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ce564ac7859be7/Desktop/Prescriptive Phase/Project Phase I/"/>
    </mc:Choice>
  </mc:AlternateContent>
  <xr:revisionPtr revIDLastSave="34" documentId="13_ncr:1_{B2466838-CCA5-4113-B4D2-17EB0F368545}" xr6:coauthVersionLast="47" xr6:coauthVersionMax="47" xr10:uidLastSave="{1D60679A-8E88-4B44-B650-BDA5FFA8572E}"/>
  <bookViews>
    <workbookView xWindow="-110" yWindow="-110" windowWidth="19420" windowHeight="10300" tabRatio="771" firstSheet="4" activeTab="9" xr2:uid="{00000000-000D-0000-FFFF-FFFF00000000}"/>
  </bookViews>
  <sheets>
    <sheet name="Store Data" sheetId="1" r:id="rId1"/>
    <sheet name="Regional Office Data" sheetId="2" r:id="rId2"/>
    <sheet name="Travel" sheetId="3" r:id="rId3"/>
    <sheet name="Solver implementation" sheetId="4" r:id="rId4"/>
    <sheet name="Stafford calc" sheetId="5" r:id="rId5"/>
    <sheet name="Madison Calc" sheetId="7" r:id="rId6"/>
    <sheet name="City of federicksberg" sheetId="8" r:id="rId7"/>
    <sheet name="Fluvanna_County" sheetId="9" r:id="rId8"/>
    <sheet name="Greene_county" sheetId="10" r:id="rId9"/>
    <sheet name="Spotsylvania_county" sheetId="11" r:id="rId10"/>
    <sheet name="All six in one " sheetId="12" r:id="rId11"/>
  </sheets>
  <definedNames>
    <definedName name="solver_adj" localSheetId="3" hidden="1">'Solver implementation'!$Y$5:$AB$47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'Solver implementation'!$AC$5:$AC$47</definedName>
    <definedName name="solver_lhs2" localSheetId="3" hidden="1">'Solver implementation'!$AH$6:$AL$9</definedName>
    <definedName name="solver_lhs3" localSheetId="3" hidden="1">'Solver implementation'!$Y$5:$AB$47</definedName>
    <definedName name="solver_lhs4" localSheetId="3" hidden="1">'Solver implementation'!#REF!</definedName>
    <definedName name="solver_lhs5" localSheetId="3" hidden="1">'Solver implementation'!#REF!</definedName>
    <definedName name="solver_lhs6" localSheetId="3" hidden="1">'Solver implementation'!#REF!</definedName>
    <definedName name="solver_lhs7" localSheetId="3" hidden="1">'Solver implementation'!#REF!</definedName>
    <definedName name="solver_lhs8" localSheetId="3" hidden="1">'Solver implementation'!#REF!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'Solver implementation'!$AH$12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1</definedName>
    <definedName name="solver_rel3" localSheetId="3" hidden="1">5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el8" localSheetId="3" hidden="1">2</definedName>
    <definedName name="solver_rhs1" localSheetId="3" hidden="1">'Solver implementation'!$AE$5:$AE$47</definedName>
    <definedName name="solver_rhs2" localSheetId="3" hidden="1">'Solver implementation'!$B$52:$F$55</definedName>
    <definedName name="solver_rhs3" localSheetId="3" hidden="1">"binary"</definedName>
    <definedName name="solver_rhs4" localSheetId="3" hidden="1">'Solver implementation'!#REF!</definedName>
    <definedName name="solver_rhs5" localSheetId="3" hidden="1">'Solver implementation'!#REF!</definedName>
    <definedName name="solver_rhs6" localSheetId="3" hidden="1">'Solver implementation'!#REF!</definedName>
    <definedName name="solver_rhs7" localSheetId="3" hidden="1">'Solver implementation'!#REF!</definedName>
    <definedName name="solver_rhs8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5" l="1"/>
  <c r="B39" i="5"/>
  <c r="B37" i="5"/>
  <c r="B8" i="5"/>
  <c r="B8" i="9"/>
  <c r="B7" i="9"/>
  <c r="C45" i="11"/>
  <c r="D45" i="11"/>
  <c r="E45" i="11"/>
  <c r="F45" i="11"/>
  <c r="B45" i="11"/>
  <c r="C44" i="11"/>
  <c r="D44" i="11"/>
  <c r="E44" i="11"/>
  <c r="F44" i="11"/>
  <c r="B44" i="11"/>
  <c r="B8" i="11"/>
  <c r="B7" i="11"/>
  <c r="C46" i="10"/>
  <c r="D46" i="10"/>
  <c r="E46" i="10"/>
  <c r="F46" i="10"/>
  <c r="B46" i="10"/>
  <c r="C45" i="10"/>
  <c r="D45" i="10"/>
  <c r="E45" i="10"/>
  <c r="F45" i="10"/>
  <c r="B45" i="10"/>
  <c r="B8" i="10"/>
  <c r="B7" i="10"/>
  <c r="C46" i="9"/>
  <c r="D46" i="9"/>
  <c r="E46" i="9"/>
  <c r="F46" i="9"/>
  <c r="B46" i="9"/>
  <c r="C43" i="9"/>
  <c r="D43" i="9"/>
  <c r="E43" i="9"/>
  <c r="F43" i="9"/>
  <c r="B43" i="9"/>
  <c r="C45" i="8"/>
  <c r="D45" i="8"/>
  <c r="E45" i="8"/>
  <c r="F45" i="8"/>
  <c r="B45" i="8"/>
  <c r="C44" i="8"/>
  <c r="D44" i="8"/>
  <c r="E44" i="8"/>
  <c r="F44" i="8"/>
  <c r="B44" i="8"/>
  <c r="B23" i="8"/>
  <c r="B22" i="8"/>
  <c r="B21" i="8"/>
  <c r="B20" i="8"/>
  <c r="B8" i="8"/>
  <c r="B7" i="8"/>
  <c r="F23" i="11"/>
  <c r="E23" i="11"/>
  <c r="D23" i="11"/>
  <c r="C23" i="11"/>
  <c r="B23" i="11"/>
  <c r="F22" i="11"/>
  <c r="E22" i="11"/>
  <c r="D22" i="11"/>
  <c r="C22" i="11"/>
  <c r="B22" i="11"/>
  <c r="F21" i="11"/>
  <c r="E21" i="11"/>
  <c r="D21" i="11"/>
  <c r="C21" i="11"/>
  <c r="B21" i="11"/>
  <c r="F20" i="11"/>
  <c r="E20" i="11"/>
  <c r="D20" i="11"/>
  <c r="C20" i="11"/>
  <c r="B20" i="11"/>
  <c r="F23" i="10"/>
  <c r="E23" i="10"/>
  <c r="D23" i="10"/>
  <c r="C23" i="10"/>
  <c r="B23" i="10"/>
  <c r="F22" i="10"/>
  <c r="E22" i="10"/>
  <c r="D22" i="10"/>
  <c r="C22" i="10"/>
  <c r="B22" i="10"/>
  <c r="F21" i="10"/>
  <c r="E21" i="10"/>
  <c r="D21" i="10"/>
  <c r="C21" i="10"/>
  <c r="B21" i="10"/>
  <c r="F20" i="10"/>
  <c r="E20" i="10"/>
  <c r="D20" i="10"/>
  <c r="C20" i="10"/>
  <c r="B20" i="10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F20" i="9"/>
  <c r="E20" i="9"/>
  <c r="D20" i="9"/>
  <c r="C20" i="9"/>
  <c r="B20" i="9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C23" i="7"/>
  <c r="D23" i="7"/>
  <c r="E23" i="7"/>
  <c r="F23" i="7"/>
  <c r="B23" i="7"/>
  <c r="C22" i="7"/>
  <c r="D22" i="7"/>
  <c r="E22" i="7"/>
  <c r="F22" i="7"/>
  <c r="B22" i="7"/>
  <c r="C16" i="5"/>
  <c r="D16" i="5"/>
  <c r="E16" i="5"/>
  <c r="F16" i="5"/>
  <c r="B16" i="5"/>
  <c r="C21" i="7"/>
  <c r="C45" i="7" s="1"/>
  <c r="D21" i="7"/>
  <c r="D45" i="7" s="1"/>
  <c r="E21" i="7"/>
  <c r="E45" i="7" s="1"/>
  <c r="F21" i="7"/>
  <c r="F45" i="7" s="1"/>
  <c r="B21" i="7"/>
  <c r="B45" i="7" s="1"/>
  <c r="C20" i="7"/>
  <c r="C46" i="7" s="1"/>
  <c r="D20" i="7"/>
  <c r="D46" i="7" s="1"/>
  <c r="E20" i="7"/>
  <c r="E46" i="7" s="1"/>
  <c r="F20" i="7"/>
  <c r="F46" i="7" s="1"/>
  <c r="B20" i="7"/>
  <c r="B46" i="7" s="1"/>
  <c r="C39" i="5"/>
  <c r="D39" i="5"/>
  <c r="E39" i="5"/>
  <c r="F39" i="5"/>
  <c r="C15" i="5"/>
  <c r="D15" i="5"/>
  <c r="E15" i="5"/>
  <c r="F15" i="5"/>
  <c r="B15" i="5"/>
  <c r="F14" i="5"/>
  <c r="F37" i="5" s="1"/>
  <c r="E14" i="5"/>
  <c r="E37" i="5" s="1"/>
  <c r="D14" i="5"/>
  <c r="D37" i="5" s="1"/>
  <c r="C14" i="5"/>
  <c r="C37" i="5" s="1"/>
  <c r="G13" i="5"/>
  <c r="B8" i="7"/>
  <c r="B7" i="7"/>
  <c r="B9" i="5"/>
  <c r="G12" i="5"/>
  <c r="AL9" i="4"/>
  <c r="AK9" i="4"/>
  <c r="AJ9" i="4"/>
  <c r="AI9" i="4"/>
  <c r="AH9" i="4"/>
  <c r="AL8" i="4"/>
  <c r="AK8" i="4"/>
  <c r="AJ8" i="4"/>
  <c r="AI8" i="4"/>
  <c r="AH8" i="4"/>
  <c r="AL7" i="4"/>
  <c r="AK7" i="4"/>
  <c r="AJ7" i="4"/>
  <c r="AI7" i="4"/>
  <c r="AH7" i="4"/>
  <c r="AH6" i="4"/>
  <c r="AH12" i="4"/>
  <c r="S5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N60" i="4"/>
  <c r="U5" i="4"/>
  <c r="V5" i="4"/>
  <c r="T5" i="4"/>
  <c r="L5" i="4"/>
  <c r="R102" i="4"/>
  <c r="Q102" i="4"/>
  <c r="P102" i="4"/>
  <c r="O102" i="4"/>
  <c r="N102" i="4"/>
  <c r="R101" i="4"/>
  <c r="Q101" i="4"/>
  <c r="P101" i="4"/>
  <c r="O101" i="4"/>
  <c r="N101" i="4"/>
  <c r="R100" i="4"/>
  <c r="Q100" i="4"/>
  <c r="P100" i="4"/>
  <c r="O100" i="4"/>
  <c r="N100" i="4"/>
  <c r="R99" i="4"/>
  <c r="Q99" i="4"/>
  <c r="P99" i="4"/>
  <c r="O99" i="4"/>
  <c r="N99" i="4"/>
  <c r="R98" i="4"/>
  <c r="Q98" i="4"/>
  <c r="P98" i="4"/>
  <c r="O98" i="4"/>
  <c r="N98" i="4"/>
  <c r="R97" i="4"/>
  <c r="Q97" i="4"/>
  <c r="P97" i="4"/>
  <c r="O97" i="4"/>
  <c r="N97" i="4"/>
  <c r="R96" i="4"/>
  <c r="Q96" i="4"/>
  <c r="P96" i="4"/>
  <c r="O96" i="4"/>
  <c r="N96" i="4"/>
  <c r="R95" i="4"/>
  <c r="Q95" i="4"/>
  <c r="P95" i="4"/>
  <c r="O95" i="4"/>
  <c r="N95" i="4"/>
  <c r="R94" i="4"/>
  <c r="Q94" i="4"/>
  <c r="P94" i="4"/>
  <c r="O94" i="4"/>
  <c r="N94" i="4"/>
  <c r="R93" i="4"/>
  <c r="Q93" i="4"/>
  <c r="P93" i="4"/>
  <c r="O93" i="4"/>
  <c r="N93" i="4"/>
  <c r="R92" i="4"/>
  <c r="Q92" i="4"/>
  <c r="P92" i="4"/>
  <c r="O92" i="4"/>
  <c r="N92" i="4"/>
  <c r="R91" i="4"/>
  <c r="Q91" i="4"/>
  <c r="P91" i="4"/>
  <c r="O91" i="4"/>
  <c r="N91" i="4"/>
  <c r="R90" i="4"/>
  <c r="Q90" i="4"/>
  <c r="P90" i="4"/>
  <c r="O90" i="4"/>
  <c r="N90" i="4"/>
  <c r="R89" i="4"/>
  <c r="Q89" i="4"/>
  <c r="P89" i="4"/>
  <c r="O89" i="4"/>
  <c r="N89" i="4"/>
  <c r="R88" i="4"/>
  <c r="Q88" i="4"/>
  <c r="P88" i="4"/>
  <c r="O88" i="4"/>
  <c r="N88" i="4"/>
  <c r="R87" i="4"/>
  <c r="Q87" i="4"/>
  <c r="P87" i="4"/>
  <c r="O87" i="4"/>
  <c r="N87" i="4"/>
  <c r="R86" i="4"/>
  <c r="Q86" i="4"/>
  <c r="P86" i="4"/>
  <c r="O86" i="4"/>
  <c r="N86" i="4"/>
  <c r="R85" i="4"/>
  <c r="Q85" i="4"/>
  <c r="P85" i="4"/>
  <c r="O85" i="4"/>
  <c r="N85" i="4"/>
  <c r="R84" i="4"/>
  <c r="Q84" i="4"/>
  <c r="P84" i="4"/>
  <c r="O84" i="4"/>
  <c r="N84" i="4"/>
  <c r="R83" i="4"/>
  <c r="Q83" i="4"/>
  <c r="P83" i="4"/>
  <c r="O83" i="4"/>
  <c r="N83" i="4"/>
  <c r="R82" i="4"/>
  <c r="Q82" i="4"/>
  <c r="P82" i="4"/>
  <c r="O82" i="4"/>
  <c r="N82" i="4"/>
  <c r="R81" i="4"/>
  <c r="Q81" i="4"/>
  <c r="P81" i="4"/>
  <c r="O81" i="4"/>
  <c r="N81" i="4"/>
  <c r="R80" i="4"/>
  <c r="Q80" i="4"/>
  <c r="P80" i="4"/>
  <c r="O80" i="4"/>
  <c r="N80" i="4"/>
  <c r="R79" i="4"/>
  <c r="Q79" i="4"/>
  <c r="P79" i="4"/>
  <c r="O79" i="4"/>
  <c r="N79" i="4"/>
  <c r="R78" i="4"/>
  <c r="Q78" i="4"/>
  <c r="P78" i="4"/>
  <c r="O78" i="4"/>
  <c r="N78" i="4"/>
  <c r="R77" i="4"/>
  <c r="Q77" i="4"/>
  <c r="P77" i="4"/>
  <c r="O77" i="4"/>
  <c r="N77" i="4"/>
  <c r="R76" i="4"/>
  <c r="Q76" i="4"/>
  <c r="P76" i="4"/>
  <c r="O76" i="4"/>
  <c r="N76" i="4"/>
  <c r="R75" i="4"/>
  <c r="Q75" i="4"/>
  <c r="P75" i="4"/>
  <c r="O75" i="4"/>
  <c r="N75" i="4"/>
  <c r="R74" i="4"/>
  <c r="Q74" i="4"/>
  <c r="P74" i="4"/>
  <c r="O74" i="4"/>
  <c r="N74" i="4"/>
  <c r="R73" i="4"/>
  <c r="Q73" i="4"/>
  <c r="P73" i="4"/>
  <c r="O73" i="4"/>
  <c r="N73" i="4"/>
  <c r="R72" i="4"/>
  <c r="Q72" i="4"/>
  <c r="P72" i="4"/>
  <c r="O72" i="4"/>
  <c r="N72" i="4"/>
  <c r="R71" i="4"/>
  <c r="Q71" i="4"/>
  <c r="P71" i="4"/>
  <c r="O71" i="4"/>
  <c r="N71" i="4"/>
  <c r="R70" i="4"/>
  <c r="Q70" i="4"/>
  <c r="P70" i="4"/>
  <c r="O70" i="4"/>
  <c r="N70" i="4"/>
  <c r="R69" i="4"/>
  <c r="Q69" i="4"/>
  <c r="P69" i="4"/>
  <c r="O69" i="4"/>
  <c r="N69" i="4"/>
  <c r="R68" i="4"/>
  <c r="Q68" i="4"/>
  <c r="P68" i="4"/>
  <c r="O68" i="4"/>
  <c r="N68" i="4"/>
  <c r="R67" i="4"/>
  <c r="Q67" i="4"/>
  <c r="P67" i="4"/>
  <c r="O67" i="4"/>
  <c r="N67" i="4"/>
  <c r="R66" i="4"/>
  <c r="Q66" i="4"/>
  <c r="P66" i="4"/>
  <c r="O66" i="4"/>
  <c r="N66" i="4"/>
  <c r="R65" i="4"/>
  <c r="Q65" i="4"/>
  <c r="P65" i="4"/>
  <c r="O65" i="4"/>
  <c r="N65" i="4"/>
  <c r="R64" i="4"/>
  <c r="Q64" i="4"/>
  <c r="P64" i="4"/>
  <c r="O64" i="4"/>
  <c r="N64" i="4"/>
  <c r="R63" i="4"/>
  <c r="Q63" i="4"/>
  <c r="P63" i="4"/>
  <c r="O63" i="4"/>
  <c r="N63" i="4"/>
  <c r="R62" i="4"/>
  <c r="Q62" i="4"/>
  <c r="P62" i="4"/>
  <c r="O62" i="4"/>
  <c r="N62" i="4"/>
  <c r="R61" i="4"/>
  <c r="Q61" i="4"/>
  <c r="P61" i="4"/>
  <c r="O61" i="4"/>
  <c r="N61" i="4"/>
  <c r="R60" i="4"/>
  <c r="Q60" i="4"/>
  <c r="P60" i="4"/>
  <c r="O60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O47" i="4"/>
  <c r="V47" i="4"/>
  <c r="N47" i="4"/>
  <c r="U47" i="4"/>
  <c r="M47" i="4"/>
  <c r="T47" i="4"/>
  <c r="L47" i="4"/>
  <c r="S47" i="4"/>
  <c r="O46" i="4"/>
  <c r="V46" i="4"/>
  <c r="N46" i="4"/>
  <c r="U46" i="4"/>
  <c r="M46" i="4"/>
  <c r="T46" i="4"/>
  <c r="L46" i="4"/>
  <c r="S46" i="4"/>
  <c r="O45" i="4"/>
  <c r="V45" i="4"/>
  <c r="N45" i="4"/>
  <c r="U45" i="4"/>
  <c r="M45" i="4"/>
  <c r="T45" i="4"/>
  <c r="L45" i="4"/>
  <c r="S45" i="4"/>
  <c r="O44" i="4"/>
  <c r="V44" i="4"/>
  <c r="N44" i="4"/>
  <c r="U44" i="4"/>
  <c r="M44" i="4"/>
  <c r="T44" i="4"/>
  <c r="L44" i="4"/>
  <c r="S44" i="4"/>
  <c r="O43" i="4"/>
  <c r="V43" i="4"/>
  <c r="N43" i="4"/>
  <c r="U43" i="4"/>
  <c r="M43" i="4"/>
  <c r="T43" i="4"/>
  <c r="L43" i="4"/>
  <c r="S43" i="4"/>
  <c r="O42" i="4"/>
  <c r="V42" i="4"/>
  <c r="N42" i="4"/>
  <c r="U42" i="4"/>
  <c r="M42" i="4"/>
  <c r="T42" i="4"/>
  <c r="L42" i="4"/>
  <c r="S42" i="4"/>
  <c r="O41" i="4"/>
  <c r="V41" i="4"/>
  <c r="N41" i="4"/>
  <c r="U41" i="4"/>
  <c r="M41" i="4"/>
  <c r="T41" i="4"/>
  <c r="L41" i="4"/>
  <c r="S41" i="4"/>
  <c r="O40" i="4"/>
  <c r="V40" i="4"/>
  <c r="N40" i="4"/>
  <c r="U40" i="4"/>
  <c r="M40" i="4"/>
  <c r="T40" i="4"/>
  <c r="L40" i="4"/>
  <c r="S40" i="4"/>
  <c r="O39" i="4"/>
  <c r="V39" i="4"/>
  <c r="N39" i="4"/>
  <c r="U39" i="4"/>
  <c r="M39" i="4"/>
  <c r="T39" i="4"/>
  <c r="L39" i="4"/>
  <c r="S39" i="4"/>
  <c r="O38" i="4"/>
  <c r="V38" i="4"/>
  <c r="N38" i="4"/>
  <c r="U38" i="4"/>
  <c r="M38" i="4"/>
  <c r="T38" i="4"/>
  <c r="L38" i="4"/>
  <c r="S38" i="4"/>
  <c r="O37" i="4"/>
  <c r="V37" i="4"/>
  <c r="N37" i="4"/>
  <c r="U37" i="4"/>
  <c r="M37" i="4"/>
  <c r="T37" i="4"/>
  <c r="L37" i="4"/>
  <c r="S37" i="4"/>
  <c r="O36" i="4"/>
  <c r="V36" i="4"/>
  <c r="N36" i="4"/>
  <c r="U36" i="4"/>
  <c r="M36" i="4"/>
  <c r="T36" i="4"/>
  <c r="L36" i="4"/>
  <c r="S36" i="4"/>
  <c r="O35" i="4"/>
  <c r="V35" i="4"/>
  <c r="N35" i="4"/>
  <c r="U35" i="4"/>
  <c r="M35" i="4"/>
  <c r="T35" i="4"/>
  <c r="L35" i="4"/>
  <c r="S35" i="4"/>
  <c r="O34" i="4"/>
  <c r="V34" i="4"/>
  <c r="N34" i="4"/>
  <c r="U34" i="4"/>
  <c r="M34" i="4"/>
  <c r="T34" i="4"/>
  <c r="L34" i="4"/>
  <c r="S34" i="4"/>
  <c r="O33" i="4"/>
  <c r="V33" i="4"/>
  <c r="N33" i="4"/>
  <c r="U33" i="4"/>
  <c r="M33" i="4"/>
  <c r="T33" i="4"/>
  <c r="L33" i="4"/>
  <c r="S33" i="4"/>
  <c r="O32" i="4"/>
  <c r="V32" i="4"/>
  <c r="N32" i="4"/>
  <c r="U32" i="4"/>
  <c r="M32" i="4"/>
  <c r="T32" i="4"/>
  <c r="L32" i="4"/>
  <c r="S32" i="4"/>
  <c r="O31" i="4"/>
  <c r="V31" i="4"/>
  <c r="N31" i="4"/>
  <c r="U31" i="4"/>
  <c r="M31" i="4"/>
  <c r="T31" i="4"/>
  <c r="L31" i="4"/>
  <c r="S31" i="4"/>
  <c r="O30" i="4"/>
  <c r="V30" i="4"/>
  <c r="N30" i="4"/>
  <c r="U30" i="4"/>
  <c r="M30" i="4"/>
  <c r="T30" i="4"/>
  <c r="L30" i="4"/>
  <c r="S30" i="4"/>
  <c r="O29" i="4"/>
  <c r="V29" i="4"/>
  <c r="N29" i="4"/>
  <c r="U29" i="4"/>
  <c r="M29" i="4"/>
  <c r="T29" i="4"/>
  <c r="L29" i="4"/>
  <c r="S29" i="4"/>
  <c r="O28" i="4"/>
  <c r="V28" i="4"/>
  <c r="N28" i="4"/>
  <c r="U28" i="4"/>
  <c r="M28" i="4"/>
  <c r="T28" i="4"/>
  <c r="L28" i="4"/>
  <c r="S28" i="4"/>
  <c r="O27" i="4"/>
  <c r="V27" i="4"/>
  <c r="N27" i="4"/>
  <c r="U27" i="4"/>
  <c r="M27" i="4"/>
  <c r="T27" i="4"/>
  <c r="L27" i="4"/>
  <c r="S27" i="4"/>
  <c r="O26" i="4"/>
  <c r="V26" i="4"/>
  <c r="N26" i="4"/>
  <c r="U26" i="4"/>
  <c r="M26" i="4"/>
  <c r="T26" i="4"/>
  <c r="L26" i="4"/>
  <c r="S26" i="4"/>
  <c r="O25" i="4"/>
  <c r="V25" i="4"/>
  <c r="N25" i="4"/>
  <c r="U25" i="4"/>
  <c r="M25" i="4"/>
  <c r="T25" i="4"/>
  <c r="L25" i="4"/>
  <c r="S25" i="4"/>
  <c r="O24" i="4"/>
  <c r="V24" i="4"/>
  <c r="N24" i="4"/>
  <c r="U24" i="4"/>
  <c r="M24" i="4"/>
  <c r="T24" i="4"/>
  <c r="L24" i="4"/>
  <c r="S24" i="4"/>
  <c r="O23" i="4"/>
  <c r="V23" i="4"/>
  <c r="N23" i="4"/>
  <c r="U23" i="4"/>
  <c r="M23" i="4"/>
  <c r="T23" i="4"/>
  <c r="L23" i="4"/>
  <c r="S23" i="4"/>
  <c r="O22" i="4"/>
  <c r="V22" i="4"/>
  <c r="N22" i="4"/>
  <c r="U22" i="4"/>
  <c r="M22" i="4"/>
  <c r="T22" i="4"/>
  <c r="L22" i="4"/>
  <c r="S22" i="4"/>
  <c r="O21" i="4"/>
  <c r="V21" i="4"/>
  <c r="N21" i="4"/>
  <c r="U21" i="4"/>
  <c r="M21" i="4"/>
  <c r="T21" i="4"/>
  <c r="L21" i="4"/>
  <c r="S21" i="4"/>
  <c r="O20" i="4"/>
  <c r="V20" i="4"/>
  <c r="N20" i="4"/>
  <c r="U20" i="4"/>
  <c r="M20" i="4"/>
  <c r="T20" i="4"/>
  <c r="L20" i="4"/>
  <c r="S20" i="4"/>
  <c r="O19" i="4"/>
  <c r="V19" i="4"/>
  <c r="N19" i="4"/>
  <c r="U19" i="4"/>
  <c r="M19" i="4"/>
  <c r="T19" i="4"/>
  <c r="L19" i="4"/>
  <c r="S19" i="4"/>
  <c r="O18" i="4"/>
  <c r="V18" i="4"/>
  <c r="N18" i="4"/>
  <c r="U18" i="4"/>
  <c r="M18" i="4"/>
  <c r="T18" i="4"/>
  <c r="L18" i="4"/>
  <c r="S18" i="4"/>
  <c r="O17" i="4"/>
  <c r="V17" i="4"/>
  <c r="N17" i="4"/>
  <c r="U17" i="4"/>
  <c r="M17" i="4"/>
  <c r="T17" i="4"/>
  <c r="L17" i="4"/>
  <c r="S17" i="4"/>
  <c r="O16" i="4"/>
  <c r="V16" i="4"/>
  <c r="N16" i="4"/>
  <c r="U16" i="4"/>
  <c r="M16" i="4"/>
  <c r="T16" i="4"/>
  <c r="L16" i="4"/>
  <c r="S16" i="4"/>
  <c r="O15" i="4"/>
  <c r="V15" i="4"/>
  <c r="N15" i="4"/>
  <c r="U15" i="4"/>
  <c r="M15" i="4"/>
  <c r="T15" i="4"/>
  <c r="L15" i="4"/>
  <c r="S15" i="4"/>
  <c r="O14" i="4"/>
  <c r="V14" i="4"/>
  <c r="N14" i="4"/>
  <c r="U14" i="4"/>
  <c r="M14" i="4"/>
  <c r="T14" i="4"/>
  <c r="L14" i="4"/>
  <c r="S14" i="4"/>
  <c r="O13" i="4"/>
  <c r="V13" i="4"/>
  <c r="N13" i="4"/>
  <c r="U13" i="4"/>
  <c r="M13" i="4"/>
  <c r="T13" i="4"/>
  <c r="L13" i="4"/>
  <c r="S13" i="4"/>
  <c r="O12" i="4"/>
  <c r="V12" i="4"/>
  <c r="N12" i="4"/>
  <c r="U12" i="4"/>
  <c r="M12" i="4"/>
  <c r="T12" i="4"/>
  <c r="L12" i="4"/>
  <c r="S12" i="4"/>
  <c r="O11" i="4"/>
  <c r="V11" i="4"/>
  <c r="N11" i="4"/>
  <c r="U11" i="4"/>
  <c r="M11" i="4"/>
  <c r="T11" i="4"/>
  <c r="L11" i="4"/>
  <c r="S11" i="4"/>
  <c r="O10" i="4"/>
  <c r="V10" i="4"/>
  <c r="N10" i="4"/>
  <c r="U10" i="4"/>
  <c r="M10" i="4"/>
  <c r="T10" i="4"/>
  <c r="L10" i="4"/>
  <c r="S10" i="4"/>
  <c r="O9" i="4"/>
  <c r="V9" i="4"/>
  <c r="N9" i="4"/>
  <c r="U9" i="4"/>
  <c r="M9" i="4"/>
  <c r="T9" i="4"/>
  <c r="L9" i="4"/>
  <c r="S9" i="4"/>
  <c r="O8" i="4"/>
  <c r="V8" i="4"/>
  <c r="N8" i="4"/>
  <c r="U8" i="4"/>
  <c r="M8" i="4"/>
  <c r="T8" i="4"/>
  <c r="L8" i="4"/>
  <c r="S8" i="4"/>
  <c r="O7" i="4"/>
  <c r="V7" i="4"/>
  <c r="N7" i="4"/>
  <c r="U7" i="4"/>
  <c r="M7" i="4"/>
  <c r="T7" i="4"/>
  <c r="L7" i="4"/>
  <c r="S7" i="4"/>
  <c r="O6" i="4"/>
  <c r="V6" i="4"/>
  <c r="N6" i="4"/>
  <c r="U6" i="4"/>
  <c r="M6" i="4"/>
  <c r="T6" i="4"/>
  <c r="L6" i="4"/>
  <c r="S6" i="4"/>
  <c r="O5" i="4"/>
  <c r="N5" i="4"/>
  <c r="M5" i="4"/>
  <c r="AI6" i="4"/>
  <c r="AJ6" i="4"/>
  <c r="AK6" i="4"/>
  <c r="AL6" i="4"/>
</calcChain>
</file>

<file path=xl/sharedStrings.xml><?xml version="1.0" encoding="utf-8"?>
<sst xmlns="http://schemas.openxmlformats.org/spreadsheetml/2006/main" count="983" uniqueCount="103">
  <si>
    <t>Albemarle_County</t>
  </si>
  <si>
    <t>Amherst_County</t>
  </si>
  <si>
    <t>Augusta_County</t>
  </si>
  <si>
    <t>Buckingham_County</t>
  </si>
  <si>
    <t>Caroline_County</t>
  </si>
  <si>
    <t>Charles_City_County</t>
  </si>
  <si>
    <t>Chesterfield_County</t>
  </si>
  <si>
    <t>City_of_Fredericksburg</t>
  </si>
  <si>
    <t>City_of_Richmond</t>
  </si>
  <si>
    <t>Culpeper_County</t>
  </si>
  <si>
    <t>Cumberland_County</t>
  </si>
  <si>
    <t>Dinwiddie_County</t>
  </si>
  <si>
    <t>Essex_County</t>
  </si>
  <si>
    <t>Fauquier_County</t>
  </si>
  <si>
    <t>Fluvanna_County</t>
  </si>
  <si>
    <t>Goochland_County</t>
  </si>
  <si>
    <t>Greene_County</t>
  </si>
  <si>
    <t>Hanover_County</t>
  </si>
  <si>
    <t>Henrico_County</t>
  </si>
  <si>
    <t>Hopewell_County</t>
  </si>
  <si>
    <t>James_City_County</t>
  </si>
  <si>
    <t>King_and_Queen_County</t>
  </si>
  <si>
    <t>King_George_County</t>
  </si>
  <si>
    <t>King_William_County</t>
  </si>
  <si>
    <t>Louisa_County</t>
  </si>
  <si>
    <t>Madison_County</t>
  </si>
  <si>
    <t>Mathews_County</t>
  </si>
  <si>
    <t>Nelson_County</t>
  </si>
  <si>
    <t>New_Kent_County</t>
  </si>
  <si>
    <t>Orange_County</t>
  </si>
  <si>
    <t>Page_County</t>
  </si>
  <si>
    <t>Powhatan_County</t>
  </si>
  <si>
    <t>Prince_George_County</t>
  </si>
  <si>
    <t>Prince_William_County</t>
  </si>
  <si>
    <t>Rappahannock_County</t>
  </si>
  <si>
    <t>Rockbridge_County</t>
  </si>
  <si>
    <t>Rockingham_County</t>
  </si>
  <si>
    <t>Shenandoah_County</t>
  </si>
  <si>
    <t>Spotsylvania_County</t>
  </si>
  <si>
    <t>Stafford_County</t>
  </si>
  <si>
    <t>Warren_County</t>
  </si>
  <si>
    <t>Westmoreland_County</t>
  </si>
  <si>
    <t>Richmond</t>
  </si>
  <si>
    <t>Tappahannock</t>
  </si>
  <si>
    <t>Warrenton</t>
  </si>
  <si>
    <t>York_County</t>
  </si>
  <si>
    <t>Staunton</t>
  </si>
  <si>
    <t>--</t>
  </si>
  <si>
    <t>Number of Hours Required Annually by Each Store in Each Area</t>
  </si>
  <si>
    <t>Inventory</t>
  </si>
  <si>
    <t>Payroll</t>
  </si>
  <si>
    <t>Hiring</t>
  </si>
  <si>
    <t>Marketing</t>
  </si>
  <si>
    <t>Merchandising</t>
  </si>
  <si>
    <t>Number of Annual Trips Required by Each Store in Each Area</t>
  </si>
  <si>
    <t>Employee Hours Available Annually at Each Regional Office in Each Area</t>
  </si>
  <si>
    <t>Mileage from Store to Regional Office</t>
  </si>
  <si>
    <t>Travel Time (Hrs) From Store to Regional Office</t>
  </si>
  <si>
    <t xml:space="preserve">Mileage rate </t>
  </si>
  <si>
    <t>Salary</t>
  </si>
  <si>
    <t>Annual Cost</t>
  </si>
  <si>
    <t xml:space="preserve">Cost </t>
  </si>
  <si>
    <t>Number of round trips</t>
  </si>
  <si>
    <t>Total</t>
  </si>
  <si>
    <t>Employee hours annually used at each regional office in each program area</t>
  </si>
  <si>
    <t>Assignment Regional Office</t>
  </si>
  <si>
    <t>Sum</t>
  </si>
  <si>
    <t>=</t>
  </si>
  <si>
    <t>Total Cost</t>
  </si>
  <si>
    <t>Number of Annual round Trips Required by Each Store in Each Area</t>
  </si>
  <si>
    <t>Stafford County</t>
  </si>
  <si>
    <t>Alloted to Richmond</t>
  </si>
  <si>
    <t>Closer to Warrenton</t>
  </si>
  <si>
    <t>Hours required</t>
  </si>
  <si>
    <t>After switching it from richmond to warrenton</t>
  </si>
  <si>
    <t>Feasibility issues</t>
  </si>
  <si>
    <t>How to fix this?</t>
  </si>
  <si>
    <t>Madison County</t>
  </si>
  <si>
    <t>Allocated to Stauton</t>
  </si>
  <si>
    <t>Trips required</t>
  </si>
  <si>
    <t>Hours cal if richmond</t>
  </si>
  <si>
    <t>Hours cal if warrenton</t>
  </si>
  <si>
    <t>Hours if Stauton</t>
  </si>
  <si>
    <t>Hours if Warrenton</t>
  </si>
  <si>
    <t>After switching it from Staunton to warrenton</t>
  </si>
  <si>
    <t>Hours cal if Tappahannock</t>
  </si>
  <si>
    <t>Hours cal if Stauton</t>
  </si>
  <si>
    <t>-</t>
  </si>
  <si>
    <t>Hours if Tappahannock</t>
  </si>
  <si>
    <t>Hours if Richmond</t>
  </si>
  <si>
    <t>City of Federicksberg</t>
  </si>
  <si>
    <t>Allocated to Tappahannock</t>
  </si>
  <si>
    <t>Closer to Staunton</t>
  </si>
  <si>
    <t>Allocated to Richmond</t>
  </si>
  <si>
    <t>Greene_county</t>
  </si>
  <si>
    <t>Closer to Stauton</t>
  </si>
  <si>
    <t>Allocated to Warrenton</t>
  </si>
  <si>
    <t>Stafford</t>
  </si>
  <si>
    <t>Madison</t>
  </si>
  <si>
    <t>City of federicksberg</t>
  </si>
  <si>
    <t>Fluvanna</t>
  </si>
  <si>
    <t>Greene</t>
  </si>
  <si>
    <t>Spotsylvania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</si>
</sst>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5" fontId="3" fillId="0" borderId="0" xfId="0" applyNumberFormat="1" applyFont="1"/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8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2" fillId="0" borderId="0" xfId="0" applyNumberFormat="1" applyFont="1" applyAlignment="1">
      <alignment horizontal="left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2" borderId="1" xfId="0" applyNumberFormat="1" applyFill="1" applyBorder="1"/>
    <xf numFmtId="165" fontId="0" fillId="0" borderId="2" xfId="0" applyNumberFormat="1" applyBorder="1"/>
    <xf numFmtId="165" fontId="0" fillId="2" borderId="2" xfId="0" applyNumberFormat="1" applyFill="1" applyBorder="1"/>
    <xf numFmtId="165" fontId="0" fillId="2" borderId="6" xfId="0" applyNumberFormat="1" applyFill="1" applyBorder="1"/>
    <xf numFmtId="165" fontId="0" fillId="2" borderId="3" xfId="0" applyNumberFormat="1" applyFill="1" applyBorder="1"/>
    <xf numFmtId="165" fontId="0" fillId="2" borderId="0" xfId="0" applyNumberFormat="1" applyFill="1"/>
    <xf numFmtId="165" fontId="0" fillId="2" borderId="7" xfId="0" applyNumberFormat="1" applyFill="1" applyBorder="1"/>
    <xf numFmtId="165" fontId="0" fillId="2" borderId="4" xfId="0" applyNumberFormat="1" applyFill="1" applyBorder="1"/>
    <xf numFmtId="165" fontId="0" fillId="0" borderId="5" xfId="0" applyNumberFormat="1" applyBorder="1"/>
    <xf numFmtId="165" fontId="0" fillId="2" borderId="5" xfId="0" applyNumberFormat="1" applyFill="1" applyBorder="1"/>
    <xf numFmtId="165" fontId="0" fillId="2" borderId="8" xfId="0" applyNumberFormat="1" applyFill="1" applyBorder="1"/>
    <xf numFmtId="0" fontId="0" fillId="0" borderId="9" xfId="0" applyBorder="1"/>
    <xf numFmtId="0" fontId="3" fillId="0" borderId="0" xfId="0" applyFont="1" applyAlignment="1">
      <alignment horizontal="center"/>
    </xf>
    <xf numFmtId="1" fontId="0" fillId="0" borderId="0" xfId="0" applyNumberFormat="1"/>
    <xf numFmtId="165" fontId="0" fillId="0" borderId="19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2" borderId="9" xfId="0" applyFill="1" applyBorder="1"/>
    <xf numFmtId="0" fontId="0" fillId="0" borderId="24" xfId="0" applyBorder="1"/>
    <xf numFmtId="0" fontId="0" fillId="0" borderId="18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7" xfId="0" applyBorder="1"/>
    <xf numFmtId="0" fontId="0" fillId="0" borderId="20" xfId="0" applyBorder="1"/>
    <xf numFmtId="0" fontId="0" fillId="0" borderId="28" xfId="0" applyBorder="1"/>
    <xf numFmtId="0" fontId="0" fillId="0" borderId="29" xfId="0" applyBorder="1"/>
    <xf numFmtId="0" fontId="3" fillId="0" borderId="0" xfId="0" applyFont="1"/>
    <xf numFmtId="0" fontId="0" fillId="4" borderId="19" xfId="0" applyFill="1" applyBorder="1"/>
    <xf numFmtId="0" fontId="3" fillId="0" borderId="0" xfId="0" quotePrefix="1" applyFont="1" applyAlignment="1">
      <alignment horizontal="center"/>
    </xf>
    <xf numFmtId="0" fontId="0" fillId="4" borderId="0" xfId="0" applyFill="1"/>
    <xf numFmtId="0" fontId="0" fillId="4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Z50"/>
  <sheetViews>
    <sheetView topLeftCell="A11" workbookViewId="0">
      <selection activeCell="H32" sqref="H32:L32"/>
    </sheetView>
  </sheetViews>
  <sheetFormatPr defaultColWidth="8.81640625" defaultRowHeight="12.5" x14ac:dyDescent="0.25"/>
  <cols>
    <col min="1" max="1" width="21.453125" customWidth="1"/>
    <col min="3" max="3" width="10.81640625" customWidth="1"/>
    <col min="8" max="8" width="10" customWidth="1"/>
    <col min="9" max="9" width="11.1796875" customWidth="1"/>
  </cols>
  <sheetData>
    <row r="5" spans="1:63" ht="13" x14ac:dyDescent="0.3">
      <c r="A5" s="1" t="s">
        <v>48</v>
      </c>
      <c r="H5" s="1" t="s">
        <v>54</v>
      </c>
    </row>
    <row r="6" spans="1:63" ht="13" thickBot="1" x14ac:dyDescent="0.3">
      <c r="B6" t="s">
        <v>49</v>
      </c>
      <c r="C6" t="s">
        <v>50</v>
      </c>
      <c r="D6" t="s">
        <v>51</v>
      </c>
      <c r="E6" t="s">
        <v>52</v>
      </c>
      <c r="F6" t="s">
        <v>53</v>
      </c>
      <c r="H6" t="s">
        <v>49</v>
      </c>
      <c r="I6" t="s">
        <v>50</v>
      </c>
      <c r="J6" t="s">
        <v>51</v>
      </c>
      <c r="K6" t="s">
        <v>52</v>
      </c>
      <c r="L6" t="s">
        <v>53</v>
      </c>
    </row>
    <row r="7" spans="1:63" s="19" customFormat="1" ht="13" thickTop="1" x14ac:dyDescent="0.25">
      <c r="A7" t="s">
        <v>0</v>
      </c>
      <c r="B7" s="2">
        <v>460</v>
      </c>
      <c r="C7" s="8">
        <v>771</v>
      </c>
      <c r="D7" s="3">
        <v>0</v>
      </c>
      <c r="E7" s="8">
        <v>96</v>
      </c>
      <c r="F7" s="10">
        <v>90</v>
      </c>
      <c r="G7"/>
      <c r="H7" s="2">
        <v>39</v>
      </c>
      <c r="I7" s="8">
        <v>133</v>
      </c>
      <c r="J7" s="3">
        <v>0</v>
      </c>
      <c r="K7" s="8">
        <v>19</v>
      </c>
      <c r="L7" s="10">
        <v>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s="19" customFormat="1" x14ac:dyDescent="0.25">
      <c r="A8" t="s">
        <v>1</v>
      </c>
      <c r="B8" s="4">
        <v>2</v>
      </c>
      <c r="C8">
        <v>28</v>
      </c>
      <c r="D8" s="5">
        <v>0</v>
      </c>
      <c r="E8">
        <v>8</v>
      </c>
      <c r="F8" s="11">
        <v>0</v>
      </c>
      <c r="G8"/>
      <c r="H8" s="4">
        <v>0</v>
      </c>
      <c r="I8">
        <v>11</v>
      </c>
      <c r="J8" s="5">
        <v>0</v>
      </c>
      <c r="K8">
        <v>1</v>
      </c>
      <c r="L8" s="11">
        <v>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s="19" customFormat="1" x14ac:dyDescent="0.25">
      <c r="A9" t="s">
        <v>2</v>
      </c>
      <c r="B9" s="4">
        <v>341</v>
      </c>
      <c r="C9">
        <v>737</v>
      </c>
      <c r="D9" s="5">
        <v>2806</v>
      </c>
      <c r="E9">
        <v>260</v>
      </c>
      <c r="F9" s="11">
        <v>65</v>
      </c>
      <c r="G9"/>
      <c r="H9" s="4">
        <v>92</v>
      </c>
      <c r="I9">
        <v>91</v>
      </c>
      <c r="J9" s="5">
        <v>186</v>
      </c>
      <c r="K9">
        <v>30</v>
      </c>
      <c r="L9" s="11">
        <v>30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s="19" customFormat="1" x14ac:dyDescent="0.25">
      <c r="A10" t="s">
        <v>3</v>
      </c>
      <c r="B10" s="4">
        <v>46</v>
      </c>
      <c r="C10">
        <v>40</v>
      </c>
      <c r="D10" s="5">
        <v>408</v>
      </c>
      <c r="E10">
        <v>84</v>
      </c>
      <c r="F10" s="11">
        <v>59</v>
      </c>
      <c r="G10"/>
      <c r="H10" s="4">
        <v>2</v>
      </c>
      <c r="I10">
        <v>2</v>
      </c>
      <c r="J10" s="5">
        <v>23</v>
      </c>
      <c r="K10">
        <v>15</v>
      </c>
      <c r="L10" s="11">
        <v>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s="19" customFormat="1" x14ac:dyDescent="0.25">
      <c r="A11" t="s">
        <v>4</v>
      </c>
      <c r="B11" s="4">
        <v>13</v>
      </c>
      <c r="C11">
        <v>136</v>
      </c>
      <c r="D11" s="5">
        <v>170</v>
      </c>
      <c r="E11">
        <v>10</v>
      </c>
      <c r="F11" s="11">
        <v>55</v>
      </c>
      <c r="G11"/>
      <c r="H11" s="4">
        <v>4</v>
      </c>
      <c r="I11">
        <v>17</v>
      </c>
      <c r="J11" s="5">
        <v>6</v>
      </c>
      <c r="K11">
        <v>5</v>
      </c>
      <c r="L11" s="11">
        <v>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s="19" customFormat="1" x14ac:dyDescent="0.25">
      <c r="A12" t="s">
        <v>5</v>
      </c>
      <c r="B12" s="4">
        <v>90</v>
      </c>
      <c r="C12">
        <v>26</v>
      </c>
      <c r="D12" s="5">
        <v>0</v>
      </c>
      <c r="E12">
        <v>40</v>
      </c>
      <c r="F12" s="11">
        <v>15</v>
      </c>
      <c r="G12"/>
      <c r="H12" s="4">
        <v>28</v>
      </c>
      <c r="I12">
        <v>6</v>
      </c>
      <c r="J12" s="5">
        <v>0</v>
      </c>
      <c r="K12">
        <v>10</v>
      </c>
      <c r="L12" s="11">
        <v>1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s="19" customFormat="1" x14ac:dyDescent="0.25">
      <c r="A13" t="s">
        <v>6</v>
      </c>
      <c r="B13" s="4">
        <v>655</v>
      </c>
      <c r="C13">
        <v>343</v>
      </c>
      <c r="D13" s="5">
        <v>17</v>
      </c>
      <c r="E13">
        <v>144</v>
      </c>
      <c r="F13" s="11">
        <v>8</v>
      </c>
      <c r="G13"/>
      <c r="H13" s="4">
        <v>55</v>
      </c>
      <c r="I13">
        <v>80</v>
      </c>
      <c r="J13" s="5">
        <v>3</v>
      </c>
      <c r="K13">
        <v>12</v>
      </c>
      <c r="L13" s="11">
        <v>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s="19" customFormat="1" x14ac:dyDescent="0.25">
      <c r="A14" t="s">
        <v>7</v>
      </c>
      <c r="B14" s="4">
        <v>123</v>
      </c>
      <c r="C14">
        <v>64</v>
      </c>
      <c r="D14" s="5">
        <v>60</v>
      </c>
      <c r="E14">
        <v>0</v>
      </c>
      <c r="F14" s="11">
        <v>70</v>
      </c>
      <c r="G14"/>
      <c r="H14" s="4">
        <v>19</v>
      </c>
      <c r="I14">
        <v>8</v>
      </c>
      <c r="J14" s="5">
        <v>2</v>
      </c>
      <c r="K14">
        <v>0</v>
      </c>
      <c r="L14" s="11">
        <v>6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s="19" customFormat="1" x14ac:dyDescent="0.25">
      <c r="A15" t="s">
        <v>8</v>
      </c>
      <c r="B15" s="4">
        <v>468</v>
      </c>
      <c r="C15">
        <v>264</v>
      </c>
      <c r="D15" s="5">
        <v>0</v>
      </c>
      <c r="E15">
        <v>0</v>
      </c>
      <c r="F15" s="11">
        <v>2</v>
      </c>
      <c r="G15"/>
      <c r="H15" s="4">
        <v>41</v>
      </c>
      <c r="I15">
        <v>70</v>
      </c>
      <c r="J15" s="5">
        <v>0</v>
      </c>
      <c r="K15">
        <v>0</v>
      </c>
      <c r="L15" s="11">
        <v>1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s="19" customFormat="1" x14ac:dyDescent="0.25">
      <c r="A16" t="s">
        <v>9</v>
      </c>
      <c r="B16" s="4">
        <v>12</v>
      </c>
      <c r="C16">
        <v>96</v>
      </c>
      <c r="D16" s="5">
        <v>200</v>
      </c>
      <c r="E16">
        <v>0</v>
      </c>
      <c r="F16" s="11">
        <v>120</v>
      </c>
      <c r="G16"/>
      <c r="H16" s="4">
        <v>4</v>
      </c>
      <c r="I16">
        <v>12</v>
      </c>
      <c r="J16" s="5">
        <v>8</v>
      </c>
      <c r="K16">
        <v>0</v>
      </c>
      <c r="L16" s="11">
        <v>5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63" s="19" customFormat="1" x14ac:dyDescent="0.25">
      <c r="A17" t="s">
        <v>10</v>
      </c>
      <c r="B17" s="4">
        <v>21</v>
      </c>
      <c r="C17">
        <v>33</v>
      </c>
      <c r="D17" s="5">
        <v>0</v>
      </c>
      <c r="E17">
        <v>14</v>
      </c>
      <c r="F17" s="11">
        <v>0</v>
      </c>
      <c r="G17"/>
      <c r="H17" s="4">
        <v>7</v>
      </c>
      <c r="I17">
        <v>8</v>
      </c>
      <c r="J17" s="5">
        <v>19</v>
      </c>
      <c r="K17">
        <v>2</v>
      </c>
      <c r="L17" s="11">
        <v>0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s="19" customFormat="1" x14ac:dyDescent="0.25">
      <c r="A18" t="s">
        <v>11</v>
      </c>
      <c r="B18" s="4">
        <v>300</v>
      </c>
      <c r="C18">
        <v>188</v>
      </c>
      <c r="D18" s="5">
        <v>480</v>
      </c>
      <c r="E18">
        <v>160</v>
      </c>
      <c r="F18" s="11">
        <v>50</v>
      </c>
      <c r="G18"/>
      <c r="H18" s="4">
        <v>35</v>
      </c>
      <c r="I18">
        <v>46</v>
      </c>
      <c r="J18" s="5">
        <v>24</v>
      </c>
      <c r="K18">
        <v>14</v>
      </c>
      <c r="L18" s="11">
        <v>5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s="19" customFormat="1" x14ac:dyDescent="0.25">
      <c r="A19" t="s">
        <v>12</v>
      </c>
      <c r="B19" s="4">
        <v>63</v>
      </c>
      <c r="C19">
        <v>30</v>
      </c>
      <c r="D19" s="5">
        <v>680</v>
      </c>
      <c r="E19">
        <v>200</v>
      </c>
      <c r="F19" s="11">
        <v>80</v>
      </c>
      <c r="G19"/>
      <c r="H19" s="4">
        <v>11</v>
      </c>
      <c r="I19">
        <v>18</v>
      </c>
      <c r="J19" s="5">
        <v>24</v>
      </c>
      <c r="K19">
        <v>25</v>
      </c>
      <c r="L19" s="11">
        <v>1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s="19" customFormat="1" x14ac:dyDescent="0.25">
      <c r="A20" t="s">
        <v>13</v>
      </c>
      <c r="B20" s="4">
        <v>55</v>
      </c>
      <c r="C20">
        <v>228</v>
      </c>
      <c r="D20" s="5">
        <v>280</v>
      </c>
      <c r="E20">
        <v>320</v>
      </c>
      <c r="F20" s="11">
        <v>40</v>
      </c>
      <c r="G20"/>
      <c r="H20" s="4">
        <v>22</v>
      </c>
      <c r="I20">
        <v>36</v>
      </c>
      <c r="J20" s="5">
        <v>40</v>
      </c>
      <c r="K20">
        <v>19</v>
      </c>
      <c r="L20" s="11">
        <v>44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s="19" customFormat="1" x14ac:dyDescent="0.25">
      <c r="A21" t="s">
        <v>14</v>
      </c>
      <c r="B21" s="4">
        <v>4</v>
      </c>
      <c r="C21">
        <v>96</v>
      </c>
      <c r="D21" s="5">
        <v>0</v>
      </c>
      <c r="E21">
        <v>8</v>
      </c>
      <c r="F21" s="11">
        <v>0</v>
      </c>
      <c r="G21"/>
      <c r="H21" s="4">
        <v>0</v>
      </c>
      <c r="I21">
        <v>24</v>
      </c>
      <c r="J21" s="5">
        <v>0</v>
      </c>
      <c r="K21">
        <v>1</v>
      </c>
      <c r="L21" s="11">
        <v>0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s="19" customFormat="1" x14ac:dyDescent="0.25">
      <c r="A22" t="s">
        <v>15</v>
      </c>
      <c r="B22" s="4">
        <v>12</v>
      </c>
      <c r="C22">
        <v>97</v>
      </c>
      <c r="D22" s="5">
        <v>0</v>
      </c>
      <c r="E22">
        <v>70</v>
      </c>
      <c r="F22" s="11">
        <v>5</v>
      </c>
      <c r="G22"/>
      <c r="H22" s="4">
        <v>1</v>
      </c>
      <c r="I22">
        <v>34</v>
      </c>
      <c r="J22" s="5">
        <v>0</v>
      </c>
      <c r="K22">
        <v>13</v>
      </c>
      <c r="L22" s="11">
        <v>2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s="19" customFormat="1" x14ac:dyDescent="0.25">
      <c r="A23" t="s">
        <v>16</v>
      </c>
      <c r="B23" s="4">
        <v>36</v>
      </c>
      <c r="C23">
        <v>88</v>
      </c>
      <c r="D23" s="5">
        <v>150</v>
      </c>
      <c r="E23">
        <v>0</v>
      </c>
      <c r="F23" s="11">
        <v>40</v>
      </c>
      <c r="G23"/>
      <c r="H23" s="4">
        <v>5</v>
      </c>
      <c r="I23">
        <v>11</v>
      </c>
      <c r="J23" s="5">
        <v>6</v>
      </c>
      <c r="K23">
        <v>0</v>
      </c>
      <c r="L23" s="11">
        <v>2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s="19" customFormat="1" x14ac:dyDescent="0.25">
      <c r="A24" t="s">
        <v>17</v>
      </c>
      <c r="B24" s="4">
        <v>0</v>
      </c>
      <c r="C24">
        <v>184</v>
      </c>
      <c r="D24" s="5">
        <v>150</v>
      </c>
      <c r="E24">
        <v>200</v>
      </c>
      <c r="F24" s="11">
        <v>120</v>
      </c>
      <c r="G24"/>
      <c r="H24" s="4">
        <v>0</v>
      </c>
      <c r="I24">
        <v>23</v>
      </c>
      <c r="J24" s="5">
        <v>6</v>
      </c>
      <c r="K24">
        <v>20</v>
      </c>
      <c r="L24" s="11">
        <v>6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s="19" customFormat="1" x14ac:dyDescent="0.25">
      <c r="A25" t="s">
        <v>18</v>
      </c>
      <c r="B25" s="4">
        <v>96</v>
      </c>
      <c r="C25">
        <v>227</v>
      </c>
      <c r="D25" s="5">
        <v>0</v>
      </c>
      <c r="E25">
        <v>84</v>
      </c>
      <c r="F25" s="11">
        <v>78</v>
      </c>
      <c r="G25"/>
      <c r="H25" s="4">
        <v>13</v>
      </c>
      <c r="I25">
        <v>71</v>
      </c>
      <c r="J25" s="5">
        <v>0</v>
      </c>
      <c r="K25">
        <v>16</v>
      </c>
      <c r="L25" s="11">
        <v>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s="19" customFormat="1" x14ac:dyDescent="0.25">
      <c r="A26" t="s">
        <v>19</v>
      </c>
      <c r="B26" s="4">
        <v>7</v>
      </c>
      <c r="C26">
        <v>36</v>
      </c>
      <c r="D26" s="5">
        <v>0</v>
      </c>
      <c r="E26">
        <v>0</v>
      </c>
      <c r="F26" s="11">
        <v>4</v>
      </c>
      <c r="G26"/>
      <c r="H26" s="4">
        <v>1</v>
      </c>
      <c r="I26">
        <v>6</v>
      </c>
      <c r="J26" s="5">
        <v>0</v>
      </c>
      <c r="K26">
        <v>0</v>
      </c>
      <c r="L26" s="11">
        <v>2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s="19" customFormat="1" x14ac:dyDescent="0.25">
      <c r="A27" t="s">
        <v>20</v>
      </c>
      <c r="B27" s="4">
        <v>350</v>
      </c>
      <c r="C27">
        <v>127</v>
      </c>
      <c r="D27" s="5">
        <v>60</v>
      </c>
      <c r="E27">
        <v>0</v>
      </c>
      <c r="F27" s="11">
        <v>140</v>
      </c>
      <c r="G27"/>
      <c r="H27" s="4">
        <v>30</v>
      </c>
      <c r="I27">
        <v>42</v>
      </c>
      <c r="J27" s="5">
        <v>2</v>
      </c>
      <c r="K27">
        <v>0</v>
      </c>
      <c r="L27" s="11">
        <v>9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s="19" customFormat="1" x14ac:dyDescent="0.25">
      <c r="A28" t="s">
        <v>21</v>
      </c>
      <c r="B28" s="4">
        <v>25</v>
      </c>
      <c r="C28">
        <v>14</v>
      </c>
      <c r="D28" s="5">
        <v>340</v>
      </c>
      <c r="E28">
        <v>40</v>
      </c>
      <c r="F28" s="11">
        <v>60</v>
      </c>
      <c r="G28"/>
      <c r="H28" s="4">
        <v>2</v>
      </c>
      <c r="I28">
        <v>6</v>
      </c>
      <c r="J28" s="5">
        <v>12</v>
      </c>
      <c r="K28">
        <v>10</v>
      </c>
      <c r="L28" s="11">
        <v>2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s="19" customFormat="1" x14ac:dyDescent="0.25">
      <c r="A29" t="s">
        <v>22</v>
      </c>
      <c r="B29" s="4">
        <v>16</v>
      </c>
      <c r="C29">
        <v>56</v>
      </c>
      <c r="D29" s="5">
        <v>150</v>
      </c>
      <c r="E29">
        <v>0</v>
      </c>
      <c r="F29" s="11">
        <v>70</v>
      </c>
      <c r="G29"/>
      <c r="H29" s="4">
        <v>3</v>
      </c>
      <c r="I29">
        <v>7</v>
      </c>
      <c r="J29" s="5">
        <v>6</v>
      </c>
      <c r="K29">
        <v>0</v>
      </c>
      <c r="L29" s="11">
        <v>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s="19" customFormat="1" x14ac:dyDescent="0.25">
      <c r="A30" t="s">
        <v>23</v>
      </c>
      <c r="B30" s="4">
        <v>30</v>
      </c>
      <c r="C30">
        <v>70</v>
      </c>
      <c r="D30" s="5">
        <v>60</v>
      </c>
      <c r="E30">
        <v>40</v>
      </c>
      <c r="F30" s="11">
        <v>60</v>
      </c>
      <c r="G30"/>
      <c r="H30" s="4">
        <v>5</v>
      </c>
      <c r="I30">
        <v>14</v>
      </c>
      <c r="J30" s="5">
        <v>2</v>
      </c>
      <c r="K30">
        <v>10</v>
      </c>
      <c r="L30" s="11">
        <v>2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s="19" customFormat="1" x14ac:dyDescent="0.25">
      <c r="A31" t="s">
        <v>24</v>
      </c>
      <c r="B31" s="4">
        <v>270</v>
      </c>
      <c r="C31">
        <v>114</v>
      </c>
      <c r="D31" s="5">
        <v>0</v>
      </c>
      <c r="E31">
        <v>8</v>
      </c>
      <c r="F31" s="11">
        <v>25</v>
      </c>
      <c r="G31"/>
      <c r="H31" s="4">
        <v>16</v>
      </c>
      <c r="I31">
        <v>42</v>
      </c>
      <c r="J31" s="5">
        <v>0</v>
      </c>
      <c r="K31">
        <v>1</v>
      </c>
      <c r="L31" s="11">
        <v>1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s="19" customFormat="1" x14ac:dyDescent="0.25">
      <c r="A32" t="s">
        <v>25</v>
      </c>
      <c r="B32" s="4">
        <v>21</v>
      </c>
      <c r="C32">
        <v>32</v>
      </c>
      <c r="D32" s="5">
        <v>150</v>
      </c>
      <c r="E32">
        <v>0</v>
      </c>
      <c r="F32" s="11">
        <v>40</v>
      </c>
      <c r="G32"/>
      <c r="H32" s="4">
        <v>5</v>
      </c>
      <c r="I32">
        <v>4</v>
      </c>
      <c r="J32" s="5">
        <v>6</v>
      </c>
      <c r="K32">
        <v>0</v>
      </c>
      <c r="L32" s="11">
        <v>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1:78" s="19" customFormat="1" x14ac:dyDescent="0.25">
      <c r="A33" t="s">
        <v>26</v>
      </c>
      <c r="B33" s="4">
        <v>220</v>
      </c>
      <c r="C33">
        <v>21</v>
      </c>
      <c r="D33" s="5">
        <v>0</v>
      </c>
      <c r="E33">
        <v>10</v>
      </c>
      <c r="F33" s="11">
        <v>60</v>
      </c>
      <c r="G33"/>
      <c r="H33" s="4">
        <v>6</v>
      </c>
      <c r="I33">
        <v>10</v>
      </c>
      <c r="J33" s="5">
        <v>0</v>
      </c>
      <c r="K33">
        <v>5</v>
      </c>
      <c r="L33" s="11">
        <v>6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1:78" s="19" customFormat="1" x14ac:dyDescent="0.25">
      <c r="A34" t="s">
        <v>27</v>
      </c>
      <c r="B34" s="4">
        <v>14</v>
      </c>
      <c r="C34">
        <v>71</v>
      </c>
      <c r="D34" s="5">
        <v>0</v>
      </c>
      <c r="E34">
        <v>8</v>
      </c>
      <c r="F34" s="11">
        <v>0</v>
      </c>
      <c r="G34"/>
      <c r="H34" s="4">
        <v>2</v>
      </c>
      <c r="I34">
        <v>26</v>
      </c>
      <c r="J34" s="5">
        <v>0</v>
      </c>
      <c r="K34">
        <v>1</v>
      </c>
      <c r="L34" s="11">
        <v>0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1:78" s="19" customFormat="1" x14ac:dyDescent="0.25">
      <c r="A35" t="s">
        <v>28</v>
      </c>
      <c r="B35" s="4">
        <v>15</v>
      </c>
      <c r="C35">
        <v>52</v>
      </c>
      <c r="D35" s="5">
        <v>60</v>
      </c>
      <c r="E35">
        <v>200</v>
      </c>
      <c r="F35" s="11">
        <v>60</v>
      </c>
      <c r="G35"/>
      <c r="H35" s="4">
        <v>3</v>
      </c>
      <c r="I35">
        <v>22</v>
      </c>
      <c r="J35" s="5">
        <v>2</v>
      </c>
      <c r="K35">
        <v>25</v>
      </c>
      <c r="L35" s="11">
        <v>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1:78" s="19" customFormat="1" x14ac:dyDescent="0.25">
      <c r="A36" t="s">
        <v>29</v>
      </c>
      <c r="B36" s="4">
        <v>27</v>
      </c>
      <c r="C36">
        <v>136</v>
      </c>
      <c r="D36" s="5">
        <v>150</v>
      </c>
      <c r="E36">
        <v>0</v>
      </c>
      <c r="F36" s="11">
        <v>25</v>
      </c>
      <c r="G36"/>
      <c r="H36" s="4">
        <v>8</v>
      </c>
      <c r="I36">
        <v>17</v>
      </c>
      <c r="J36" s="5">
        <v>6</v>
      </c>
      <c r="K36">
        <v>0</v>
      </c>
      <c r="L36" s="11">
        <v>2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1:78" s="19" customFormat="1" x14ac:dyDescent="0.25">
      <c r="A37" t="s">
        <v>30</v>
      </c>
      <c r="B37" s="4">
        <v>100</v>
      </c>
      <c r="C37">
        <v>170</v>
      </c>
      <c r="D37" s="5">
        <v>176</v>
      </c>
      <c r="E37">
        <v>8</v>
      </c>
      <c r="F37" s="11">
        <v>40</v>
      </c>
      <c r="G37"/>
      <c r="H37" s="4">
        <v>8</v>
      </c>
      <c r="I37">
        <v>14</v>
      </c>
      <c r="J37" s="5">
        <v>13</v>
      </c>
      <c r="K37">
        <v>4</v>
      </c>
      <c r="L37" s="11">
        <v>15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1:78" s="19" customFormat="1" x14ac:dyDescent="0.25">
      <c r="A38" t="s">
        <v>31</v>
      </c>
      <c r="B38" s="4">
        <v>16</v>
      </c>
      <c r="C38">
        <v>148</v>
      </c>
      <c r="D38" s="5">
        <v>60</v>
      </c>
      <c r="E38">
        <v>22</v>
      </c>
      <c r="F38" s="11">
        <v>0</v>
      </c>
      <c r="G38"/>
      <c r="H38" s="4">
        <v>1</v>
      </c>
      <c r="I38">
        <v>30</v>
      </c>
      <c r="J38" s="5">
        <v>4</v>
      </c>
      <c r="K38">
        <v>2</v>
      </c>
      <c r="L38" s="11">
        <v>0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1:78" s="19" customFormat="1" x14ac:dyDescent="0.25">
      <c r="A39" t="s">
        <v>32</v>
      </c>
      <c r="B39" s="4">
        <v>8</v>
      </c>
      <c r="C39">
        <v>24</v>
      </c>
      <c r="D39" s="5">
        <v>60</v>
      </c>
      <c r="E39">
        <v>52</v>
      </c>
      <c r="F39" s="11">
        <v>0</v>
      </c>
      <c r="G39"/>
      <c r="H39" s="4">
        <v>1</v>
      </c>
      <c r="I39">
        <v>7</v>
      </c>
      <c r="J39" s="5">
        <v>4</v>
      </c>
      <c r="K39">
        <v>8</v>
      </c>
      <c r="L39" s="11">
        <v>0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1:78" s="19" customFormat="1" x14ac:dyDescent="0.25">
      <c r="A40" t="s">
        <v>33</v>
      </c>
      <c r="B40" s="4">
        <v>332</v>
      </c>
      <c r="C40">
        <v>385</v>
      </c>
      <c r="D40" s="5">
        <v>315</v>
      </c>
      <c r="E40">
        <v>256</v>
      </c>
      <c r="F40" s="11">
        <v>288</v>
      </c>
      <c r="G40"/>
      <c r="H40" s="4">
        <v>43</v>
      </c>
      <c r="I40">
        <v>60</v>
      </c>
      <c r="J40" s="5">
        <v>45</v>
      </c>
      <c r="K40">
        <v>18</v>
      </c>
      <c r="L40" s="11">
        <v>73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1:78" s="19" customFormat="1" x14ac:dyDescent="0.25">
      <c r="A41" t="s">
        <v>34</v>
      </c>
      <c r="B41" s="4">
        <v>0</v>
      </c>
      <c r="C41">
        <v>8</v>
      </c>
      <c r="D41" s="5">
        <v>150</v>
      </c>
      <c r="E41">
        <v>0</v>
      </c>
      <c r="F41" s="11">
        <v>130</v>
      </c>
      <c r="G41"/>
      <c r="H41" s="4">
        <v>0</v>
      </c>
      <c r="I41">
        <v>1</v>
      </c>
      <c r="J41" s="5">
        <v>6</v>
      </c>
      <c r="K41">
        <v>0</v>
      </c>
      <c r="L41" s="11">
        <v>6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1:78" s="19" customFormat="1" x14ac:dyDescent="0.25">
      <c r="A42" t="s">
        <v>35</v>
      </c>
      <c r="B42" s="4">
        <v>101</v>
      </c>
      <c r="C42">
        <v>470</v>
      </c>
      <c r="D42" s="5">
        <v>450</v>
      </c>
      <c r="E42">
        <v>226</v>
      </c>
      <c r="F42" s="11">
        <v>28</v>
      </c>
      <c r="G42"/>
      <c r="H42" s="4">
        <v>73</v>
      </c>
      <c r="I42">
        <v>46</v>
      </c>
      <c r="J42" s="5">
        <v>26</v>
      </c>
      <c r="K42">
        <v>18</v>
      </c>
      <c r="L42" s="11">
        <v>12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1:78" s="19" customFormat="1" x14ac:dyDescent="0.25">
      <c r="A43" t="s">
        <v>36</v>
      </c>
      <c r="B43" s="4">
        <v>600</v>
      </c>
      <c r="C43">
        <v>761</v>
      </c>
      <c r="D43" s="5">
        <v>3175</v>
      </c>
      <c r="E43">
        <v>288</v>
      </c>
      <c r="F43" s="11">
        <v>65</v>
      </c>
      <c r="G43"/>
      <c r="H43" s="4">
        <v>46</v>
      </c>
      <c r="I43">
        <v>68</v>
      </c>
      <c r="J43" s="5">
        <v>325</v>
      </c>
      <c r="K43">
        <v>16</v>
      </c>
      <c r="L43" s="11">
        <v>25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1:78" s="19" customFormat="1" x14ac:dyDescent="0.25">
      <c r="A44" t="s">
        <v>37</v>
      </c>
      <c r="B44" s="4">
        <v>100</v>
      </c>
      <c r="C44">
        <v>97</v>
      </c>
      <c r="D44" s="5">
        <v>120</v>
      </c>
      <c r="E44">
        <v>4</v>
      </c>
      <c r="F44" s="11">
        <v>25</v>
      </c>
      <c r="G44"/>
      <c r="H44" s="4">
        <v>8</v>
      </c>
      <c r="I44">
        <v>9</v>
      </c>
      <c r="J44" s="5">
        <v>8</v>
      </c>
      <c r="K44">
        <v>2</v>
      </c>
      <c r="L44" s="11">
        <v>10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1:78" s="19" customFormat="1" x14ac:dyDescent="0.25">
      <c r="A45" t="s">
        <v>38</v>
      </c>
      <c r="B45" s="4">
        <v>8</v>
      </c>
      <c r="C45">
        <v>192</v>
      </c>
      <c r="D45" s="5">
        <v>150</v>
      </c>
      <c r="E45">
        <v>0</v>
      </c>
      <c r="F45" s="11">
        <v>90</v>
      </c>
      <c r="G45"/>
      <c r="H45" s="4">
        <v>2</v>
      </c>
      <c r="I45">
        <v>24</v>
      </c>
      <c r="J45" s="5">
        <v>6</v>
      </c>
      <c r="K45">
        <v>0</v>
      </c>
      <c r="L45" s="11">
        <v>6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1:78" s="19" customFormat="1" x14ac:dyDescent="0.25">
      <c r="A46" t="s">
        <v>39</v>
      </c>
      <c r="B46" s="4">
        <v>16</v>
      </c>
      <c r="C46">
        <v>200</v>
      </c>
      <c r="D46" s="5">
        <v>100</v>
      </c>
      <c r="E46">
        <v>0</v>
      </c>
      <c r="F46" s="11">
        <v>110</v>
      </c>
      <c r="G46"/>
      <c r="H46" s="4">
        <v>4</v>
      </c>
      <c r="I46">
        <v>25</v>
      </c>
      <c r="J46" s="5">
        <v>4</v>
      </c>
      <c r="K46">
        <v>0</v>
      </c>
      <c r="L46" s="11">
        <v>5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</row>
    <row r="47" spans="1:78" s="19" customFormat="1" x14ac:dyDescent="0.25">
      <c r="A47" t="s">
        <v>40</v>
      </c>
      <c r="B47" s="4">
        <v>2</v>
      </c>
      <c r="C47">
        <v>121</v>
      </c>
      <c r="D47" s="5">
        <v>0</v>
      </c>
      <c r="E47">
        <v>2</v>
      </c>
      <c r="F47" s="11">
        <v>5</v>
      </c>
      <c r="G47"/>
      <c r="H47" s="4">
        <v>16</v>
      </c>
      <c r="I47">
        <v>7</v>
      </c>
      <c r="J47" s="5">
        <v>0</v>
      </c>
      <c r="K47">
        <v>1</v>
      </c>
      <c r="L47" s="11">
        <v>2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78" s="19" customFormat="1" x14ac:dyDescent="0.25">
      <c r="A48" t="s">
        <v>41</v>
      </c>
      <c r="B48" s="4">
        <v>105</v>
      </c>
      <c r="C48">
        <v>17</v>
      </c>
      <c r="D48" s="5">
        <v>120</v>
      </c>
      <c r="E48">
        <v>10</v>
      </c>
      <c r="F48" s="11">
        <v>40</v>
      </c>
      <c r="G48"/>
      <c r="H48" s="4">
        <v>14</v>
      </c>
      <c r="I48">
        <v>8</v>
      </c>
      <c r="J48" s="5">
        <v>4</v>
      </c>
      <c r="K48">
        <v>5</v>
      </c>
      <c r="L48" s="11">
        <v>3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</row>
    <row r="49" spans="1:78" s="19" customFormat="1" ht="13" thickBot="1" x14ac:dyDescent="0.3">
      <c r="A49" t="s">
        <v>45</v>
      </c>
      <c r="B49" s="4">
        <v>30</v>
      </c>
      <c r="C49">
        <v>91</v>
      </c>
      <c r="D49" s="5">
        <v>0</v>
      </c>
      <c r="E49">
        <v>10</v>
      </c>
      <c r="F49" s="11">
        <v>50</v>
      </c>
      <c r="G49"/>
      <c r="H49" s="6">
        <v>6</v>
      </c>
      <c r="I49" s="9">
        <v>40</v>
      </c>
      <c r="J49" s="7">
        <v>0</v>
      </c>
      <c r="K49" s="9">
        <v>5</v>
      </c>
      <c r="L49" s="12">
        <v>6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1:78" ht="13" thickTop="1" x14ac:dyDescent="0.25">
      <c r="B50" s="8"/>
      <c r="C50" s="8"/>
      <c r="D50" s="8"/>
      <c r="E50" s="8"/>
      <c r="F50" s="8"/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5EBC-8AA4-4512-9D1A-D173C4D0F3ED}">
  <dimension ref="A1:Q46"/>
  <sheetViews>
    <sheetView tabSelected="1" topLeftCell="A31" workbookViewId="0">
      <selection activeCell="J56" sqref="J56"/>
    </sheetView>
  </sheetViews>
  <sheetFormatPr defaultRowHeight="12.5" x14ac:dyDescent="0.25"/>
  <cols>
    <col min="1" max="1" width="23.7265625" customWidth="1"/>
    <col min="5" max="5" width="12.1796875" customWidth="1"/>
    <col min="6" max="6" width="12.26953125" bestFit="1" customWidth="1"/>
    <col min="7" max="7" width="14.7265625" customWidth="1"/>
  </cols>
  <sheetData>
    <row r="1" spans="1:17" ht="13" x14ac:dyDescent="0.3">
      <c r="A1" t="s">
        <v>38</v>
      </c>
      <c r="B1" s="39" t="s">
        <v>56</v>
      </c>
      <c r="C1" s="38"/>
      <c r="D1" s="38"/>
      <c r="E1" s="38"/>
      <c r="F1" s="38"/>
      <c r="G1" s="39" t="s">
        <v>57</v>
      </c>
      <c r="H1" s="38"/>
      <c r="I1" s="38"/>
      <c r="J1" s="38"/>
      <c r="K1" s="38"/>
      <c r="L1" s="39" t="s">
        <v>61</v>
      </c>
      <c r="M1" s="38"/>
      <c r="N1" s="38"/>
      <c r="O1" s="38"/>
      <c r="P1" s="38"/>
      <c r="Q1" s="39" t="s">
        <v>62</v>
      </c>
    </row>
    <row r="2" spans="1:17" ht="13" x14ac:dyDescent="0.3">
      <c r="B2" s="38" t="s">
        <v>46</v>
      </c>
      <c r="C2" s="38" t="s">
        <v>44</v>
      </c>
      <c r="D2" s="38" t="s">
        <v>42</v>
      </c>
      <c r="E2" s="38" t="s">
        <v>43</v>
      </c>
      <c r="F2" s="38"/>
      <c r="G2" s="38" t="s">
        <v>46</v>
      </c>
      <c r="H2" s="38" t="s">
        <v>44</v>
      </c>
      <c r="I2" s="38" t="s">
        <v>42</v>
      </c>
      <c r="J2" s="38" t="s">
        <v>43</v>
      </c>
      <c r="K2" s="38"/>
      <c r="L2" s="38" t="s">
        <v>46</v>
      </c>
      <c r="M2" s="38" t="s">
        <v>44</v>
      </c>
      <c r="N2" s="38" t="s">
        <v>42</v>
      </c>
      <c r="O2" s="38" t="s">
        <v>43</v>
      </c>
      <c r="P2" s="38"/>
      <c r="Q2" s="40" t="s">
        <v>63</v>
      </c>
    </row>
    <row r="3" spans="1:17" x14ac:dyDescent="0.25">
      <c r="A3" t="s">
        <v>38</v>
      </c>
      <c r="B3">
        <v>106</v>
      </c>
      <c r="C3">
        <v>47</v>
      </c>
      <c r="D3">
        <v>59</v>
      </c>
      <c r="E3">
        <v>54</v>
      </c>
      <c r="G3">
        <v>2.0499999999999998</v>
      </c>
      <c r="H3">
        <v>1.1299999999999999</v>
      </c>
      <c r="I3">
        <v>1.03</v>
      </c>
      <c r="J3">
        <v>1.22</v>
      </c>
      <c r="L3">
        <v>115.31</v>
      </c>
      <c r="M3">
        <v>56.874999999999993</v>
      </c>
      <c r="N3">
        <v>61.295000000000002</v>
      </c>
      <c r="O3">
        <v>63.309999999999995</v>
      </c>
      <c r="Q3">
        <v>76</v>
      </c>
    </row>
    <row r="6" spans="1:17" ht="13" x14ac:dyDescent="0.3">
      <c r="D6" s="39" t="s">
        <v>60</v>
      </c>
      <c r="E6" s="38"/>
      <c r="F6" s="38"/>
      <c r="G6" s="38"/>
    </row>
    <row r="7" spans="1:17" x14ac:dyDescent="0.25">
      <c r="A7" s="83" t="s">
        <v>91</v>
      </c>
      <c r="B7">
        <f>G8</f>
        <v>4811.5599999999995</v>
      </c>
      <c r="D7" s="38" t="s">
        <v>46</v>
      </c>
      <c r="E7" s="38" t="s">
        <v>44</v>
      </c>
      <c r="F7" s="38" t="s">
        <v>42</v>
      </c>
      <c r="G7" s="38" t="s">
        <v>43</v>
      </c>
    </row>
    <row r="8" spans="1:17" x14ac:dyDescent="0.25">
      <c r="A8" s="83" t="s">
        <v>72</v>
      </c>
      <c r="B8">
        <f>E8</f>
        <v>4322.4999999999991</v>
      </c>
      <c r="D8">
        <v>8763.56</v>
      </c>
      <c r="E8">
        <v>4322.4999999999991</v>
      </c>
      <c r="F8">
        <v>4658.42</v>
      </c>
      <c r="G8">
        <v>4811.5599999999995</v>
      </c>
    </row>
    <row r="13" spans="1:17" x14ac:dyDescent="0.25">
      <c r="A13" s="83" t="s">
        <v>73</v>
      </c>
      <c r="B13" s="74" t="s">
        <v>49</v>
      </c>
      <c r="C13" s="74" t="s">
        <v>50</v>
      </c>
      <c r="D13" s="74" t="s">
        <v>51</v>
      </c>
      <c r="E13" s="74" t="s">
        <v>52</v>
      </c>
      <c r="F13" s="74" t="s">
        <v>53</v>
      </c>
    </row>
    <row r="14" spans="1:17" x14ac:dyDescent="0.25">
      <c r="A14" t="s">
        <v>38</v>
      </c>
      <c r="B14" s="4">
        <v>8</v>
      </c>
      <c r="C14">
        <v>192</v>
      </c>
      <c r="D14" s="5">
        <v>150</v>
      </c>
      <c r="E14">
        <v>0</v>
      </c>
      <c r="F14" s="11">
        <v>90</v>
      </c>
    </row>
    <row r="16" spans="1:17" x14ac:dyDescent="0.25">
      <c r="A16" s="83" t="s">
        <v>79</v>
      </c>
      <c r="B16" s="74" t="s">
        <v>49</v>
      </c>
      <c r="C16" s="74" t="s">
        <v>50</v>
      </c>
      <c r="D16" s="74" t="s">
        <v>51</v>
      </c>
      <c r="E16" s="74" t="s">
        <v>52</v>
      </c>
      <c r="F16" s="74" t="s">
        <v>53</v>
      </c>
    </row>
    <row r="17" spans="1:6" x14ac:dyDescent="0.25">
      <c r="A17" t="s">
        <v>38</v>
      </c>
      <c r="B17" s="4">
        <v>2</v>
      </c>
      <c r="C17">
        <v>24</v>
      </c>
      <c r="D17" s="5">
        <v>6</v>
      </c>
      <c r="E17">
        <v>0</v>
      </c>
      <c r="F17" s="11">
        <v>6</v>
      </c>
    </row>
    <row r="18" spans="1:6" x14ac:dyDescent="0.25">
      <c r="A18" s="83"/>
      <c r="B18" s="5"/>
      <c r="D18" s="5"/>
      <c r="F18" s="5"/>
    </row>
    <row r="19" spans="1:6" x14ac:dyDescent="0.25">
      <c r="B19" s="74" t="s">
        <v>49</v>
      </c>
      <c r="C19" s="74" t="s">
        <v>50</v>
      </c>
      <c r="D19" s="74" t="s">
        <v>51</v>
      </c>
      <c r="E19" s="74" t="s">
        <v>52</v>
      </c>
      <c r="F19" s="74" t="s">
        <v>53</v>
      </c>
    </row>
    <row r="20" spans="1:6" x14ac:dyDescent="0.25">
      <c r="A20" s="83" t="s">
        <v>82</v>
      </c>
      <c r="B20">
        <f>B14+(B17*2*$G$3)</f>
        <v>16.2</v>
      </c>
      <c r="C20">
        <f t="shared" ref="C20:F20" si="0">C14+(C17*2*$G$3)</f>
        <v>290.39999999999998</v>
      </c>
      <c r="D20">
        <f t="shared" si="0"/>
        <v>174.6</v>
      </c>
      <c r="E20">
        <f t="shared" si="0"/>
        <v>0</v>
      </c>
      <c r="F20">
        <f t="shared" si="0"/>
        <v>114.6</v>
      </c>
    </row>
    <row r="21" spans="1:6" x14ac:dyDescent="0.25">
      <c r="A21" s="83" t="s">
        <v>83</v>
      </c>
      <c r="B21">
        <f>B14+(B17*2*$H$3)</f>
        <v>12.52</v>
      </c>
      <c r="C21">
        <f t="shared" ref="C21:F21" si="1">C14+(C17*2*$H$3)</f>
        <v>246.24</v>
      </c>
      <c r="D21">
        <f t="shared" si="1"/>
        <v>163.56</v>
      </c>
      <c r="E21">
        <f t="shared" si="1"/>
        <v>0</v>
      </c>
      <c r="F21">
        <f t="shared" si="1"/>
        <v>103.56</v>
      </c>
    </row>
    <row r="22" spans="1:6" x14ac:dyDescent="0.25">
      <c r="A22" s="83" t="s">
        <v>88</v>
      </c>
      <c r="B22">
        <f>B14+(B17*2*$J$3)</f>
        <v>12.879999999999999</v>
      </c>
      <c r="C22">
        <f t="shared" ref="C22:F22" si="2">C14+(C17*2*$J$3)</f>
        <v>250.56</v>
      </c>
      <c r="D22">
        <f t="shared" si="2"/>
        <v>164.64</v>
      </c>
      <c r="E22">
        <f t="shared" si="2"/>
        <v>0</v>
      </c>
      <c r="F22">
        <f t="shared" si="2"/>
        <v>104.64</v>
      </c>
    </row>
    <row r="23" spans="1:6" x14ac:dyDescent="0.25">
      <c r="A23" s="83" t="s">
        <v>89</v>
      </c>
      <c r="B23">
        <f>B14+(B17*2*$I$3)</f>
        <v>12.120000000000001</v>
      </c>
      <c r="C23">
        <f t="shared" ref="C23:F23" si="3">C14+(C17*2*$I$3)</f>
        <v>241.44</v>
      </c>
      <c r="D23">
        <f t="shared" si="3"/>
        <v>162.36000000000001</v>
      </c>
      <c r="E23">
        <f t="shared" si="3"/>
        <v>0</v>
      </c>
      <c r="F23">
        <f t="shared" si="3"/>
        <v>102.36</v>
      </c>
    </row>
    <row r="25" spans="1:6" x14ac:dyDescent="0.25">
      <c r="A25" t="s">
        <v>64</v>
      </c>
    </row>
    <row r="26" spans="1:6" ht="13" thickBot="1" x14ac:dyDescent="0.3">
      <c r="B26" s="74" t="s">
        <v>49</v>
      </c>
      <c r="C26" s="74" t="s">
        <v>50</v>
      </c>
      <c r="D26" s="74" t="s">
        <v>51</v>
      </c>
      <c r="E26" s="74" t="s">
        <v>52</v>
      </c>
      <c r="F26" s="74" t="s">
        <v>53</v>
      </c>
    </row>
    <row r="27" spans="1:6" x14ac:dyDescent="0.25">
      <c r="A27" t="s">
        <v>42</v>
      </c>
      <c r="B27" s="75">
        <v>2584.8000000000002</v>
      </c>
      <c r="C27" s="76">
        <v>2730.2</v>
      </c>
      <c r="D27" s="76">
        <v>1097.58</v>
      </c>
      <c r="E27" s="76">
        <v>1128.6199999999999</v>
      </c>
      <c r="F27" s="77">
        <v>671.4</v>
      </c>
    </row>
    <row r="28" spans="1:6" x14ac:dyDescent="0.25">
      <c r="A28" t="s">
        <v>43</v>
      </c>
      <c r="B28" s="78">
        <v>735.24</v>
      </c>
      <c r="C28" s="66">
        <v>943.98</v>
      </c>
      <c r="D28" s="66">
        <v>1783.04</v>
      </c>
      <c r="E28" s="66">
        <v>374.1</v>
      </c>
      <c r="F28" s="79">
        <v>708.28</v>
      </c>
    </row>
    <row r="29" spans="1:6" x14ac:dyDescent="0.25">
      <c r="A29" t="s">
        <v>44</v>
      </c>
      <c r="B29" s="78">
        <v>755.96</v>
      </c>
      <c r="C29" s="66">
        <v>1418.44</v>
      </c>
      <c r="D29" s="66">
        <v>1514.58</v>
      </c>
      <c r="E29" s="66">
        <v>624.9</v>
      </c>
      <c r="F29" s="79">
        <v>828.78</v>
      </c>
    </row>
    <row r="30" spans="1:6" ht="13" thickBot="1" x14ac:dyDescent="0.3">
      <c r="A30" t="s">
        <v>46</v>
      </c>
      <c r="B30" s="80">
        <v>1836.42</v>
      </c>
      <c r="C30" s="81">
        <v>3399.58</v>
      </c>
      <c r="D30" s="81">
        <v>7594.92</v>
      </c>
      <c r="E30" s="81">
        <v>1075.22</v>
      </c>
      <c r="F30" s="82">
        <v>457.88</v>
      </c>
    </row>
    <row r="32" spans="1:6" ht="13" x14ac:dyDescent="0.3">
      <c r="A32" s="39" t="s">
        <v>55</v>
      </c>
      <c r="B32" s="38"/>
      <c r="C32" s="38"/>
      <c r="D32" s="38"/>
      <c r="E32" s="38"/>
      <c r="F32" s="38"/>
    </row>
    <row r="33" spans="1:6" ht="13" thickBot="1" x14ac:dyDescent="0.3">
      <c r="A33" s="38"/>
      <c r="B33" s="38" t="s">
        <v>49</v>
      </c>
      <c r="C33" s="38" t="s">
        <v>50</v>
      </c>
      <c r="D33" s="38" t="s">
        <v>51</v>
      </c>
      <c r="E33" s="38" t="s">
        <v>52</v>
      </c>
      <c r="F33" s="38" t="s">
        <v>53</v>
      </c>
    </row>
    <row r="34" spans="1:6" ht="13" thickTop="1" x14ac:dyDescent="0.25">
      <c r="A34" s="38" t="s">
        <v>42</v>
      </c>
      <c r="B34" s="55">
        <v>5000</v>
      </c>
      <c r="C34" s="56">
        <v>3025</v>
      </c>
      <c r="D34" s="57">
        <v>1225</v>
      </c>
      <c r="E34" s="56">
        <v>1750</v>
      </c>
      <c r="F34" s="58">
        <v>3675</v>
      </c>
    </row>
    <row r="35" spans="1:6" x14ac:dyDescent="0.25">
      <c r="A35" s="38" t="s">
        <v>43</v>
      </c>
      <c r="B35" s="59">
        <v>3400</v>
      </c>
      <c r="C35" s="38">
        <v>5550</v>
      </c>
      <c r="D35" s="60">
        <v>3250</v>
      </c>
      <c r="E35" s="38">
        <v>1200</v>
      </c>
      <c r="F35" s="61">
        <v>1600</v>
      </c>
    </row>
    <row r="36" spans="1:6" x14ac:dyDescent="0.25">
      <c r="A36" s="38" t="s">
        <v>44</v>
      </c>
      <c r="B36" s="59">
        <v>825</v>
      </c>
      <c r="C36" s="38">
        <v>2500</v>
      </c>
      <c r="D36" s="60">
        <v>3375</v>
      </c>
      <c r="E36" s="38">
        <v>1325</v>
      </c>
      <c r="F36" s="61">
        <v>850</v>
      </c>
    </row>
    <row r="37" spans="1:6" ht="13" thickBot="1" x14ac:dyDescent="0.3">
      <c r="A37" s="38" t="s">
        <v>46</v>
      </c>
      <c r="B37" s="62">
        <v>3550</v>
      </c>
      <c r="C37" s="63">
        <v>3450</v>
      </c>
      <c r="D37" s="64">
        <v>9100</v>
      </c>
      <c r="E37" s="63">
        <v>1700</v>
      </c>
      <c r="F37" s="65">
        <v>1850</v>
      </c>
    </row>
    <row r="38" spans="1:6" ht="13" thickTop="1" x14ac:dyDescent="0.25"/>
    <row r="40" spans="1:6" x14ac:dyDescent="0.25">
      <c r="A40" s="41" t="s">
        <v>84</v>
      </c>
    </row>
    <row r="42" spans="1:6" ht="13" thickBot="1" x14ac:dyDescent="0.3">
      <c r="B42" s="74" t="s">
        <v>49</v>
      </c>
      <c r="C42" s="74" t="s">
        <v>50</v>
      </c>
      <c r="D42" s="74" t="s">
        <v>51</v>
      </c>
      <c r="E42" s="74" t="s">
        <v>52</v>
      </c>
      <c r="F42" s="74" t="s">
        <v>53</v>
      </c>
    </row>
    <row r="43" spans="1:6" x14ac:dyDescent="0.25">
      <c r="A43" t="s">
        <v>42</v>
      </c>
      <c r="B43" s="75">
        <v>2584.8000000000002</v>
      </c>
      <c r="C43" s="76">
        <v>2730.2</v>
      </c>
      <c r="D43" s="76">
        <v>1097.58</v>
      </c>
      <c r="E43" s="76">
        <v>1128.6199999999999</v>
      </c>
      <c r="F43" s="77">
        <v>671.4</v>
      </c>
    </row>
    <row r="44" spans="1:6" x14ac:dyDescent="0.25">
      <c r="A44" t="s">
        <v>43</v>
      </c>
      <c r="B44" s="78">
        <f>B28-B22</f>
        <v>722.36</v>
      </c>
      <c r="C44" s="78">
        <f t="shared" ref="C44:F44" si="4">C28-C22</f>
        <v>693.42000000000007</v>
      </c>
      <c r="D44" s="78">
        <f t="shared" si="4"/>
        <v>1618.4</v>
      </c>
      <c r="E44" s="78">
        <f t="shared" si="4"/>
        <v>374.1</v>
      </c>
      <c r="F44" s="78">
        <f t="shared" si="4"/>
        <v>603.64</v>
      </c>
    </row>
    <row r="45" spans="1:6" x14ac:dyDescent="0.25">
      <c r="A45" t="s">
        <v>44</v>
      </c>
      <c r="B45" s="78">
        <f>B29+B21</f>
        <v>768.48</v>
      </c>
      <c r="C45" s="78">
        <f t="shared" ref="C45:F45" si="5">C29+C21</f>
        <v>1664.68</v>
      </c>
      <c r="D45" s="78">
        <f t="shared" si="5"/>
        <v>1678.1399999999999</v>
      </c>
      <c r="E45" s="78">
        <f t="shared" si="5"/>
        <v>624.9</v>
      </c>
      <c r="F45" s="84">
        <f t="shared" si="5"/>
        <v>932.33999999999992</v>
      </c>
    </row>
    <row r="46" spans="1:6" ht="13" thickBot="1" x14ac:dyDescent="0.3">
      <c r="A46" t="s">
        <v>46</v>
      </c>
      <c r="B46" s="80">
        <v>1836.42</v>
      </c>
      <c r="C46" s="81">
        <v>3399.58</v>
      </c>
      <c r="D46" s="81">
        <v>7594.92</v>
      </c>
      <c r="E46" s="81">
        <v>1075.22</v>
      </c>
      <c r="F46" s="82">
        <v>457.88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63EC-6257-43F8-8C58-E4523DC28E60}">
  <dimension ref="A1:F48"/>
  <sheetViews>
    <sheetView workbookViewId="0">
      <selection activeCell="E34" sqref="E34"/>
    </sheetView>
  </sheetViews>
  <sheetFormatPr defaultRowHeight="12.5" x14ac:dyDescent="0.25"/>
  <cols>
    <col min="1" max="1" width="19" bestFit="1" customWidth="1"/>
    <col min="6" max="6" width="12.26953125" bestFit="1" customWidth="1"/>
  </cols>
  <sheetData>
    <row r="1" spans="1:6" ht="13" x14ac:dyDescent="0.3">
      <c r="A1" s="1" t="s">
        <v>97</v>
      </c>
    </row>
    <row r="3" spans="1:6" x14ac:dyDescent="0.25">
      <c r="B3" t="s">
        <v>49</v>
      </c>
      <c r="C3" t="s">
        <v>50</v>
      </c>
      <c r="D3" t="s">
        <v>51</v>
      </c>
      <c r="E3" t="s">
        <v>52</v>
      </c>
      <c r="F3" t="s">
        <v>53</v>
      </c>
    </row>
    <row r="4" spans="1:6" x14ac:dyDescent="0.25">
      <c r="A4" t="s">
        <v>42</v>
      </c>
      <c r="B4">
        <v>2560.1600000000003</v>
      </c>
      <c r="C4">
        <v>2476.1999999999998</v>
      </c>
      <c r="D4">
        <v>988.93999999999994</v>
      </c>
      <c r="E4">
        <v>1128.6199999999999</v>
      </c>
      <c r="F4">
        <v>550.6</v>
      </c>
    </row>
    <row r="5" spans="1:6" x14ac:dyDescent="0.25">
      <c r="A5" t="s">
        <v>43</v>
      </c>
      <c r="B5">
        <v>735.24</v>
      </c>
      <c r="C5">
        <v>943.98</v>
      </c>
      <c r="D5">
        <v>1783.04</v>
      </c>
      <c r="E5">
        <v>374.1</v>
      </c>
      <c r="F5">
        <v>708.28</v>
      </c>
    </row>
    <row r="6" spans="1:6" x14ac:dyDescent="0.25">
      <c r="A6" t="s">
        <v>44</v>
      </c>
      <c r="B6">
        <v>779.64</v>
      </c>
      <c r="C6">
        <v>1666.44</v>
      </c>
      <c r="D6">
        <v>1622.26</v>
      </c>
      <c r="E6">
        <v>624.9</v>
      </c>
      <c r="F6" s="86">
        <v>948.38</v>
      </c>
    </row>
    <row r="7" spans="1:6" x14ac:dyDescent="0.25">
      <c r="A7" t="s">
        <v>46</v>
      </c>
      <c r="B7">
        <v>1836.42</v>
      </c>
      <c r="C7">
        <v>3399.58</v>
      </c>
      <c r="D7">
        <v>7594.92</v>
      </c>
      <c r="E7">
        <v>1075.22</v>
      </c>
      <c r="F7">
        <v>457.88</v>
      </c>
    </row>
    <row r="10" spans="1:6" ht="13" x14ac:dyDescent="0.3">
      <c r="A10" s="1" t="s">
        <v>98</v>
      </c>
    </row>
    <row r="11" spans="1:6" x14ac:dyDescent="0.25">
      <c r="B11" t="s">
        <v>49</v>
      </c>
      <c r="C11" t="s">
        <v>50</v>
      </c>
      <c r="D11" t="s">
        <v>51</v>
      </c>
      <c r="E11" t="s">
        <v>52</v>
      </c>
      <c r="F11" t="s">
        <v>53</v>
      </c>
    </row>
    <row r="12" spans="1:6" x14ac:dyDescent="0.25">
      <c r="A12" t="s">
        <v>42</v>
      </c>
      <c r="B12">
        <v>2584.8000000000002</v>
      </c>
      <c r="C12">
        <v>2730.2</v>
      </c>
      <c r="D12">
        <v>1097.58</v>
      </c>
      <c r="E12">
        <v>1128.6199999999999</v>
      </c>
      <c r="F12">
        <v>671.4</v>
      </c>
    </row>
    <row r="13" spans="1:6" x14ac:dyDescent="0.25">
      <c r="A13" t="s">
        <v>43</v>
      </c>
      <c r="B13">
        <v>735.24</v>
      </c>
      <c r="C13">
        <v>943.98</v>
      </c>
      <c r="D13">
        <v>1783.04</v>
      </c>
      <c r="E13">
        <v>374.1</v>
      </c>
      <c r="F13">
        <v>708.28</v>
      </c>
    </row>
    <row r="14" spans="1:6" x14ac:dyDescent="0.25">
      <c r="A14" t="s">
        <v>44</v>
      </c>
      <c r="B14">
        <v>786.16000000000008</v>
      </c>
      <c r="C14">
        <v>1457.8</v>
      </c>
      <c r="D14">
        <v>1675.62</v>
      </c>
      <c r="E14">
        <v>624.9</v>
      </c>
      <c r="F14" s="86">
        <v>876.14</v>
      </c>
    </row>
    <row r="15" spans="1:6" x14ac:dyDescent="0.25">
      <c r="A15" t="s">
        <v>46</v>
      </c>
      <c r="B15">
        <v>1803.8200000000002</v>
      </c>
      <c r="C15">
        <v>3358.2999999999997</v>
      </c>
      <c r="D15">
        <v>7431</v>
      </c>
      <c r="E15">
        <v>1075.22</v>
      </c>
      <c r="F15">
        <v>408.6</v>
      </c>
    </row>
    <row r="18" spans="1:6" ht="13" x14ac:dyDescent="0.3">
      <c r="A18" s="1" t="s">
        <v>99</v>
      </c>
    </row>
    <row r="19" spans="1:6" x14ac:dyDescent="0.25">
      <c r="B19" t="s">
        <v>49</v>
      </c>
      <c r="C19" t="s">
        <v>50</v>
      </c>
      <c r="D19" t="s">
        <v>51</v>
      </c>
      <c r="E19" t="s">
        <v>52</v>
      </c>
      <c r="F19" t="s">
        <v>53</v>
      </c>
    </row>
    <row r="20" spans="1:6" x14ac:dyDescent="0.25">
      <c r="A20" t="s">
        <v>42</v>
      </c>
      <c r="B20">
        <v>2584.8000000000002</v>
      </c>
      <c r="C20">
        <v>2730.2</v>
      </c>
      <c r="D20">
        <v>1097.58</v>
      </c>
      <c r="E20">
        <v>1128.6199999999999</v>
      </c>
      <c r="F20">
        <v>671.4</v>
      </c>
    </row>
    <row r="21" spans="1:6" x14ac:dyDescent="0.25">
      <c r="A21" t="s">
        <v>43</v>
      </c>
      <c r="B21">
        <v>571.20000000000005</v>
      </c>
      <c r="C21">
        <v>862.7</v>
      </c>
      <c r="D21">
        <v>1718.72</v>
      </c>
      <c r="E21">
        <v>374.1</v>
      </c>
      <c r="F21">
        <v>625.31999999999994</v>
      </c>
    </row>
    <row r="22" spans="1:6" x14ac:dyDescent="0.25">
      <c r="A22" t="s">
        <v>44</v>
      </c>
      <c r="B22" s="86">
        <v>915.44</v>
      </c>
      <c r="C22">
        <v>1497.8</v>
      </c>
      <c r="D22">
        <v>1578.4199999999998</v>
      </c>
      <c r="E22">
        <v>624.9</v>
      </c>
      <c r="F22" s="86">
        <v>910.3</v>
      </c>
    </row>
    <row r="23" spans="1:6" x14ac:dyDescent="0.25">
      <c r="A23" t="s">
        <v>46</v>
      </c>
      <c r="B23">
        <v>1836.42</v>
      </c>
      <c r="C23">
        <v>3399.58</v>
      </c>
      <c r="D23">
        <v>7594.92</v>
      </c>
      <c r="E23">
        <v>1075.22</v>
      </c>
      <c r="F23">
        <v>457.88</v>
      </c>
    </row>
    <row r="26" spans="1:6" ht="13" x14ac:dyDescent="0.3">
      <c r="A26" s="1" t="s">
        <v>100</v>
      </c>
    </row>
    <row r="27" spans="1:6" x14ac:dyDescent="0.25">
      <c r="B27" t="s">
        <v>49</v>
      </c>
      <c r="C27" t="s">
        <v>50</v>
      </c>
      <c r="D27" t="s">
        <v>51</v>
      </c>
      <c r="E27" t="s">
        <v>52</v>
      </c>
      <c r="F27" t="s">
        <v>53</v>
      </c>
    </row>
    <row r="28" spans="1:6" x14ac:dyDescent="0.25">
      <c r="A28" t="s">
        <v>42</v>
      </c>
      <c r="B28">
        <v>2580.8000000000002</v>
      </c>
      <c r="C28">
        <v>2581.3999999999996</v>
      </c>
      <c r="D28">
        <v>1097.58</v>
      </c>
      <c r="E28">
        <v>1118.4199999999998</v>
      </c>
      <c r="F28">
        <v>671.4</v>
      </c>
    </row>
    <row r="29" spans="1:6" x14ac:dyDescent="0.25">
      <c r="A29" t="s">
        <v>43</v>
      </c>
      <c r="B29">
        <v>735.24</v>
      </c>
      <c r="C29">
        <v>943.98</v>
      </c>
      <c r="D29">
        <v>1783.04</v>
      </c>
      <c r="E29">
        <v>374.1</v>
      </c>
      <c r="F29">
        <v>708.28</v>
      </c>
    </row>
    <row r="30" spans="1:6" x14ac:dyDescent="0.25">
      <c r="A30" t="s">
        <v>44</v>
      </c>
      <c r="B30">
        <v>755.96</v>
      </c>
      <c r="C30">
        <v>1418.44</v>
      </c>
      <c r="D30">
        <v>1514.58</v>
      </c>
      <c r="E30">
        <v>624.9</v>
      </c>
      <c r="F30">
        <v>828.78</v>
      </c>
    </row>
    <row r="31" spans="1:6" x14ac:dyDescent="0.25">
      <c r="A31" t="s">
        <v>46</v>
      </c>
      <c r="B31">
        <v>1840.42</v>
      </c>
      <c r="C31" s="86">
        <v>3543.58</v>
      </c>
      <c r="D31">
        <v>7594.92</v>
      </c>
      <c r="E31">
        <v>1085.22</v>
      </c>
      <c r="F31">
        <v>457.88</v>
      </c>
    </row>
    <row r="34" spans="1:6" ht="13" x14ac:dyDescent="0.3">
      <c r="A34" s="1" t="s">
        <v>101</v>
      </c>
    </row>
    <row r="35" spans="1:6" x14ac:dyDescent="0.25">
      <c r="B35" t="s">
        <v>49</v>
      </c>
      <c r="C35" t="s">
        <v>50</v>
      </c>
      <c r="D35" t="s">
        <v>51</v>
      </c>
      <c r="E35" t="s">
        <v>52</v>
      </c>
      <c r="F35" t="s">
        <v>53</v>
      </c>
    </row>
    <row r="36" spans="1:6" x14ac:dyDescent="0.25">
      <c r="A36" t="s">
        <v>42</v>
      </c>
      <c r="B36">
        <v>2584.8000000000002</v>
      </c>
      <c r="C36">
        <v>2730.2</v>
      </c>
      <c r="D36">
        <v>1097.58</v>
      </c>
      <c r="E36">
        <v>1128.6199999999999</v>
      </c>
      <c r="F36">
        <v>671.4</v>
      </c>
    </row>
    <row r="37" spans="1:6" x14ac:dyDescent="0.25">
      <c r="A37" t="s">
        <v>43</v>
      </c>
      <c r="B37">
        <v>735.24</v>
      </c>
      <c r="C37">
        <v>943.98</v>
      </c>
      <c r="D37">
        <v>1783.04</v>
      </c>
      <c r="E37">
        <v>374.1</v>
      </c>
      <c r="F37">
        <v>708.28</v>
      </c>
    </row>
    <row r="38" spans="1:6" x14ac:dyDescent="0.25">
      <c r="A38" t="s">
        <v>44</v>
      </c>
      <c r="B38">
        <v>707.86</v>
      </c>
      <c r="C38">
        <v>1303.8200000000002</v>
      </c>
      <c r="D38">
        <v>1350.06</v>
      </c>
      <c r="E38">
        <v>624.9</v>
      </c>
      <c r="F38">
        <v>783.93999999999994</v>
      </c>
    </row>
    <row r="39" spans="1:6" x14ac:dyDescent="0.25">
      <c r="A39" t="s">
        <v>46</v>
      </c>
      <c r="B39">
        <v>1884.1200000000001</v>
      </c>
      <c r="C39" s="86">
        <v>3513.3199999999997</v>
      </c>
      <c r="D39">
        <v>7758.96</v>
      </c>
      <c r="E39">
        <v>1075.22</v>
      </c>
      <c r="F39">
        <v>502.56</v>
      </c>
    </row>
    <row r="42" spans="1:6" ht="13" x14ac:dyDescent="0.3">
      <c r="A42" s="1" t="s">
        <v>102</v>
      </c>
    </row>
    <row r="44" spans="1:6" x14ac:dyDescent="0.25">
      <c r="B44" t="s">
        <v>49</v>
      </c>
      <c r="C44" t="s">
        <v>50</v>
      </c>
      <c r="D44" t="s">
        <v>51</v>
      </c>
      <c r="E44" t="s">
        <v>52</v>
      </c>
      <c r="F44" t="s">
        <v>53</v>
      </c>
    </row>
    <row r="45" spans="1:6" x14ac:dyDescent="0.25">
      <c r="A45" t="s">
        <v>42</v>
      </c>
      <c r="B45">
        <v>2584.8000000000002</v>
      </c>
      <c r="C45">
        <v>2730.2</v>
      </c>
      <c r="D45">
        <v>1097.58</v>
      </c>
      <c r="E45">
        <v>1128.6199999999999</v>
      </c>
      <c r="F45">
        <v>671.4</v>
      </c>
    </row>
    <row r="46" spans="1:6" x14ac:dyDescent="0.25">
      <c r="A46" t="s">
        <v>43</v>
      </c>
      <c r="B46">
        <v>722.36</v>
      </c>
      <c r="C46">
        <v>693.42000000000007</v>
      </c>
      <c r="D46">
        <v>1618.4</v>
      </c>
      <c r="E46">
        <v>374.1</v>
      </c>
      <c r="F46">
        <v>603.64</v>
      </c>
    </row>
    <row r="47" spans="1:6" x14ac:dyDescent="0.25">
      <c r="A47" t="s">
        <v>44</v>
      </c>
      <c r="B47">
        <v>768.48</v>
      </c>
      <c r="C47">
        <v>1664.68</v>
      </c>
      <c r="D47">
        <v>1678.1399999999999</v>
      </c>
      <c r="E47">
        <v>624.9</v>
      </c>
      <c r="F47" s="86">
        <v>932.33999999999992</v>
      </c>
    </row>
    <row r="48" spans="1:6" x14ac:dyDescent="0.25">
      <c r="A48" t="s">
        <v>46</v>
      </c>
      <c r="B48">
        <v>1836.42</v>
      </c>
      <c r="C48">
        <v>3399.58</v>
      </c>
      <c r="D48">
        <v>7594.92</v>
      </c>
      <c r="E48">
        <v>1075.22</v>
      </c>
      <c r="F48">
        <v>457.88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10"/>
  <sheetViews>
    <sheetView workbookViewId="0">
      <selection activeCell="C30" sqref="C30"/>
    </sheetView>
  </sheetViews>
  <sheetFormatPr defaultColWidth="8.81640625" defaultRowHeight="12.5" x14ac:dyDescent="0.25"/>
  <cols>
    <col min="1" max="1" width="21.453125" customWidth="1"/>
    <col min="3" max="3" width="10.81640625" customWidth="1"/>
    <col min="8" max="8" width="10" customWidth="1"/>
    <col min="9" max="9" width="11.1796875" customWidth="1"/>
  </cols>
  <sheetData>
    <row r="4" spans="1:9" ht="13" x14ac:dyDescent="0.3">
      <c r="A4" s="1" t="s">
        <v>55</v>
      </c>
      <c r="I4" s="1"/>
    </row>
    <row r="5" spans="1:9" ht="13" thickBot="1" x14ac:dyDescent="0.3">
      <c r="B5" t="s">
        <v>49</v>
      </c>
      <c r="C5" t="s">
        <v>50</v>
      </c>
      <c r="D5" t="s">
        <v>51</v>
      </c>
      <c r="E5" t="s">
        <v>52</v>
      </c>
      <c r="F5" t="s">
        <v>53</v>
      </c>
    </row>
    <row r="6" spans="1:9" ht="13" thickTop="1" x14ac:dyDescent="0.25">
      <c r="A6" t="s">
        <v>42</v>
      </c>
      <c r="B6" s="2">
        <v>5000</v>
      </c>
      <c r="C6" s="8">
        <v>3025</v>
      </c>
      <c r="D6" s="3">
        <v>1225</v>
      </c>
      <c r="E6" s="8">
        <v>1750</v>
      </c>
      <c r="F6" s="10">
        <v>3675</v>
      </c>
    </row>
    <row r="7" spans="1:9" x14ac:dyDescent="0.25">
      <c r="A7" t="s">
        <v>43</v>
      </c>
      <c r="B7" s="4">
        <v>3400</v>
      </c>
      <c r="C7">
        <v>5550</v>
      </c>
      <c r="D7" s="5">
        <v>3250</v>
      </c>
      <c r="E7">
        <v>1200</v>
      </c>
      <c r="F7" s="11">
        <v>1600</v>
      </c>
    </row>
    <row r="8" spans="1:9" x14ac:dyDescent="0.25">
      <c r="A8" t="s">
        <v>44</v>
      </c>
      <c r="B8" s="4">
        <v>825</v>
      </c>
      <c r="C8">
        <v>2500</v>
      </c>
      <c r="D8" s="5">
        <v>3375</v>
      </c>
      <c r="E8">
        <v>1325</v>
      </c>
      <c r="F8" s="11">
        <v>850</v>
      </c>
    </row>
    <row r="9" spans="1:9" ht="13" thickBot="1" x14ac:dyDescent="0.3">
      <c r="A9" t="s">
        <v>46</v>
      </c>
      <c r="B9" s="6">
        <v>3550</v>
      </c>
      <c r="C9" s="9">
        <v>3450</v>
      </c>
      <c r="D9" s="7">
        <v>9100</v>
      </c>
      <c r="E9" s="9">
        <v>1700</v>
      </c>
      <c r="F9" s="12">
        <v>1850</v>
      </c>
    </row>
    <row r="10" spans="1:9" ht="13" thickTop="1" x14ac:dyDescent="0.25"/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49"/>
  <sheetViews>
    <sheetView workbookViewId="0">
      <selection activeCell="B6" sqref="B6:E48"/>
    </sheetView>
  </sheetViews>
  <sheetFormatPr defaultColWidth="8.81640625" defaultRowHeight="12.5" x14ac:dyDescent="0.25"/>
  <cols>
    <col min="1" max="1" width="21.453125" customWidth="1"/>
    <col min="3" max="3" width="12.81640625" bestFit="1" customWidth="1"/>
    <col min="4" max="4" width="9.36328125" bestFit="1" customWidth="1"/>
    <col min="5" max="5" width="12.453125" bestFit="1" customWidth="1"/>
    <col min="6" max="6" width="9.453125" bestFit="1" customWidth="1"/>
    <col min="8" max="8" width="13.1796875" bestFit="1" customWidth="1"/>
    <col min="9" max="9" width="11.1796875" customWidth="1"/>
    <col min="12" max="12" width="12.81640625" bestFit="1" customWidth="1"/>
    <col min="13" max="13" width="9.36328125" bestFit="1" customWidth="1"/>
    <col min="15" max="15" width="9.453125" bestFit="1" customWidth="1"/>
    <col min="16" max="16" width="9.36328125" bestFit="1" customWidth="1"/>
    <col min="17" max="17" width="13.1796875" bestFit="1" customWidth="1"/>
  </cols>
  <sheetData>
    <row r="4" spans="1:10" ht="13" x14ac:dyDescent="0.3">
      <c r="B4" s="1" t="s">
        <v>56</v>
      </c>
      <c r="G4" s="1" t="s">
        <v>57</v>
      </c>
    </row>
    <row r="5" spans="1:10" ht="13" thickBot="1" x14ac:dyDescent="0.3">
      <c r="B5" t="s">
        <v>46</v>
      </c>
      <c r="C5" t="s">
        <v>44</v>
      </c>
      <c r="D5" t="s">
        <v>42</v>
      </c>
      <c r="E5" t="s">
        <v>43</v>
      </c>
      <c r="G5" t="s">
        <v>46</v>
      </c>
      <c r="H5" t="s">
        <v>44</v>
      </c>
      <c r="I5" t="s">
        <v>42</v>
      </c>
      <c r="J5" t="s">
        <v>43</v>
      </c>
    </row>
    <row r="6" spans="1:10" ht="13" thickTop="1" x14ac:dyDescent="0.25">
      <c r="A6" t="s">
        <v>0</v>
      </c>
      <c r="B6" s="20">
        <v>37</v>
      </c>
      <c r="C6" s="14">
        <v>71</v>
      </c>
      <c r="D6" s="13">
        <v>70</v>
      </c>
      <c r="E6" s="21">
        <v>110</v>
      </c>
      <c r="G6" s="20">
        <v>0.66</v>
      </c>
      <c r="H6" s="14">
        <v>1.56</v>
      </c>
      <c r="I6" s="13">
        <v>1.22</v>
      </c>
      <c r="J6" s="21">
        <v>2</v>
      </c>
    </row>
    <row r="7" spans="1:10" x14ac:dyDescent="0.25">
      <c r="A7" t="s">
        <v>1</v>
      </c>
      <c r="B7" s="22">
        <v>56</v>
      </c>
      <c r="C7" s="16" t="s">
        <v>47</v>
      </c>
      <c r="D7" s="15">
        <v>120</v>
      </c>
      <c r="E7" s="23" t="s">
        <v>47</v>
      </c>
      <c r="G7" s="22">
        <v>1.08</v>
      </c>
      <c r="H7" s="16" t="s">
        <v>47</v>
      </c>
      <c r="I7" s="15">
        <v>2.1</v>
      </c>
      <c r="J7" s="23" t="s">
        <v>47</v>
      </c>
    </row>
    <row r="8" spans="1:10" x14ac:dyDescent="0.25">
      <c r="A8" t="s">
        <v>2</v>
      </c>
      <c r="B8" s="22">
        <v>0</v>
      </c>
      <c r="C8" s="16">
        <v>121</v>
      </c>
      <c r="D8" s="15" t="s">
        <v>47</v>
      </c>
      <c r="E8" s="23" t="s">
        <v>47</v>
      </c>
      <c r="G8" s="22">
        <v>0</v>
      </c>
      <c r="H8" s="16">
        <v>2.06</v>
      </c>
      <c r="I8" s="15" t="s">
        <v>47</v>
      </c>
      <c r="J8" s="23" t="s">
        <v>47</v>
      </c>
    </row>
    <row r="9" spans="1:10" x14ac:dyDescent="0.25">
      <c r="A9" t="s">
        <v>3</v>
      </c>
      <c r="B9" s="22">
        <v>66</v>
      </c>
      <c r="C9" s="16">
        <v>108</v>
      </c>
      <c r="D9" s="15">
        <v>72</v>
      </c>
      <c r="E9" s="23" t="s">
        <v>47</v>
      </c>
      <c r="G9" s="22">
        <v>1.3</v>
      </c>
      <c r="H9" s="16">
        <v>2.4300000000000002</v>
      </c>
      <c r="I9" s="15">
        <v>1.55</v>
      </c>
      <c r="J9" s="23" t="s">
        <v>47</v>
      </c>
    </row>
    <row r="10" spans="1:10" x14ac:dyDescent="0.25">
      <c r="A10" t="s">
        <v>4</v>
      </c>
      <c r="B10" s="22" t="s">
        <v>47</v>
      </c>
      <c r="C10" s="16">
        <v>62</v>
      </c>
      <c r="D10" s="15">
        <v>42</v>
      </c>
      <c r="E10" s="23">
        <v>38</v>
      </c>
      <c r="G10" s="22" t="s">
        <v>47</v>
      </c>
      <c r="H10" s="16">
        <v>1.45</v>
      </c>
      <c r="I10" s="15">
        <v>0.78</v>
      </c>
      <c r="J10" s="23">
        <v>0.82</v>
      </c>
    </row>
    <row r="11" spans="1:10" x14ac:dyDescent="0.25">
      <c r="A11" t="s">
        <v>5</v>
      </c>
      <c r="B11" s="22" t="s">
        <v>47</v>
      </c>
      <c r="C11" s="16" t="s">
        <v>47</v>
      </c>
      <c r="D11" s="15">
        <v>37</v>
      </c>
      <c r="E11" s="23">
        <v>72</v>
      </c>
      <c r="G11" s="22" t="s">
        <v>47</v>
      </c>
      <c r="H11" s="16" t="s">
        <v>47</v>
      </c>
      <c r="I11" s="15">
        <v>0.78</v>
      </c>
      <c r="J11" s="23">
        <v>1.52</v>
      </c>
    </row>
    <row r="12" spans="1:10" x14ac:dyDescent="0.25">
      <c r="A12" t="s">
        <v>6</v>
      </c>
      <c r="B12" s="22" t="s">
        <v>47</v>
      </c>
      <c r="C12" s="16">
        <v>112</v>
      </c>
      <c r="D12" s="15">
        <v>20</v>
      </c>
      <c r="E12" s="23">
        <v>65</v>
      </c>
      <c r="G12" s="22" t="s">
        <v>47</v>
      </c>
      <c r="H12" s="16">
        <v>2.08</v>
      </c>
      <c r="I12" s="15">
        <v>0.38</v>
      </c>
      <c r="J12" s="23">
        <v>1.32</v>
      </c>
    </row>
    <row r="13" spans="1:10" x14ac:dyDescent="0.25">
      <c r="A13" t="s">
        <v>7</v>
      </c>
      <c r="B13" s="22">
        <v>111</v>
      </c>
      <c r="C13" s="16">
        <v>38</v>
      </c>
      <c r="D13" s="15">
        <v>59</v>
      </c>
      <c r="E13" s="23">
        <v>47</v>
      </c>
      <c r="G13" s="22">
        <v>2.1800000000000002</v>
      </c>
      <c r="H13" s="16">
        <v>0.96</v>
      </c>
      <c r="I13" s="15">
        <v>1.03</v>
      </c>
      <c r="J13" s="23">
        <v>1.08</v>
      </c>
    </row>
    <row r="14" spans="1:10" x14ac:dyDescent="0.25">
      <c r="A14" t="s">
        <v>8</v>
      </c>
      <c r="B14" s="26" t="s">
        <v>47</v>
      </c>
      <c r="C14" s="16">
        <v>84</v>
      </c>
      <c r="D14" s="15">
        <v>0</v>
      </c>
      <c r="E14" s="23">
        <v>46</v>
      </c>
      <c r="G14" s="26" t="s">
        <v>47</v>
      </c>
      <c r="H14" s="16">
        <v>1.85</v>
      </c>
      <c r="I14" s="15">
        <v>0</v>
      </c>
      <c r="J14" s="23">
        <v>0.98</v>
      </c>
    </row>
    <row r="15" spans="1:10" x14ac:dyDescent="0.25">
      <c r="A15" t="s">
        <v>9</v>
      </c>
      <c r="B15" s="22">
        <v>80</v>
      </c>
      <c r="C15" s="16">
        <v>25</v>
      </c>
      <c r="D15" s="15">
        <v>89</v>
      </c>
      <c r="E15" s="23">
        <v>84</v>
      </c>
      <c r="G15" s="22">
        <v>1.53</v>
      </c>
      <c r="H15" s="16">
        <v>0.6</v>
      </c>
      <c r="I15" s="15">
        <v>1.75</v>
      </c>
      <c r="J15" s="23">
        <v>1.93</v>
      </c>
    </row>
    <row r="16" spans="1:10" x14ac:dyDescent="0.25">
      <c r="A16" t="s">
        <v>10</v>
      </c>
      <c r="B16" s="22">
        <v>88</v>
      </c>
      <c r="C16" s="16">
        <v>108</v>
      </c>
      <c r="D16" s="15">
        <v>53</v>
      </c>
      <c r="E16" s="23">
        <v>101</v>
      </c>
      <c r="G16" s="22">
        <v>1.72</v>
      </c>
      <c r="H16" s="16">
        <v>2.4300000000000002</v>
      </c>
      <c r="I16" s="15">
        <v>1.1299999999999999</v>
      </c>
      <c r="J16" s="23">
        <v>2.0299999999999998</v>
      </c>
    </row>
    <row r="17" spans="1:10" x14ac:dyDescent="0.25">
      <c r="A17" t="s">
        <v>11</v>
      </c>
      <c r="B17" s="22" t="s">
        <v>47</v>
      </c>
      <c r="C17" s="16" t="s">
        <v>47</v>
      </c>
      <c r="D17" s="15">
        <v>40</v>
      </c>
      <c r="E17" s="23">
        <v>85</v>
      </c>
      <c r="G17" s="22" t="s">
        <v>47</v>
      </c>
      <c r="H17" s="16" t="s">
        <v>47</v>
      </c>
      <c r="I17" s="15">
        <v>0.75</v>
      </c>
      <c r="J17" s="23">
        <v>1.68</v>
      </c>
    </row>
    <row r="18" spans="1:10" x14ac:dyDescent="0.25">
      <c r="A18" t="s">
        <v>12</v>
      </c>
      <c r="B18" s="22" t="s">
        <v>47</v>
      </c>
      <c r="C18" s="16">
        <v>89</v>
      </c>
      <c r="D18" s="15">
        <v>46</v>
      </c>
      <c r="E18" s="23">
        <v>0</v>
      </c>
      <c r="G18" s="22" t="s">
        <v>47</v>
      </c>
      <c r="H18" s="16">
        <v>1.95</v>
      </c>
      <c r="I18" s="15">
        <v>1</v>
      </c>
      <c r="J18" s="23">
        <v>0</v>
      </c>
    </row>
    <row r="19" spans="1:10" x14ac:dyDescent="0.25">
      <c r="A19" t="s">
        <v>13</v>
      </c>
      <c r="B19" s="22">
        <v>118</v>
      </c>
      <c r="C19" s="16">
        <v>0</v>
      </c>
      <c r="D19" s="15" t="s">
        <v>47</v>
      </c>
      <c r="E19" s="23">
        <v>89</v>
      </c>
      <c r="G19" s="22">
        <v>1.98</v>
      </c>
      <c r="H19" s="16">
        <v>0</v>
      </c>
      <c r="I19" s="15" t="s">
        <v>47</v>
      </c>
      <c r="J19" s="23">
        <v>1.96</v>
      </c>
    </row>
    <row r="20" spans="1:10" x14ac:dyDescent="0.25">
      <c r="A20" t="s">
        <v>14</v>
      </c>
      <c r="B20" s="22">
        <v>59</v>
      </c>
      <c r="C20" s="16">
        <v>73</v>
      </c>
      <c r="D20" s="15">
        <v>64</v>
      </c>
      <c r="E20" s="23">
        <v>104</v>
      </c>
      <c r="G20" s="22">
        <v>1</v>
      </c>
      <c r="H20" s="16">
        <v>1.65</v>
      </c>
      <c r="I20" s="15">
        <v>1.1000000000000001</v>
      </c>
      <c r="J20" s="23">
        <v>1.88</v>
      </c>
    </row>
    <row r="21" spans="1:10" x14ac:dyDescent="0.25">
      <c r="A21" t="s">
        <v>15</v>
      </c>
      <c r="B21" s="22">
        <v>81</v>
      </c>
      <c r="C21" s="16">
        <v>86</v>
      </c>
      <c r="D21" s="15">
        <v>32</v>
      </c>
      <c r="E21" s="23">
        <v>72</v>
      </c>
      <c r="G21" s="22">
        <v>1.37</v>
      </c>
      <c r="H21" s="16">
        <v>1.93</v>
      </c>
      <c r="I21" s="15">
        <v>0.63</v>
      </c>
      <c r="J21" s="23">
        <v>1.42</v>
      </c>
    </row>
    <row r="22" spans="1:10" x14ac:dyDescent="0.25">
      <c r="A22" t="s">
        <v>16</v>
      </c>
      <c r="B22" s="22">
        <v>59</v>
      </c>
      <c r="C22" s="16">
        <v>56</v>
      </c>
      <c r="D22" s="15">
        <v>86</v>
      </c>
      <c r="E22" s="23">
        <v>114</v>
      </c>
      <c r="G22" s="22">
        <v>1.17</v>
      </c>
      <c r="H22" s="16">
        <v>1.21</v>
      </c>
      <c r="I22" s="15">
        <v>1.57</v>
      </c>
      <c r="J22" s="23">
        <v>2.38</v>
      </c>
    </row>
    <row r="23" spans="1:10" x14ac:dyDescent="0.25">
      <c r="A23" t="s">
        <v>17</v>
      </c>
      <c r="B23" s="22">
        <v>115</v>
      </c>
      <c r="C23" s="16">
        <v>82</v>
      </c>
      <c r="D23" s="15">
        <v>24</v>
      </c>
      <c r="E23" s="23">
        <v>42</v>
      </c>
      <c r="G23" s="22">
        <v>1.87</v>
      </c>
      <c r="H23" s="16">
        <v>1.58</v>
      </c>
      <c r="I23" s="15">
        <v>0.45</v>
      </c>
      <c r="J23" s="23">
        <v>0.87</v>
      </c>
    </row>
    <row r="24" spans="1:10" x14ac:dyDescent="0.25">
      <c r="A24" t="s">
        <v>18</v>
      </c>
      <c r="B24" s="22" t="s">
        <v>47</v>
      </c>
      <c r="C24" s="16">
        <v>93</v>
      </c>
      <c r="D24" s="15">
        <v>0</v>
      </c>
      <c r="E24" s="23" t="s">
        <v>47</v>
      </c>
      <c r="G24" s="22" t="s">
        <v>47</v>
      </c>
      <c r="H24" s="16">
        <v>1.75</v>
      </c>
      <c r="I24" s="15">
        <v>0</v>
      </c>
      <c r="J24" s="23" t="s">
        <v>47</v>
      </c>
    </row>
    <row r="25" spans="1:10" x14ac:dyDescent="0.25">
      <c r="A25" t="s">
        <v>19</v>
      </c>
      <c r="B25" s="22" t="s">
        <v>47</v>
      </c>
      <c r="C25" s="16" t="s">
        <v>47</v>
      </c>
      <c r="D25" s="15">
        <v>22</v>
      </c>
      <c r="E25" s="23">
        <v>64</v>
      </c>
      <c r="G25" s="22" t="s">
        <v>47</v>
      </c>
      <c r="H25" s="16" t="s">
        <v>47</v>
      </c>
      <c r="I25" s="15">
        <v>0.5</v>
      </c>
      <c r="J25" s="23">
        <v>1.25</v>
      </c>
    </row>
    <row r="26" spans="1:10" x14ac:dyDescent="0.25">
      <c r="A26" t="s">
        <v>20</v>
      </c>
      <c r="B26" s="22" t="s">
        <v>47</v>
      </c>
      <c r="C26" s="16" t="s">
        <v>47</v>
      </c>
      <c r="D26" s="15">
        <v>52</v>
      </c>
      <c r="E26" s="23">
        <v>72</v>
      </c>
      <c r="G26" s="22" t="s">
        <v>47</v>
      </c>
      <c r="H26" s="16" t="s">
        <v>47</v>
      </c>
      <c r="I26" s="15">
        <v>0.88</v>
      </c>
      <c r="J26" s="23">
        <v>1.42</v>
      </c>
    </row>
    <row r="27" spans="1:10" x14ac:dyDescent="0.25">
      <c r="A27" t="s">
        <v>21</v>
      </c>
      <c r="B27" s="22" t="s">
        <v>47</v>
      </c>
      <c r="C27" s="16">
        <v>109</v>
      </c>
      <c r="D27" s="15">
        <v>43</v>
      </c>
      <c r="E27" s="23">
        <v>19</v>
      </c>
      <c r="G27" s="22" t="s">
        <v>47</v>
      </c>
      <c r="H27" s="16">
        <v>2.25</v>
      </c>
      <c r="I27" s="15">
        <v>0.97</v>
      </c>
      <c r="J27" s="23">
        <v>0.42</v>
      </c>
    </row>
    <row r="28" spans="1:10" x14ac:dyDescent="0.25">
      <c r="A28" t="s">
        <v>22</v>
      </c>
      <c r="B28" s="22" t="s">
        <v>47</v>
      </c>
      <c r="C28" s="16">
        <v>58</v>
      </c>
      <c r="D28" s="15">
        <v>62</v>
      </c>
      <c r="E28" s="23">
        <v>36</v>
      </c>
      <c r="G28" s="22" t="s">
        <v>47</v>
      </c>
      <c r="H28" s="16">
        <v>1.33</v>
      </c>
      <c r="I28" s="15">
        <v>1.22</v>
      </c>
      <c r="J28" s="23">
        <v>0.73</v>
      </c>
    </row>
    <row r="29" spans="1:10" x14ac:dyDescent="0.25">
      <c r="A29" t="s">
        <v>23</v>
      </c>
      <c r="B29" s="22" t="s">
        <v>47</v>
      </c>
      <c r="C29" s="16">
        <v>98</v>
      </c>
      <c r="D29" s="15">
        <v>32</v>
      </c>
      <c r="E29" s="23">
        <v>25</v>
      </c>
      <c r="G29" s="22" t="s">
        <v>47</v>
      </c>
      <c r="H29" s="16">
        <v>2.0099999999999998</v>
      </c>
      <c r="I29" s="15">
        <v>0.75</v>
      </c>
      <c r="J29" s="23">
        <v>0.55000000000000004</v>
      </c>
    </row>
    <row r="30" spans="1:10" x14ac:dyDescent="0.25">
      <c r="A30" t="s">
        <v>24</v>
      </c>
      <c r="B30" s="22" t="s">
        <v>47</v>
      </c>
      <c r="C30" s="16">
        <v>58</v>
      </c>
      <c r="D30" s="15">
        <v>55</v>
      </c>
      <c r="E30" s="23">
        <v>95</v>
      </c>
      <c r="G30" s="22" t="s">
        <v>47</v>
      </c>
      <c r="H30" s="16">
        <v>1.32</v>
      </c>
      <c r="I30" s="15">
        <v>1.05</v>
      </c>
      <c r="J30" s="23">
        <v>1.85</v>
      </c>
    </row>
    <row r="31" spans="1:10" x14ac:dyDescent="0.25">
      <c r="A31" t="s">
        <v>25</v>
      </c>
      <c r="B31" s="22">
        <v>63</v>
      </c>
      <c r="C31" s="16">
        <v>42</v>
      </c>
      <c r="D31" s="15">
        <v>86</v>
      </c>
      <c r="E31" s="23">
        <v>102</v>
      </c>
      <c r="G31" s="22">
        <v>1.1599999999999999</v>
      </c>
      <c r="H31" s="16">
        <v>0.92</v>
      </c>
      <c r="I31" s="15">
        <v>1.61</v>
      </c>
      <c r="J31" s="23">
        <v>2.1800000000000002</v>
      </c>
    </row>
    <row r="32" spans="1:10" x14ac:dyDescent="0.25">
      <c r="A32" t="s">
        <v>26</v>
      </c>
      <c r="B32" s="22" t="s">
        <v>47</v>
      </c>
      <c r="C32" s="16" t="s">
        <v>47</v>
      </c>
      <c r="D32" s="15">
        <v>73</v>
      </c>
      <c r="E32" s="23">
        <v>53</v>
      </c>
      <c r="G32" s="22" t="s">
        <v>47</v>
      </c>
      <c r="H32" s="16" t="s">
        <v>47</v>
      </c>
      <c r="I32" s="15">
        <v>1.5</v>
      </c>
      <c r="J32" s="23">
        <v>1.1299999999999999</v>
      </c>
    </row>
    <row r="33" spans="1:10" x14ac:dyDescent="0.25">
      <c r="A33" t="s">
        <v>27</v>
      </c>
      <c r="B33" s="22">
        <v>38</v>
      </c>
      <c r="C33" s="16">
        <v>100</v>
      </c>
      <c r="D33" s="15">
        <v>102</v>
      </c>
      <c r="E33" s="23" t="s">
        <v>47</v>
      </c>
      <c r="G33" s="22">
        <v>0.73</v>
      </c>
      <c r="H33" s="16">
        <v>2.11</v>
      </c>
      <c r="I33" s="15">
        <v>2.1</v>
      </c>
      <c r="J33" s="23" t="s">
        <v>47</v>
      </c>
    </row>
    <row r="34" spans="1:10" x14ac:dyDescent="0.25">
      <c r="A34" t="s">
        <v>28</v>
      </c>
      <c r="B34" s="22" t="s">
        <v>47</v>
      </c>
      <c r="C34" s="16" t="s">
        <v>47</v>
      </c>
      <c r="D34" s="15">
        <v>29</v>
      </c>
      <c r="E34" s="23">
        <v>54</v>
      </c>
      <c r="G34" s="22" t="s">
        <v>47</v>
      </c>
      <c r="H34" s="16" t="s">
        <v>47</v>
      </c>
      <c r="I34" s="15">
        <v>0.55000000000000004</v>
      </c>
      <c r="J34" s="23">
        <v>1.1299999999999999</v>
      </c>
    </row>
    <row r="35" spans="1:10" x14ac:dyDescent="0.25">
      <c r="A35" t="s">
        <v>29</v>
      </c>
      <c r="B35" s="22">
        <v>72</v>
      </c>
      <c r="C35" s="16">
        <v>43</v>
      </c>
      <c r="D35" s="15">
        <v>76</v>
      </c>
      <c r="E35" s="23">
        <v>87</v>
      </c>
      <c r="G35" s="22">
        <v>1.26</v>
      </c>
      <c r="H35" s="16">
        <v>1</v>
      </c>
      <c r="I35" s="15">
        <v>1.35</v>
      </c>
      <c r="J35" s="23">
        <v>1.83</v>
      </c>
    </row>
    <row r="36" spans="1:10" x14ac:dyDescent="0.25">
      <c r="A36" t="s">
        <v>30</v>
      </c>
      <c r="B36" s="22">
        <v>57</v>
      </c>
      <c r="C36" s="16">
        <v>44</v>
      </c>
      <c r="D36" s="15" t="s">
        <v>47</v>
      </c>
      <c r="E36" s="23" t="s">
        <v>47</v>
      </c>
      <c r="G36" s="22">
        <v>1.06</v>
      </c>
      <c r="H36" s="16">
        <v>1.05</v>
      </c>
      <c r="I36" s="15" t="s">
        <v>47</v>
      </c>
      <c r="J36" s="23" t="s">
        <v>47</v>
      </c>
    </row>
    <row r="37" spans="1:10" x14ac:dyDescent="0.25">
      <c r="A37" t="s">
        <v>31</v>
      </c>
      <c r="B37" s="22">
        <v>93</v>
      </c>
      <c r="C37" s="16">
        <v>98</v>
      </c>
      <c r="D37" s="15">
        <v>34</v>
      </c>
      <c r="E37" s="23">
        <v>82</v>
      </c>
      <c r="G37" s="22">
        <v>1.66</v>
      </c>
      <c r="H37" s="16">
        <v>2.25</v>
      </c>
      <c r="I37" s="15">
        <v>0.75</v>
      </c>
      <c r="J37" s="23">
        <v>1.7</v>
      </c>
    </row>
    <row r="38" spans="1:10" x14ac:dyDescent="0.25">
      <c r="A38" t="s">
        <v>32</v>
      </c>
      <c r="B38" s="22" t="s">
        <v>47</v>
      </c>
      <c r="C38" s="16" t="s">
        <v>47</v>
      </c>
      <c r="D38" s="15">
        <v>24</v>
      </c>
      <c r="E38" s="23">
        <v>68</v>
      </c>
      <c r="G38" s="22" t="s">
        <v>47</v>
      </c>
      <c r="H38" s="16" t="s">
        <v>47</v>
      </c>
      <c r="I38" s="15">
        <v>0.45</v>
      </c>
      <c r="J38" s="23">
        <v>1.38</v>
      </c>
    </row>
    <row r="39" spans="1:10" x14ac:dyDescent="0.25">
      <c r="A39" t="s">
        <v>33</v>
      </c>
      <c r="B39" s="22" t="s">
        <v>47</v>
      </c>
      <c r="C39" s="16">
        <v>22</v>
      </c>
      <c r="D39" s="15">
        <v>96</v>
      </c>
      <c r="E39" s="23">
        <v>91</v>
      </c>
      <c r="G39" s="22" t="s">
        <v>47</v>
      </c>
      <c r="H39" s="16">
        <v>0.57999999999999996</v>
      </c>
      <c r="I39" s="15">
        <v>1.75</v>
      </c>
      <c r="J39" s="23">
        <v>1.95</v>
      </c>
    </row>
    <row r="40" spans="1:10" x14ac:dyDescent="0.25">
      <c r="A40" t="s">
        <v>34</v>
      </c>
      <c r="B40" s="22">
        <v>79</v>
      </c>
      <c r="C40" s="16">
        <v>22</v>
      </c>
      <c r="D40" s="15">
        <v>119</v>
      </c>
      <c r="E40" s="23">
        <v>111</v>
      </c>
      <c r="G40" s="22">
        <v>1.56</v>
      </c>
      <c r="H40" s="16">
        <v>0.5</v>
      </c>
      <c r="I40" s="15">
        <v>2.2000000000000002</v>
      </c>
      <c r="J40" s="23">
        <v>2.48</v>
      </c>
    </row>
    <row r="41" spans="1:10" x14ac:dyDescent="0.25">
      <c r="A41" t="s">
        <v>35</v>
      </c>
      <c r="B41" s="22">
        <v>35</v>
      </c>
      <c r="C41" s="16" t="s">
        <v>47</v>
      </c>
      <c r="D41" s="15" t="s">
        <v>47</v>
      </c>
      <c r="E41" s="23" t="s">
        <v>47</v>
      </c>
      <c r="G41" s="22">
        <v>0.57999999999999996</v>
      </c>
      <c r="H41" s="16" t="s">
        <v>47</v>
      </c>
      <c r="I41" s="15" t="s">
        <v>47</v>
      </c>
      <c r="J41" s="23" t="s">
        <v>47</v>
      </c>
    </row>
    <row r="42" spans="1:10" x14ac:dyDescent="0.25">
      <c r="A42" t="s">
        <v>36</v>
      </c>
      <c r="B42" s="22">
        <v>26</v>
      </c>
      <c r="C42" s="16">
        <v>95</v>
      </c>
      <c r="D42" s="15" t="s">
        <v>47</v>
      </c>
      <c r="E42" s="23" t="s">
        <v>47</v>
      </c>
      <c r="G42" s="22">
        <v>0.52</v>
      </c>
      <c r="H42" s="16">
        <v>1.65</v>
      </c>
      <c r="I42" s="15" t="s">
        <v>47</v>
      </c>
      <c r="J42" s="23" t="s">
        <v>47</v>
      </c>
    </row>
    <row r="43" spans="1:10" x14ac:dyDescent="0.25">
      <c r="A43" t="s">
        <v>37</v>
      </c>
      <c r="B43" s="22">
        <v>64</v>
      </c>
      <c r="C43" s="16">
        <v>56</v>
      </c>
      <c r="D43" s="15" t="s">
        <v>47</v>
      </c>
      <c r="E43" s="23" t="s">
        <v>47</v>
      </c>
      <c r="G43" s="22">
        <v>1</v>
      </c>
      <c r="H43" s="16">
        <v>1.03</v>
      </c>
      <c r="I43" s="15" t="s">
        <v>47</v>
      </c>
      <c r="J43" s="23" t="s">
        <v>47</v>
      </c>
    </row>
    <row r="44" spans="1:10" x14ac:dyDescent="0.25">
      <c r="A44" t="s">
        <v>38</v>
      </c>
      <c r="B44" s="22">
        <v>106</v>
      </c>
      <c r="C44" s="16">
        <v>47</v>
      </c>
      <c r="D44" s="15">
        <v>59</v>
      </c>
      <c r="E44" s="23">
        <v>54</v>
      </c>
      <c r="G44" s="22">
        <v>2.0499999999999998</v>
      </c>
      <c r="H44" s="16">
        <v>1.1299999999999999</v>
      </c>
      <c r="I44" s="15">
        <v>1.03</v>
      </c>
      <c r="J44" s="23">
        <v>1.22</v>
      </c>
    </row>
    <row r="45" spans="1:10" x14ac:dyDescent="0.25">
      <c r="A45" t="s">
        <v>39</v>
      </c>
      <c r="B45" s="22" t="s">
        <v>47</v>
      </c>
      <c r="C45" s="16">
        <v>42</v>
      </c>
      <c r="D45" s="15">
        <v>67</v>
      </c>
      <c r="E45" s="23">
        <v>62</v>
      </c>
      <c r="G45" s="22" t="s">
        <v>47</v>
      </c>
      <c r="H45" s="16">
        <v>0.96</v>
      </c>
      <c r="I45" s="15">
        <v>1.08</v>
      </c>
      <c r="J45" s="23">
        <v>1.28</v>
      </c>
    </row>
    <row r="46" spans="1:10" x14ac:dyDescent="0.25">
      <c r="A46" t="s">
        <v>40</v>
      </c>
      <c r="B46" s="22">
        <v>88</v>
      </c>
      <c r="C46" s="16">
        <v>33</v>
      </c>
      <c r="D46" s="15" t="s">
        <v>47</v>
      </c>
      <c r="E46" s="23" t="s">
        <v>47</v>
      </c>
      <c r="G46" s="22">
        <v>1.5</v>
      </c>
      <c r="H46" s="16">
        <v>0.75</v>
      </c>
      <c r="I46" s="15" t="s">
        <v>47</v>
      </c>
      <c r="J46" s="23" t="s">
        <v>47</v>
      </c>
    </row>
    <row r="47" spans="1:10" x14ac:dyDescent="0.25">
      <c r="A47" t="s">
        <v>41</v>
      </c>
      <c r="B47" s="22" t="s">
        <v>47</v>
      </c>
      <c r="C47" s="16">
        <v>84</v>
      </c>
      <c r="D47" s="15">
        <v>65</v>
      </c>
      <c r="E47" s="23">
        <v>19</v>
      </c>
      <c r="G47" s="22" t="s">
        <v>47</v>
      </c>
      <c r="H47" s="16">
        <v>1.87</v>
      </c>
      <c r="I47" s="15">
        <v>1.42</v>
      </c>
      <c r="J47" s="23">
        <v>0.4</v>
      </c>
    </row>
    <row r="48" spans="1:10" ht="13" thickBot="1" x14ac:dyDescent="0.3">
      <c r="A48" t="s">
        <v>45</v>
      </c>
      <c r="B48" s="24" t="s">
        <v>47</v>
      </c>
      <c r="C48" s="18" t="s">
        <v>47</v>
      </c>
      <c r="D48" s="17">
        <v>64</v>
      </c>
      <c r="E48" s="25">
        <v>59</v>
      </c>
      <c r="G48" s="24" t="s">
        <v>47</v>
      </c>
      <c r="H48" s="18" t="s">
        <v>47</v>
      </c>
      <c r="I48" s="17">
        <v>1.1200000000000001</v>
      </c>
      <c r="J48" s="25">
        <v>1.1200000000000001</v>
      </c>
    </row>
    <row r="49" ht="13" thickTop="1" x14ac:dyDescent="0.25"/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14EE-8390-481C-9559-CBC7B31F1B32}">
  <dimension ref="A1:AU103"/>
  <sheetViews>
    <sheetView showGridLines="0" zoomScale="80" zoomScaleNormal="80" workbookViewId="0">
      <selection activeCell="D16" sqref="D16"/>
    </sheetView>
  </sheetViews>
  <sheetFormatPr defaultRowHeight="12.5" x14ac:dyDescent="0.25"/>
  <cols>
    <col min="1" max="1" width="21.26953125" style="38" bestFit="1" customWidth="1"/>
    <col min="2" max="2" width="11.54296875" style="38" customWidth="1"/>
    <col min="3" max="4" width="9.36328125" style="38" bestFit="1" customWidth="1"/>
    <col min="5" max="5" width="12.54296875" style="38" bestFit="1" customWidth="1"/>
    <col min="6" max="6" width="12.26953125" style="38" bestFit="1" customWidth="1"/>
    <col min="7" max="9" width="8.7265625" style="38"/>
    <col min="10" max="10" width="12.453125" style="38" bestFit="1" customWidth="1"/>
    <col min="11" max="11" width="8.7265625" style="38"/>
    <col min="12" max="12" width="12.26953125" style="38" bestFit="1" customWidth="1"/>
    <col min="13" max="14" width="8.7265625" style="38"/>
    <col min="15" max="15" width="12.453125" style="38" bestFit="1" customWidth="1"/>
    <col min="16" max="16" width="12.453125" style="38" customWidth="1"/>
    <col min="17" max="17" width="20.08984375" style="38" bestFit="1" customWidth="1"/>
    <col min="18" max="20" width="12.453125" style="38" customWidth="1"/>
    <col min="21" max="21" width="11.36328125" style="38" bestFit="1" customWidth="1"/>
    <col min="22" max="22" width="12.54296875" style="38" bestFit="1" customWidth="1"/>
    <col min="23" max="23" width="8.7265625" style="38"/>
    <col min="24" max="24" width="21.26953125" style="38" bestFit="1" customWidth="1"/>
    <col min="25" max="27" width="8.7265625" style="38"/>
    <col min="28" max="28" width="12.453125" style="38" bestFit="1" customWidth="1"/>
    <col min="29" max="32" width="8.7265625" style="38"/>
    <col min="33" max="33" width="16" style="38" customWidth="1"/>
    <col min="34" max="37" width="11.6328125" style="38" bestFit="1" customWidth="1"/>
    <col min="38" max="38" width="12.453125" style="38" bestFit="1" customWidth="1"/>
    <col min="39" max="42" width="8.7265625" style="38"/>
    <col min="43" max="43" width="21.26953125" style="38" bestFit="1" customWidth="1"/>
    <col min="44" max="16384" width="8.7265625" style="38"/>
  </cols>
  <sheetData>
    <row r="1" spans="1:47" ht="13" x14ac:dyDescent="0.3">
      <c r="L1" s="39" t="s">
        <v>58</v>
      </c>
      <c r="M1" s="37">
        <v>0.58499999999999996</v>
      </c>
    </row>
    <row r="2" spans="1:47" ht="13" x14ac:dyDescent="0.3">
      <c r="L2" s="39" t="s">
        <v>59</v>
      </c>
      <c r="M2" s="38">
        <v>26</v>
      </c>
    </row>
    <row r="3" spans="1:47" ht="13" x14ac:dyDescent="0.3">
      <c r="B3" s="39" t="s">
        <v>56</v>
      </c>
      <c r="G3" s="39" t="s">
        <v>57</v>
      </c>
      <c r="L3" s="39" t="s">
        <v>61</v>
      </c>
      <c r="Q3" s="39" t="s">
        <v>62</v>
      </c>
      <c r="S3" s="39" t="s">
        <v>60</v>
      </c>
      <c r="Y3" s="39" t="s">
        <v>65</v>
      </c>
    </row>
    <row r="4" spans="1:47" ht="13.5" thickBot="1" x14ac:dyDescent="0.35">
      <c r="B4" s="38" t="s">
        <v>46</v>
      </c>
      <c r="C4" s="38" t="s">
        <v>44</v>
      </c>
      <c r="D4" s="38" t="s">
        <v>42</v>
      </c>
      <c r="E4" s="38" t="s">
        <v>43</v>
      </c>
      <c r="G4" s="38" t="s">
        <v>46</v>
      </c>
      <c r="H4" s="38" t="s">
        <v>44</v>
      </c>
      <c r="I4" s="38" t="s">
        <v>42</v>
      </c>
      <c r="J4" s="38" t="s">
        <v>43</v>
      </c>
      <c r="L4" s="38" t="s">
        <v>46</v>
      </c>
      <c r="M4" s="38" t="s">
        <v>44</v>
      </c>
      <c r="N4" s="38" t="s">
        <v>42</v>
      </c>
      <c r="O4" s="38" t="s">
        <v>43</v>
      </c>
      <c r="Q4" s="40" t="s">
        <v>63</v>
      </c>
      <c r="S4" s="38" t="s">
        <v>46</v>
      </c>
      <c r="T4" s="38" t="s">
        <v>44</v>
      </c>
      <c r="U4" s="38" t="s">
        <v>42</v>
      </c>
      <c r="V4" s="38" t="s">
        <v>43</v>
      </c>
      <c r="Y4" s="38" t="s">
        <v>46</v>
      </c>
      <c r="Z4" s="38" t="s">
        <v>44</v>
      </c>
      <c r="AA4" s="38" t="s">
        <v>42</v>
      </c>
      <c r="AB4" s="38" t="s">
        <v>43</v>
      </c>
      <c r="AC4" s="41" t="s">
        <v>66</v>
      </c>
      <c r="AG4" s="39" t="s">
        <v>64</v>
      </c>
      <c r="AQ4" s="41"/>
      <c r="AR4" s="41"/>
      <c r="AS4" s="41"/>
      <c r="AT4" s="41"/>
      <c r="AU4" s="41"/>
    </row>
    <row r="5" spans="1:47" ht="13" thickBot="1" x14ac:dyDescent="0.3">
      <c r="A5" s="38" t="s">
        <v>0</v>
      </c>
      <c r="B5" s="42">
        <v>37</v>
      </c>
      <c r="C5" s="43">
        <v>71</v>
      </c>
      <c r="D5" s="43">
        <v>70</v>
      </c>
      <c r="E5" s="44">
        <v>110</v>
      </c>
      <c r="G5" s="27">
        <v>0.66</v>
      </c>
      <c r="H5" s="28">
        <v>1.56</v>
      </c>
      <c r="I5" s="28">
        <v>1.22</v>
      </c>
      <c r="J5" s="29">
        <v>2</v>
      </c>
      <c r="L5" s="42">
        <f>((B5*$M$1)+(G5*$M$2))</f>
        <v>38.805</v>
      </c>
      <c r="M5" s="43">
        <f t="shared" ref="M5:M47" si="0">((C5*$M$1)+(H5*$M$2))</f>
        <v>82.094999999999999</v>
      </c>
      <c r="N5" s="43">
        <f t="shared" ref="N5:N47" si="1">((D5*$M$1)+(I5*$M$2))</f>
        <v>72.669999999999987</v>
      </c>
      <c r="O5" s="44">
        <f t="shared" ref="O5:O47" si="2">((E5*$M$1)+(J5*$M$2))</f>
        <v>116.35</v>
      </c>
      <c r="P5" s="45"/>
      <c r="Q5" s="36">
        <v>392</v>
      </c>
      <c r="R5" s="45"/>
      <c r="S5" s="42">
        <f>L5*$Q5</f>
        <v>15211.56</v>
      </c>
      <c r="T5" s="43">
        <f>M5*$Q5</f>
        <v>32181.239999999998</v>
      </c>
      <c r="U5" s="43">
        <f>N5*$Q5</f>
        <v>28486.639999999996</v>
      </c>
      <c r="V5" s="44">
        <f>O5*$Q5</f>
        <v>45609.2</v>
      </c>
      <c r="W5" s="45"/>
      <c r="X5" s="38" t="s">
        <v>0</v>
      </c>
      <c r="Y5" s="66">
        <v>1</v>
      </c>
      <c r="Z5" s="66">
        <v>0</v>
      </c>
      <c r="AA5" s="66">
        <v>0</v>
      </c>
      <c r="AB5" s="66">
        <v>0</v>
      </c>
      <c r="AC5" s="15">
        <f>SUM(Y5:AB5)</f>
        <v>1</v>
      </c>
      <c r="AD5" s="67" t="s">
        <v>67</v>
      </c>
      <c r="AE5" s="15">
        <v>1</v>
      </c>
      <c r="AF5" s="45"/>
      <c r="AH5" s="38" t="s">
        <v>49</v>
      </c>
      <c r="AI5" s="38" t="s">
        <v>50</v>
      </c>
      <c r="AJ5" s="38" t="s">
        <v>51</v>
      </c>
      <c r="AK5" s="38" t="s">
        <v>52</v>
      </c>
      <c r="AL5" s="38" t="s">
        <v>53</v>
      </c>
      <c r="AM5" s="45"/>
      <c r="AN5" s="45"/>
    </row>
    <row r="6" spans="1:47" x14ac:dyDescent="0.25">
      <c r="A6" s="38" t="s">
        <v>1</v>
      </c>
      <c r="B6" s="46">
        <v>56</v>
      </c>
      <c r="C6" s="45">
        <v>1000</v>
      </c>
      <c r="D6" s="45">
        <v>120</v>
      </c>
      <c r="E6" s="47">
        <v>1000</v>
      </c>
      <c r="G6" s="30">
        <v>1.08</v>
      </c>
      <c r="H6" s="31">
        <v>100</v>
      </c>
      <c r="I6" s="31">
        <v>2.1</v>
      </c>
      <c r="J6" s="32">
        <v>100</v>
      </c>
      <c r="L6" s="46">
        <f t="shared" ref="L6:L47" si="3">((B6*$M$1)+(G6*$M$2))</f>
        <v>60.84</v>
      </c>
      <c r="M6" s="45">
        <f t="shared" si="0"/>
        <v>3185</v>
      </c>
      <c r="N6" s="45">
        <f t="shared" si="1"/>
        <v>124.79999999999998</v>
      </c>
      <c r="O6" s="47">
        <f t="shared" si="2"/>
        <v>3185</v>
      </c>
      <c r="P6" s="45"/>
      <c r="Q6" s="36">
        <v>24</v>
      </c>
      <c r="R6" s="45"/>
      <c r="S6" s="46">
        <f t="shared" ref="S6:S47" si="4">L6*$Q6</f>
        <v>1460.16</v>
      </c>
      <c r="T6" s="45">
        <f t="shared" ref="T6:T47" si="5">M6*$Q6</f>
        <v>76440</v>
      </c>
      <c r="U6" s="45">
        <f t="shared" ref="U6:U47" si="6">N6*$Q6</f>
        <v>2995.2</v>
      </c>
      <c r="V6" s="47">
        <f t="shared" ref="V6:V47" si="7">O6*$Q6</f>
        <v>76440</v>
      </c>
      <c r="W6" s="45"/>
      <c r="X6" s="38" t="s">
        <v>1</v>
      </c>
      <c r="Y6" s="66">
        <v>1</v>
      </c>
      <c r="Z6" s="66">
        <v>0</v>
      </c>
      <c r="AA6" s="66">
        <v>0</v>
      </c>
      <c r="AB6" s="66">
        <v>0</v>
      </c>
      <c r="AC6" s="15">
        <f t="shared" ref="AC6:AC47" si="8">SUM(Y6:AB6)</f>
        <v>1</v>
      </c>
      <c r="AD6" s="67" t="s">
        <v>67</v>
      </c>
      <c r="AE6" s="15">
        <v>1</v>
      </c>
      <c r="AF6" s="45"/>
      <c r="AG6" s="48" t="s">
        <v>42</v>
      </c>
      <c r="AH6" s="49">
        <f>SUMPRODUCT($AA$5:$AA$47,B60:B102) + SUMPRODUCT($AA$5:$AA$47,$I$5:$I$47,N60:N102)</f>
        <v>2584.8000000000002</v>
      </c>
      <c r="AI6" s="49">
        <f>SUMPRODUCT($AA$5:$AA$47,C60:C102) + SUMPRODUCT($AA$5:$AA$47,$I$5:$I$47,O60:O102)</f>
        <v>2730.2</v>
      </c>
      <c r="AJ6" s="49">
        <f>SUMPRODUCT($AA$5:$AA$47,D60:D102) + SUMPRODUCT($AA$5:$AA$47,$I$5:$I$47,P60:P102)</f>
        <v>1097.58</v>
      </c>
      <c r="AK6" s="49">
        <f>SUMPRODUCT($AA$5:$AA$47,E60:E102) + SUMPRODUCT($AA$5:$AA$47,$I$5:$I$47,Q60:Q102)</f>
        <v>1128.6199999999999</v>
      </c>
      <c r="AL6" s="50">
        <f>SUMPRODUCT($AA$5:$AA$47,F60:F102) + SUMPRODUCT($AA$5:$AA$47,$I$5:$I$47,R60:R102)</f>
        <v>671.4</v>
      </c>
      <c r="AM6" s="45"/>
      <c r="AN6" s="45"/>
    </row>
    <row r="7" spans="1:47" x14ac:dyDescent="0.25">
      <c r="A7" s="38" t="s">
        <v>2</v>
      </c>
      <c r="B7" s="46">
        <v>0</v>
      </c>
      <c r="C7" s="45">
        <v>121</v>
      </c>
      <c r="D7" s="45">
        <v>1000</v>
      </c>
      <c r="E7" s="47">
        <v>1000</v>
      </c>
      <c r="G7" s="30">
        <v>0</v>
      </c>
      <c r="H7" s="31">
        <v>2.06</v>
      </c>
      <c r="I7" s="31">
        <v>100</v>
      </c>
      <c r="J7" s="32">
        <v>100</v>
      </c>
      <c r="L7" s="46">
        <f t="shared" si="3"/>
        <v>0</v>
      </c>
      <c r="M7" s="45">
        <f t="shared" si="0"/>
        <v>124.345</v>
      </c>
      <c r="N7" s="45">
        <f t="shared" si="1"/>
        <v>3185</v>
      </c>
      <c r="O7" s="47">
        <f t="shared" si="2"/>
        <v>3185</v>
      </c>
      <c r="P7" s="45"/>
      <c r="Q7" s="36">
        <v>858</v>
      </c>
      <c r="R7" s="45"/>
      <c r="S7" s="46">
        <f t="shared" si="4"/>
        <v>0</v>
      </c>
      <c r="T7" s="45">
        <f t="shared" si="5"/>
        <v>106688.01</v>
      </c>
      <c r="U7" s="45">
        <f t="shared" si="6"/>
        <v>2732730</v>
      </c>
      <c r="V7" s="47">
        <f t="shared" si="7"/>
        <v>2732730</v>
      </c>
      <c r="W7" s="45"/>
      <c r="X7" s="38" t="s">
        <v>2</v>
      </c>
      <c r="Y7" s="66">
        <v>1</v>
      </c>
      <c r="Z7" s="66">
        <v>0</v>
      </c>
      <c r="AA7" s="66">
        <v>0</v>
      </c>
      <c r="AB7" s="66">
        <v>0</v>
      </c>
      <c r="AC7" s="15">
        <f t="shared" si="8"/>
        <v>1</v>
      </c>
      <c r="AD7" s="67" t="s">
        <v>67</v>
      </c>
      <c r="AE7" s="15">
        <v>1</v>
      </c>
      <c r="AF7" s="45"/>
      <c r="AG7" s="48" t="s">
        <v>43</v>
      </c>
      <c r="AH7" s="69">
        <f>SUMPRODUCT($AB$5:$AB$47,B60:B102) + SUMPRODUCT($AB$5:$AB$47,$J$5:$J$47,N60:N102)</f>
        <v>735.24</v>
      </c>
      <c r="AI7" s="69">
        <f>SUMPRODUCT($AB$5:$AB$47,C60:C102) + SUMPRODUCT($AB$5:$AB$47,$J$5:$J$47,O60:O102)</f>
        <v>943.98</v>
      </c>
      <c r="AJ7" s="69">
        <f>SUMPRODUCT($AB$5:$AB$47,D60:D102) + SUMPRODUCT($AB$5:$AB$47,$J$5:$J$47,P60:P102)</f>
        <v>1783.04</v>
      </c>
      <c r="AK7" s="69">
        <f>SUMPRODUCT($AB$5:$AB$47,E60:E102) + SUMPRODUCT($AB$5:$AB$47,$J$5:$J$47,Q60:Q102)</f>
        <v>374.1</v>
      </c>
      <c r="AL7" s="70">
        <f>SUMPRODUCT($AB$5:$AB$47,F60:F102) + SUMPRODUCT($AB$5:$AB$47,$J$5:$J$47,R60:R102)</f>
        <v>708.28</v>
      </c>
      <c r="AM7" s="45"/>
      <c r="AN7" s="45"/>
    </row>
    <row r="8" spans="1:47" x14ac:dyDescent="0.25">
      <c r="A8" s="38" t="s">
        <v>3</v>
      </c>
      <c r="B8" s="46">
        <v>66</v>
      </c>
      <c r="C8" s="45">
        <v>108</v>
      </c>
      <c r="D8" s="45">
        <v>72</v>
      </c>
      <c r="E8" s="47">
        <v>1000</v>
      </c>
      <c r="G8" s="30">
        <v>1.3</v>
      </c>
      <c r="H8" s="31">
        <v>2.4300000000000002</v>
      </c>
      <c r="I8" s="31">
        <v>1.55</v>
      </c>
      <c r="J8" s="32">
        <v>100</v>
      </c>
      <c r="L8" s="46">
        <f t="shared" si="3"/>
        <v>72.41</v>
      </c>
      <c r="M8" s="45">
        <f t="shared" si="0"/>
        <v>126.36</v>
      </c>
      <c r="N8" s="45">
        <f t="shared" si="1"/>
        <v>82.42</v>
      </c>
      <c r="O8" s="47">
        <f t="shared" si="2"/>
        <v>3185</v>
      </c>
      <c r="P8" s="45"/>
      <c r="Q8" s="36">
        <v>92</v>
      </c>
      <c r="R8" s="45"/>
      <c r="S8" s="46">
        <f t="shared" si="4"/>
        <v>6661.7199999999993</v>
      </c>
      <c r="T8" s="45">
        <f t="shared" si="5"/>
        <v>11625.12</v>
      </c>
      <c r="U8" s="45">
        <f t="shared" si="6"/>
        <v>7582.64</v>
      </c>
      <c r="V8" s="47">
        <f t="shared" si="7"/>
        <v>293020</v>
      </c>
      <c r="W8" s="45"/>
      <c r="X8" s="38" t="s">
        <v>3</v>
      </c>
      <c r="Y8" s="66">
        <v>1</v>
      </c>
      <c r="Z8" s="66">
        <v>0</v>
      </c>
      <c r="AA8" s="66">
        <v>0</v>
      </c>
      <c r="AB8" s="66">
        <v>0</v>
      </c>
      <c r="AC8" s="15">
        <f t="shared" si="8"/>
        <v>1</v>
      </c>
      <c r="AD8" s="67" t="s">
        <v>67</v>
      </c>
      <c r="AE8" s="15">
        <v>1</v>
      </c>
      <c r="AF8" s="45"/>
      <c r="AG8" s="48" t="s">
        <v>44</v>
      </c>
      <c r="AH8" s="69">
        <f>SUMPRODUCT($Z$5:$Z$47,B60:B102) + SUMPRODUCT($Z$5:$Z$47,$H$5:$H$47,N60:N102)</f>
        <v>755.96</v>
      </c>
      <c r="AI8" s="69">
        <f>SUMPRODUCT($Z$5:$Z$47,C60:C102) + SUMPRODUCT($Z$5:$Z$47,$H$5:$H$47,O60:O102)</f>
        <v>1418.44</v>
      </c>
      <c r="AJ8" s="69">
        <f>SUMPRODUCT($Z$5:$Z$47,D60:D102) + SUMPRODUCT($Z$5:$Z$47,$H$5:$H$47,P60:P102)</f>
        <v>1514.58</v>
      </c>
      <c r="AK8" s="69">
        <f>SUMPRODUCT($Z$5:$Z$47,E60:E102) + SUMPRODUCT($Z$5:$Z$47,$H$5:$H$47,Q60:Q102)</f>
        <v>624.9</v>
      </c>
      <c r="AL8" s="70">
        <f>SUMPRODUCT($Z$5:$Z$47,F60:F102) + SUMPRODUCT($Z$5:$Z$47,$H$5:$H$47,R60:R102)</f>
        <v>828.78</v>
      </c>
      <c r="AM8" s="45"/>
      <c r="AN8" s="45"/>
    </row>
    <row r="9" spans="1:47" ht="13" thickBot="1" x14ac:dyDescent="0.3">
      <c r="A9" s="38" t="s">
        <v>4</v>
      </c>
      <c r="B9" s="46">
        <v>1000</v>
      </c>
      <c r="C9" s="45">
        <v>62</v>
      </c>
      <c r="D9" s="45">
        <v>42</v>
      </c>
      <c r="E9" s="47">
        <v>38</v>
      </c>
      <c r="G9" s="30">
        <v>100</v>
      </c>
      <c r="H9" s="31">
        <v>1.45</v>
      </c>
      <c r="I9" s="31">
        <v>0.78</v>
      </c>
      <c r="J9" s="32">
        <v>0.82</v>
      </c>
      <c r="L9" s="46">
        <f t="shared" si="3"/>
        <v>3185</v>
      </c>
      <c r="M9" s="45">
        <f t="shared" si="0"/>
        <v>73.97</v>
      </c>
      <c r="N9" s="45">
        <f t="shared" si="1"/>
        <v>44.85</v>
      </c>
      <c r="O9" s="47">
        <f t="shared" si="2"/>
        <v>43.55</v>
      </c>
      <c r="P9" s="45"/>
      <c r="Q9" s="36">
        <v>72</v>
      </c>
      <c r="R9" s="45"/>
      <c r="S9" s="46">
        <f t="shared" si="4"/>
        <v>229320</v>
      </c>
      <c r="T9" s="45">
        <f t="shared" si="5"/>
        <v>5325.84</v>
      </c>
      <c r="U9" s="45">
        <f t="shared" si="6"/>
        <v>3229.2000000000003</v>
      </c>
      <c r="V9" s="47">
        <f t="shared" si="7"/>
        <v>3135.6</v>
      </c>
      <c r="W9" s="45"/>
      <c r="X9" s="38" t="s">
        <v>4</v>
      </c>
      <c r="Y9" s="66">
        <v>0</v>
      </c>
      <c r="Z9" s="66">
        <v>0</v>
      </c>
      <c r="AA9" s="66">
        <v>0</v>
      </c>
      <c r="AB9" s="66">
        <v>1</v>
      </c>
      <c r="AC9" s="15">
        <f t="shared" si="8"/>
        <v>1</v>
      </c>
      <c r="AD9" s="67" t="s">
        <v>67</v>
      </c>
      <c r="AE9" s="15">
        <v>1</v>
      </c>
      <c r="AF9" s="45"/>
      <c r="AG9" s="48" t="s">
        <v>46</v>
      </c>
      <c r="AH9" s="71">
        <f>SUMPRODUCT($Y$5:$Y$47,B60:B102) + SUMPRODUCT($Y$5:$Y$47,$G$5:$G$47,N60:N102)</f>
        <v>1836.42</v>
      </c>
      <c r="AI9" s="71">
        <f>SUMPRODUCT($Y$5:$Y$47,C60:C102) + SUMPRODUCT($Y$5:$Y$47,$G$5:$G$47,O60:O102)</f>
        <v>3399.58</v>
      </c>
      <c r="AJ9" s="71">
        <f>SUMPRODUCT($Y$5:$Y$47,D60:D102) + SUMPRODUCT($Y$5:$Y$47,$G$5:$G$47,P60:P102)</f>
        <v>7594.92</v>
      </c>
      <c r="AK9" s="71">
        <f>SUMPRODUCT($Y$5:$Y$47,E60:E102) + SUMPRODUCT($Y$5:$Y$47,$G$5:$G$47,Q60:Q102)</f>
        <v>1075.22</v>
      </c>
      <c r="AL9" s="72">
        <f>SUMPRODUCT($Y$5:$Y$47,F60:F102) + SUMPRODUCT($Y$5:$Y$47,$G$5:$G$47,R60:R102)</f>
        <v>457.88</v>
      </c>
      <c r="AM9" s="45"/>
      <c r="AN9" s="45"/>
    </row>
    <row r="10" spans="1:47" x14ac:dyDescent="0.25">
      <c r="A10" s="38" t="s">
        <v>5</v>
      </c>
      <c r="B10" s="46">
        <v>1000</v>
      </c>
      <c r="C10" s="45">
        <v>1000</v>
      </c>
      <c r="D10" s="45">
        <v>37</v>
      </c>
      <c r="E10" s="47">
        <v>72</v>
      </c>
      <c r="G10" s="30">
        <v>100</v>
      </c>
      <c r="H10" s="31">
        <v>100</v>
      </c>
      <c r="I10" s="31">
        <v>0.78</v>
      </c>
      <c r="J10" s="32">
        <v>1.52</v>
      </c>
      <c r="L10" s="46">
        <f t="shared" si="3"/>
        <v>3185</v>
      </c>
      <c r="M10" s="45">
        <f t="shared" si="0"/>
        <v>3185</v>
      </c>
      <c r="N10" s="45">
        <f t="shared" si="1"/>
        <v>41.924999999999997</v>
      </c>
      <c r="O10" s="47">
        <f t="shared" si="2"/>
        <v>81.64</v>
      </c>
      <c r="P10" s="45"/>
      <c r="Q10" s="36">
        <v>90</v>
      </c>
      <c r="R10" s="45"/>
      <c r="S10" s="46">
        <f t="shared" si="4"/>
        <v>286650</v>
      </c>
      <c r="T10" s="45">
        <f t="shared" si="5"/>
        <v>286650</v>
      </c>
      <c r="U10" s="45">
        <f t="shared" si="6"/>
        <v>3773.2499999999995</v>
      </c>
      <c r="V10" s="47">
        <f t="shared" si="7"/>
        <v>7347.6</v>
      </c>
      <c r="W10" s="45"/>
      <c r="X10" s="38" t="s">
        <v>5</v>
      </c>
      <c r="Y10" s="66">
        <v>0</v>
      </c>
      <c r="Z10" s="66">
        <v>0</v>
      </c>
      <c r="AA10" s="66">
        <v>1</v>
      </c>
      <c r="AB10" s="66">
        <v>0</v>
      </c>
      <c r="AC10" s="15">
        <f t="shared" si="8"/>
        <v>1</v>
      </c>
      <c r="AD10" s="67" t="s">
        <v>67</v>
      </c>
      <c r="AE10" s="15">
        <v>1</v>
      </c>
      <c r="AF10" s="45"/>
      <c r="AG10" s="45"/>
      <c r="AH10" s="45"/>
      <c r="AI10" s="45"/>
      <c r="AJ10" s="45"/>
      <c r="AK10" s="45"/>
      <c r="AL10" s="45"/>
      <c r="AM10" s="45"/>
      <c r="AN10" s="45"/>
    </row>
    <row r="11" spans="1:47" x14ac:dyDescent="0.25">
      <c r="A11" s="38" t="s">
        <v>6</v>
      </c>
      <c r="B11" s="46">
        <v>1000</v>
      </c>
      <c r="C11" s="45">
        <v>112</v>
      </c>
      <c r="D11" s="45">
        <v>20</v>
      </c>
      <c r="E11" s="47">
        <v>65</v>
      </c>
      <c r="G11" s="30">
        <v>100</v>
      </c>
      <c r="H11" s="31">
        <v>2.08</v>
      </c>
      <c r="I11" s="31">
        <v>0.38</v>
      </c>
      <c r="J11" s="32">
        <v>1.32</v>
      </c>
      <c r="L11" s="46">
        <f t="shared" si="3"/>
        <v>3185</v>
      </c>
      <c r="M11" s="45">
        <f t="shared" si="0"/>
        <v>119.6</v>
      </c>
      <c r="N11" s="45">
        <f t="shared" si="1"/>
        <v>21.58</v>
      </c>
      <c r="O11" s="47">
        <f t="shared" si="2"/>
        <v>72.344999999999999</v>
      </c>
      <c r="P11" s="45"/>
      <c r="Q11" s="36">
        <v>306</v>
      </c>
      <c r="R11" s="45"/>
      <c r="S11" s="46">
        <f t="shared" si="4"/>
        <v>974610</v>
      </c>
      <c r="T11" s="45">
        <f t="shared" si="5"/>
        <v>36597.599999999999</v>
      </c>
      <c r="U11" s="45">
        <f t="shared" si="6"/>
        <v>6603.48</v>
      </c>
      <c r="V11" s="47">
        <f t="shared" si="7"/>
        <v>22137.57</v>
      </c>
      <c r="W11" s="45"/>
      <c r="X11" s="38" t="s">
        <v>6</v>
      </c>
      <c r="Y11" s="66">
        <v>0</v>
      </c>
      <c r="Z11" s="66">
        <v>0</v>
      </c>
      <c r="AA11" s="66">
        <v>1</v>
      </c>
      <c r="AB11" s="66">
        <v>0</v>
      </c>
      <c r="AC11" s="15">
        <f t="shared" si="8"/>
        <v>1</v>
      </c>
      <c r="AD11" s="67" t="s">
        <v>67</v>
      </c>
      <c r="AE11" s="15">
        <v>1</v>
      </c>
      <c r="AF11" s="45"/>
      <c r="AG11" s="45"/>
      <c r="AH11" s="45"/>
      <c r="AI11" s="45"/>
      <c r="AJ11" s="45"/>
      <c r="AK11" s="45"/>
      <c r="AL11" s="45"/>
      <c r="AM11" s="45"/>
      <c r="AN11" s="45"/>
    </row>
    <row r="12" spans="1:47" ht="13" x14ac:dyDescent="0.3">
      <c r="A12" s="38" t="s">
        <v>7</v>
      </c>
      <c r="B12" s="46">
        <v>111</v>
      </c>
      <c r="C12" s="45">
        <v>38</v>
      </c>
      <c r="D12" s="45">
        <v>59</v>
      </c>
      <c r="E12" s="47">
        <v>47</v>
      </c>
      <c r="G12" s="30">
        <v>2.1800000000000002</v>
      </c>
      <c r="H12" s="31">
        <v>0.96</v>
      </c>
      <c r="I12" s="31">
        <v>1.03</v>
      </c>
      <c r="J12" s="32">
        <v>1.08</v>
      </c>
      <c r="L12" s="46">
        <f t="shared" si="3"/>
        <v>121.61500000000001</v>
      </c>
      <c r="M12" s="45">
        <f t="shared" si="0"/>
        <v>47.19</v>
      </c>
      <c r="N12" s="45">
        <f t="shared" si="1"/>
        <v>61.295000000000002</v>
      </c>
      <c r="O12" s="47">
        <f t="shared" si="2"/>
        <v>55.575000000000003</v>
      </c>
      <c r="P12" s="45"/>
      <c r="Q12" s="36">
        <v>70</v>
      </c>
      <c r="R12" s="45"/>
      <c r="S12" s="46">
        <f t="shared" si="4"/>
        <v>8513.0500000000011</v>
      </c>
      <c r="T12" s="45">
        <f t="shared" si="5"/>
        <v>3303.2999999999997</v>
      </c>
      <c r="U12" s="45">
        <f t="shared" si="6"/>
        <v>4290.6500000000005</v>
      </c>
      <c r="V12" s="47">
        <f t="shared" si="7"/>
        <v>3890.25</v>
      </c>
      <c r="W12" s="45"/>
      <c r="X12" s="38" t="s">
        <v>7</v>
      </c>
      <c r="Y12" s="66">
        <v>0</v>
      </c>
      <c r="Z12" s="66">
        <v>0</v>
      </c>
      <c r="AA12" s="66">
        <v>0</v>
      </c>
      <c r="AB12" s="66">
        <v>1</v>
      </c>
      <c r="AC12" s="15">
        <f t="shared" si="8"/>
        <v>1</v>
      </c>
      <c r="AD12" s="67" t="s">
        <v>67</v>
      </c>
      <c r="AE12" s="15">
        <v>1</v>
      </c>
      <c r="AF12" s="45"/>
      <c r="AG12" s="51" t="s">
        <v>68</v>
      </c>
      <c r="AH12" s="45">
        <f>SUMPRODUCT(S5:V47,Y5:AB47)</f>
        <v>195479.30999999997</v>
      </c>
      <c r="AI12" s="45"/>
      <c r="AJ12" s="45"/>
      <c r="AK12" s="45"/>
      <c r="AL12" s="45"/>
      <c r="AM12" s="45"/>
      <c r="AN12" s="45"/>
    </row>
    <row r="13" spans="1:47" x14ac:dyDescent="0.25">
      <c r="A13" s="38" t="s">
        <v>8</v>
      </c>
      <c r="B13" s="46">
        <v>1000</v>
      </c>
      <c r="C13" s="45">
        <v>84</v>
      </c>
      <c r="D13" s="45">
        <v>0</v>
      </c>
      <c r="E13" s="47">
        <v>46</v>
      </c>
      <c r="G13" s="30">
        <v>100</v>
      </c>
      <c r="H13" s="31">
        <v>1.85</v>
      </c>
      <c r="I13" s="31">
        <v>0</v>
      </c>
      <c r="J13" s="32">
        <v>0.98</v>
      </c>
      <c r="L13" s="46">
        <f t="shared" si="3"/>
        <v>3185</v>
      </c>
      <c r="M13" s="45">
        <f t="shared" si="0"/>
        <v>97.240000000000009</v>
      </c>
      <c r="N13" s="45">
        <f t="shared" si="1"/>
        <v>0</v>
      </c>
      <c r="O13" s="47">
        <f t="shared" si="2"/>
        <v>52.39</v>
      </c>
      <c r="P13" s="45"/>
      <c r="Q13" s="36">
        <v>224</v>
      </c>
      <c r="R13" s="45"/>
      <c r="S13" s="46">
        <f t="shared" si="4"/>
        <v>713440</v>
      </c>
      <c r="T13" s="45">
        <f t="shared" si="5"/>
        <v>21781.760000000002</v>
      </c>
      <c r="U13" s="45">
        <f t="shared" si="6"/>
        <v>0</v>
      </c>
      <c r="V13" s="47">
        <f t="shared" si="7"/>
        <v>11735.36</v>
      </c>
      <c r="W13" s="45"/>
      <c r="X13" s="38" t="s">
        <v>8</v>
      </c>
      <c r="Y13" s="66">
        <v>0</v>
      </c>
      <c r="Z13" s="66">
        <v>0</v>
      </c>
      <c r="AA13" s="66">
        <v>1</v>
      </c>
      <c r="AB13" s="66">
        <v>0</v>
      </c>
      <c r="AC13" s="15">
        <f t="shared" si="8"/>
        <v>1</v>
      </c>
      <c r="AD13" s="67" t="s">
        <v>67</v>
      </c>
      <c r="AE13" s="15">
        <v>1</v>
      </c>
      <c r="AF13" s="45"/>
      <c r="AG13" s="45"/>
      <c r="AH13" s="45"/>
      <c r="AI13" s="45"/>
      <c r="AJ13" s="45"/>
      <c r="AK13" s="45"/>
      <c r="AL13" s="45"/>
      <c r="AM13" s="45"/>
      <c r="AN13" s="45"/>
    </row>
    <row r="14" spans="1:47" x14ac:dyDescent="0.25">
      <c r="A14" s="38" t="s">
        <v>9</v>
      </c>
      <c r="B14" s="46">
        <v>80</v>
      </c>
      <c r="C14" s="45">
        <v>25</v>
      </c>
      <c r="D14" s="45">
        <v>89</v>
      </c>
      <c r="E14" s="47">
        <v>84</v>
      </c>
      <c r="G14" s="30">
        <v>1.53</v>
      </c>
      <c r="H14" s="31">
        <v>0.6</v>
      </c>
      <c r="I14" s="31">
        <v>1.75</v>
      </c>
      <c r="J14" s="32">
        <v>1.93</v>
      </c>
      <c r="L14" s="46">
        <f t="shared" si="3"/>
        <v>86.58</v>
      </c>
      <c r="M14" s="45">
        <f t="shared" si="0"/>
        <v>30.225000000000001</v>
      </c>
      <c r="N14" s="45">
        <f t="shared" si="1"/>
        <v>97.564999999999998</v>
      </c>
      <c r="O14" s="47">
        <f t="shared" si="2"/>
        <v>99.32</v>
      </c>
      <c r="P14" s="45"/>
      <c r="Q14" s="36">
        <v>58</v>
      </c>
      <c r="R14" s="45"/>
      <c r="S14" s="46">
        <f t="shared" si="4"/>
        <v>5021.6400000000003</v>
      </c>
      <c r="T14" s="45">
        <f t="shared" si="5"/>
        <v>1753.0500000000002</v>
      </c>
      <c r="U14" s="45">
        <f t="shared" si="6"/>
        <v>5658.7699999999995</v>
      </c>
      <c r="V14" s="47">
        <f t="shared" si="7"/>
        <v>5760.5599999999995</v>
      </c>
      <c r="W14" s="45"/>
      <c r="X14" s="38" t="s">
        <v>9</v>
      </c>
      <c r="Y14" s="66">
        <v>0</v>
      </c>
      <c r="Z14" s="66">
        <v>1</v>
      </c>
      <c r="AA14" s="66">
        <v>0</v>
      </c>
      <c r="AB14" s="66">
        <v>0</v>
      </c>
      <c r="AC14" s="15">
        <f t="shared" si="8"/>
        <v>1</v>
      </c>
      <c r="AD14" s="67" t="s">
        <v>67</v>
      </c>
      <c r="AE14" s="15">
        <v>1</v>
      </c>
      <c r="AF14" s="45"/>
      <c r="AG14" s="45"/>
      <c r="AH14" s="45"/>
      <c r="AI14" s="45"/>
      <c r="AJ14" s="45"/>
      <c r="AK14" s="45"/>
      <c r="AL14" s="45"/>
      <c r="AM14" s="45"/>
      <c r="AN14" s="45"/>
    </row>
    <row r="15" spans="1:47" x14ac:dyDescent="0.25">
      <c r="A15" s="38" t="s">
        <v>10</v>
      </c>
      <c r="B15" s="46">
        <v>88</v>
      </c>
      <c r="C15" s="45">
        <v>108</v>
      </c>
      <c r="D15" s="45">
        <v>53</v>
      </c>
      <c r="E15" s="47">
        <v>101</v>
      </c>
      <c r="G15" s="30">
        <v>1.72</v>
      </c>
      <c r="H15" s="31">
        <v>2.4300000000000002</v>
      </c>
      <c r="I15" s="31">
        <v>1.1299999999999999</v>
      </c>
      <c r="J15" s="32">
        <v>2.0299999999999998</v>
      </c>
      <c r="L15" s="46">
        <f t="shared" si="3"/>
        <v>96.199999999999989</v>
      </c>
      <c r="M15" s="45">
        <f t="shared" si="0"/>
        <v>126.36</v>
      </c>
      <c r="N15" s="45">
        <f t="shared" si="1"/>
        <v>60.384999999999991</v>
      </c>
      <c r="O15" s="47">
        <f t="shared" si="2"/>
        <v>111.86499999999998</v>
      </c>
      <c r="P15" s="45"/>
      <c r="Q15" s="36">
        <v>72</v>
      </c>
      <c r="R15" s="45"/>
      <c r="S15" s="46">
        <f t="shared" si="4"/>
        <v>6926.4</v>
      </c>
      <c r="T15" s="45">
        <f t="shared" si="5"/>
        <v>9097.92</v>
      </c>
      <c r="U15" s="45">
        <f t="shared" si="6"/>
        <v>4347.7199999999993</v>
      </c>
      <c r="V15" s="47">
        <f t="shared" si="7"/>
        <v>8054.2799999999988</v>
      </c>
      <c r="W15" s="45"/>
      <c r="X15" s="38" t="s">
        <v>10</v>
      </c>
      <c r="Y15" s="66">
        <v>0</v>
      </c>
      <c r="Z15" s="66">
        <v>0</v>
      </c>
      <c r="AA15" s="66">
        <v>1</v>
      </c>
      <c r="AB15" s="66">
        <v>0</v>
      </c>
      <c r="AC15" s="15">
        <f t="shared" si="8"/>
        <v>1</v>
      </c>
      <c r="AD15" s="67" t="s">
        <v>67</v>
      </c>
      <c r="AE15" s="15">
        <v>1</v>
      </c>
      <c r="AF15" s="45"/>
      <c r="AG15" s="45"/>
      <c r="AH15" s="45"/>
      <c r="AI15" s="45"/>
      <c r="AJ15" s="45"/>
      <c r="AK15" s="45"/>
      <c r="AL15" s="45"/>
      <c r="AM15" s="45"/>
      <c r="AN15" s="45"/>
    </row>
    <row r="16" spans="1:47" x14ac:dyDescent="0.25">
      <c r="A16" s="38" t="s">
        <v>11</v>
      </c>
      <c r="B16" s="46">
        <v>1000</v>
      </c>
      <c r="C16" s="45">
        <v>1000</v>
      </c>
      <c r="D16" s="45">
        <v>40</v>
      </c>
      <c r="E16" s="47">
        <v>85</v>
      </c>
      <c r="G16" s="30">
        <v>100</v>
      </c>
      <c r="H16" s="31">
        <v>100</v>
      </c>
      <c r="I16" s="31">
        <v>0.75</v>
      </c>
      <c r="J16" s="32">
        <v>1.68</v>
      </c>
      <c r="L16" s="46">
        <f t="shared" si="3"/>
        <v>3185</v>
      </c>
      <c r="M16" s="45">
        <f t="shared" si="0"/>
        <v>3185</v>
      </c>
      <c r="N16" s="45">
        <f t="shared" si="1"/>
        <v>42.9</v>
      </c>
      <c r="O16" s="47">
        <f t="shared" si="2"/>
        <v>93.405000000000001</v>
      </c>
      <c r="P16" s="45"/>
      <c r="Q16" s="36">
        <v>248</v>
      </c>
      <c r="R16" s="45"/>
      <c r="S16" s="46">
        <f t="shared" si="4"/>
        <v>789880</v>
      </c>
      <c r="T16" s="45">
        <f t="shared" si="5"/>
        <v>789880</v>
      </c>
      <c r="U16" s="45">
        <f t="shared" si="6"/>
        <v>10639.199999999999</v>
      </c>
      <c r="V16" s="47">
        <f t="shared" si="7"/>
        <v>23164.44</v>
      </c>
      <c r="W16" s="45"/>
      <c r="X16" s="41" t="s">
        <v>11</v>
      </c>
      <c r="Y16" s="66">
        <v>0</v>
      </c>
      <c r="Z16" s="66">
        <v>0</v>
      </c>
      <c r="AA16" s="66">
        <v>1</v>
      </c>
      <c r="AB16" s="66">
        <v>0</v>
      </c>
      <c r="AC16" s="15">
        <f t="shared" si="8"/>
        <v>1</v>
      </c>
      <c r="AD16" s="67" t="s">
        <v>67</v>
      </c>
      <c r="AE16" s="15">
        <v>1</v>
      </c>
      <c r="AF16" s="45"/>
      <c r="AG16" s="45"/>
      <c r="AH16" s="45"/>
      <c r="AI16" s="45"/>
      <c r="AJ16" s="45"/>
      <c r="AK16" s="45"/>
      <c r="AL16" s="45"/>
      <c r="AM16" s="45"/>
      <c r="AN16" s="45"/>
    </row>
    <row r="17" spans="1:40" x14ac:dyDescent="0.25">
      <c r="A17" s="38" t="s">
        <v>12</v>
      </c>
      <c r="B17" s="46">
        <v>1000</v>
      </c>
      <c r="C17" s="45">
        <v>89</v>
      </c>
      <c r="D17" s="45">
        <v>46</v>
      </c>
      <c r="E17" s="47">
        <v>0</v>
      </c>
      <c r="G17" s="30">
        <v>100</v>
      </c>
      <c r="H17" s="31">
        <v>1.95</v>
      </c>
      <c r="I17" s="31">
        <v>1</v>
      </c>
      <c r="J17" s="32">
        <v>0</v>
      </c>
      <c r="L17" s="46">
        <f t="shared" si="3"/>
        <v>3185</v>
      </c>
      <c r="M17" s="45">
        <f t="shared" si="0"/>
        <v>102.76499999999999</v>
      </c>
      <c r="N17" s="45">
        <f t="shared" si="1"/>
        <v>52.91</v>
      </c>
      <c r="O17" s="47">
        <f t="shared" si="2"/>
        <v>0</v>
      </c>
      <c r="P17" s="45"/>
      <c r="Q17" s="36">
        <v>158</v>
      </c>
      <c r="R17" s="45"/>
      <c r="S17" s="46">
        <f t="shared" si="4"/>
        <v>503230</v>
      </c>
      <c r="T17" s="45">
        <f t="shared" si="5"/>
        <v>16236.869999999997</v>
      </c>
      <c r="U17" s="45">
        <f t="shared" si="6"/>
        <v>8359.7799999999988</v>
      </c>
      <c r="V17" s="47">
        <f t="shared" si="7"/>
        <v>0</v>
      </c>
      <c r="W17" s="45"/>
      <c r="X17" s="38" t="s">
        <v>12</v>
      </c>
      <c r="Y17" s="66">
        <v>0</v>
      </c>
      <c r="Z17" s="66">
        <v>0</v>
      </c>
      <c r="AA17" s="66">
        <v>0</v>
      </c>
      <c r="AB17" s="66">
        <v>1</v>
      </c>
      <c r="AC17" s="15">
        <f t="shared" si="8"/>
        <v>1</v>
      </c>
      <c r="AD17" s="67" t="s">
        <v>67</v>
      </c>
      <c r="AE17" s="15">
        <v>1</v>
      </c>
      <c r="AF17" s="45"/>
      <c r="AG17" s="45"/>
      <c r="AH17" s="45"/>
      <c r="AI17" s="45"/>
      <c r="AJ17" s="45"/>
      <c r="AK17" s="45"/>
      <c r="AL17" s="45"/>
      <c r="AM17" s="45"/>
      <c r="AN17" s="45"/>
    </row>
    <row r="18" spans="1:40" x14ac:dyDescent="0.25">
      <c r="A18" s="38" t="s">
        <v>13</v>
      </c>
      <c r="B18" s="46">
        <v>118</v>
      </c>
      <c r="C18" s="45">
        <v>0</v>
      </c>
      <c r="D18" s="45">
        <v>1000</v>
      </c>
      <c r="E18" s="47">
        <v>89</v>
      </c>
      <c r="G18" s="30">
        <v>1.98</v>
      </c>
      <c r="H18" s="31">
        <v>0</v>
      </c>
      <c r="I18" s="31">
        <v>100</v>
      </c>
      <c r="J18" s="32">
        <v>1.96</v>
      </c>
      <c r="L18" s="46">
        <f t="shared" si="3"/>
        <v>120.50999999999999</v>
      </c>
      <c r="M18" s="45">
        <f t="shared" si="0"/>
        <v>0</v>
      </c>
      <c r="N18" s="45">
        <f t="shared" si="1"/>
        <v>3185</v>
      </c>
      <c r="O18" s="47">
        <f t="shared" si="2"/>
        <v>103.02500000000001</v>
      </c>
      <c r="P18" s="45"/>
      <c r="Q18" s="36">
        <v>322</v>
      </c>
      <c r="R18" s="45"/>
      <c r="S18" s="46">
        <f t="shared" si="4"/>
        <v>38804.219999999994</v>
      </c>
      <c r="T18" s="45">
        <f t="shared" si="5"/>
        <v>0</v>
      </c>
      <c r="U18" s="45">
        <f t="shared" si="6"/>
        <v>1025570</v>
      </c>
      <c r="V18" s="47">
        <f t="shared" si="7"/>
        <v>33174.050000000003</v>
      </c>
      <c r="W18" s="45"/>
      <c r="X18" s="38" t="s">
        <v>13</v>
      </c>
      <c r="Y18" s="66">
        <v>0</v>
      </c>
      <c r="Z18" s="66">
        <v>1</v>
      </c>
      <c r="AA18" s="66">
        <v>0</v>
      </c>
      <c r="AB18" s="66">
        <v>0</v>
      </c>
      <c r="AC18" s="15">
        <f t="shared" si="8"/>
        <v>1</v>
      </c>
      <c r="AD18" s="67" t="s">
        <v>67</v>
      </c>
      <c r="AE18" s="15">
        <v>1</v>
      </c>
      <c r="AF18" s="45"/>
      <c r="AG18" s="45"/>
      <c r="AH18" s="45"/>
      <c r="AI18" s="45"/>
      <c r="AJ18" s="45"/>
      <c r="AK18" s="45"/>
      <c r="AL18" s="45"/>
      <c r="AM18" s="45"/>
      <c r="AN18" s="45"/>
    </row>
    <row r="19" spans="1:40" x14ac:dyDescent="0.25">
      <c r="A19" s="38" t="s">
        <v>14</v>
      </c>
      <c r="B19" s="46">
        <v>59</v>
      </c>
      <c r="C19" s="45">
        <v>73</v>
      </c>
      <c r="D19" s="45">
        <v>64</v>
      </c>
      <c r="E19" s="47">
        <v>104</v>
      </c>
      <c r="G19" s="30">
        <v>1</v>
      </c>
      <c r="H19" s="31">
        <v>1.65</v>
      </c>
      <c r="I19" s="31">
        <v>1.1000000000000001</v>
      </c>
      <c r="J19" s="32">
        <v>1.88</v>
      </c>
      <c r="L19" s="46">
        <f t="shared" si="3"/>
        <v>60.515000000000001</v>
      </c>
      <c r="M19" s="45">
        <f t="shared" si="0"/>
        <v>85.60499999999999</v>
      </c>
      <c r="N19" s="45">
        <f t="shared" si="1"/>
        <v>66.039999999999992</v>
      </c>
      <c r="O19" s="47">
        <f t="shared" si="2"/>
        <v>109.72</v>
      </c>
      <c r="P19" s="45"/>
      <c r="Q19" s="36">
        <v>50</v>
      </c>
      <c r="R19" s="45"/>
      <c r="S19" s="46">
        <f t="shared" si="4"/>
        <v>3025.75</v>
      </c>
      <c r="T19" s="45">
        <f t="shared" si="5"/>
        <v>4280.2499999999991</v>
      </c>
      <c r="U19" s="45">
        <f t="shared" si="6"/>
        <v>3301.9999999999995</v>
      </c>
      <c r="V19" s="47">
        <f t="shared" si="7"/>
        <v>5486</v>
      </c>
      <c r="W19" s="45"/>
      <c r="X19" s="38" t="s">
        <v>14</v>
      </c>
      <c r="Y19" s="66">
        <v>0</v>
      </c>
      <c r="Z19" s="66">
        <v>0</v>
      </c>
      <c r="AA19" s="66">
        <v>1</v>
      </c>
      <c r="AB19" s="66">
        <v>0</v>
      </c>
      <c r="AC19" s="15">
        <f t="shared" si="8"/>
        <v>1</v>
      </c>
      <c r="AD19" s="67" t="s">
        <v>67</v>
      </c>
      <c r="AE19" s="15">
        <v>1</v>
      </c>
      <c r="AF19" s="45"/>
      <c r="AG19" s="45"/>
      <c r="AH19" s="45"/>
      <c r="AI19" s="45"/>
      <c r="AJ19" s="45"/>
      <c r="AK19" s="45"/>
      <c r="AL19" s="45"/>
      <c r="AM19" s="45"/>
      <c r="AN19" s="45"/>
    </row>
    <row r="20" spans="1:40" x14ac:dyDescent="0.25">
      <c r="A20" s="38" t="s">
        <v>15</v>
      </c>
      <c r="B20" s="46">
        <v>81</v>
      </c>
      <c r="C20" s="45">
        <v>86</v>
      </c>
      <c r="D20" s="45">
        <v>32</v>
      </c>
      <c r="E20" s="47">
        <v>72</v>
      </c>
      <c r="G20" s="30">
        <v>1.37</v>
      </c>
      <c r="H20" s="31">
        <v>1.93</v>
      </c>
      <c r="I20" s="31">
        <v>0.63</v>
      </c>
      <c r="J20" s="32">
        <v>1.42</v>
      </c>
      <c r="L20" s="46">
        <f t="shared" si="3"/>
        <v>83.004999999999995</v>
      </c>
      <c r="M20" s="45">
        <f t="shared" si="0"/>
        <v>100.49</v>
      </c>
      <c r="N20" s="45">
        <f t="shared" si="1"/>
        <v>35.099999999999994</v>
      </c>
      <c r="O20" s="47">
        <f t="shared" si="2"/>
        <v>79.039999999999992</v>
      </c>
      <c r="P20" s="45"/>
      <c r="Q20" s="36">
        <v>100</v>
      </c>
      <c r="R20" s="45"/>
      <c r="S20" s="46">
        <f t="shared" si="4"/>
        <v>8300.5</v>
      </c>
      <c r="T20" s="45">
        <f t="shared" si="5"/>
        <v>10049</v>
      </c>
      <c r="U20" s="45">
        <f t="shared" si="6"/>
        <v>3509.9999999999995</v>
      </c>
      <c r="V20" s="47">
        <f t="shared" si="7"/>
        <v>7903.9999999999991</v>
      </c>
      <c r="W20" s="45"/>
      <c r="X20" s="38" t="s">
        <v>15</v>
      </c>
      <c r="Y20" s="66">
        <v>0</v>
      </c>
      <c r="Z20" s="66">
        <v>0</v>
      </c>
      <c r="AA20" s="66">
        <v>1</v>
      </c>
      <c r="AB20" s="66">
        <v>0</v>
      </c>
      <c r="AC20" s="15">
        <f t="shared" si="8"/>
        <v>1</v>
      </c>
      <c r="AD20" s="67" t="s">
        <v>67</v>
      </c>
      <c r="AE20" s="15">
        <v>1</v>
      </c>
      <c r="AF20" s="45"/>
      <c r="AG20" s="45"/>
      <c r="AH20" s="45"/>
      <c r="AI20" s="45"/>
      <c r="AJ20" s="45"/>
      <c r="AK20" s="45"/>
      <c r="AL20" s="45"/>
      <c r="AM20" s="45"/>
      <c r="AN20" s="45"/>
    </row>
    <row r="21" spans="1:40" x14ac:dyDescent="0.25">
      <c r="A21" s="38" t="s">
        <v>16</v>
      </c>
      <c r="B21" s="46">
        <v>59</v>
      </c>
      <c r="C21" s="45">
        <v>56</v>
      </c>
      <c r="D21" s="45">
        <v>86</v>
      </c>
      <c r="E21" s="47">
        <v>114</v>
      </c>
      <c r="G21" s="30">
        <v>1.17</v>
      </c>
      <c r="H21" s="31">
        <v>1.21</v>
      </c>
      <c r="I21" s="31">
        <v>1.57</v>
      </c>
      <c r="J21" s="32">
        <v>2.38</v>
      </c>
      <c r="L21" s="46">
        <f t="shared" si="3"/>
        <v>64.935000000000002</v>
      </c>
      <c r="M21" s="45">
        <f t="shared" si="0"/>
        <v>64.22</v>
      </c>
      <c r="N21" s="45">
        <f t="shared" si="1"/>
        <v>91.13</v>
      </c>
      <c r="O21" s="47">
        <f t="shared" si="2"/>
        <v>128.57</v>
      </c>
      <c r="P21" s="45"/>
      <c r="Q21" s="36">
        <v>48</v>
      </c>
      <c r="R21" s="45"/>
      <c r="S21" s="46">
        <f t="shared" si="4"/>
        <v>3116.88</v>
      </c>
      <c r="T21" s="45">
        <f t="shared" si="5"/>
        <v>3082.56</v>
      </c>
      <c r="U21" s="45">
        <f t="shared" si="6"/>
        <v>4374.24</v>
      </c>
      <c r="V21" s="47">
        <f t="shared" si="7"/>
        <v>6171.36</v>
      </c>
      <c r="W21" s="45"/>
      <c r="X21" s="38" t="s">
        <v>16</v>
      </c>
      <c r="Y21" s="66">
        <v>1</v>
      </c>
      <c r="Z21" s="66">
        <v>0</v>
      </c>
      <c r="AA21" s="66">
        <v>0</v>
      </c>
      <c r="AB21" s="66">
        <v>0</v>
      </c>
      <c r="AC21" s="15">
        <f t="shared" si="8"/>
        <v>1</v>
      </c>
      <c r="AD21" s="67" t="s">
        <v>67</v>
      </c>
      <c r="AE21" s="15">
        <v>1</v>
      </c>
      <c r="AF21" s="45"/>
      <c r="AG21" s="45"/>
      <c r="AH21" s="45"/>
      <c r="AI21" s="45"/>
      <c r="AJ21" s="45"/>
      <c r="AK21" s="45"/>
      <c r="AL21" s="45"/>
      <c r="AM21" s="45"/>
      <c r="AN21" s="45"/>
    </row>
    <row r="22" spans="1:40" x14ac:dyDescent="0.25">
      <c r="A22" s="38" t="s">
        <v>17</v>
      </c>
      <c r="B22" s="46">
        <v>115</v>
      </c>
      <c r="C22" s="45">
        <v>82</v>
      </c>
      <c r="D22" s="45">
        <v>24</v>
      </c>
      <c r="E22" s="47">
        <v>42</v>
      </c>
      <c r="G22" s="30">
        <v>1.87</v>
      </c>
      <c r="H22" s="31">
        <v>1.58</v>
      </c>
      <c r="I22" s="31">
        <v>0.45</v>
      </c>
      <c r="J22" s="32">
        <v>0.87</v>
      </c>
      <c r="L22" s="46">
        <f t="shared" si="3"/>
        <v>115.895</v>
      </c>
      <c r="M22" s="45">
        <f t="shared" si="0"/>
        <v>89.05</v>
      </c>
      <c r="N22" s="45">
        <f t="shared" si="1"/>
        <v>25.740000000000002</v>
      </c>
      <c r="O22" s="47">
        <f t="shared" si="2"/>
        <v>47.19</v>
      </c>
      <c r="P22" s="45"/>
      <c r="Q22" s="36">
        <v>110</v>
      </c>
      <c r="R22" s="45"/>
      <c r="S22" s="46">
        <f t="shared" si="4"/>
        <v>12748.449999999999</v>
      </c>
      <c r="T22" s="45">
        <f t="shared" si="5"/>
        <v>9795.5</v>
      </c>
      <c r="U22" s="45">
        <f t="shared" si="6"/>
        <v>2831.4</v>
      </c>
      <c r="V22" s="47">
        <f t="shared" si="7"/>
        <v>5190.8999999999996</v>
      </c>
      <c r="W22" s="45"/>
      <c r="X22" s="38" t="s">
        <v>17</v>
      </c>
      <c r="Y22" s="66">
        <v>0</v>
      </c>
      <c r="Z22" s="66">
        <v>0</v>
      </c>
      <c r="AA22" s="66">
        <v>1</v>
      </c>
      <c r="AB22" s="66">
        <v>0</v>
      </c>
      <c r="AC22" s="15">
        <f t="shared" si="8"/>
        <v>1</v>
      </c>
      <c r="AD22" s="67" t="s">
        <v>67</v>
      </c>
      <c r="AE22" s="15">
        <v>1</v>
      </c>
      <c r="AF22" s="45"/>
      <c r="AG22" s="45"/>
      <c r="AH22" s="45"/>
      <c r="AI22" s="45"/>
      <c r="AJ22" s="45"/>
      <c r="AK22" s="45"/>
      <c r="AL22" s="45"/>
      <c r="AM22" s="45"/>
      <c r="AN22" s="45"/>
    </row>
    <row r="23" spans="1:40" x14ac:dyDescent="0.25">
      <c r="A23" s="38" t="s">
        <v>18</v>
      </c>
      <c r="B23" s="46">
        <v>1000</v>
      </c>
      <c r="C23" s="45">
        <v>93</v>
      </c>
      <c r="D23" s="45">
        <v>0</v>
      </c>
      <c r="E23" s="47">
        <v>1000</v>
      </c>
      <c r="G23" s="30">
        <v>100</v>
      </c>
      <c r="H23" s="31">
        <v>1.75</v>
      </c>
      <c r="I23" s="31">
        <v>0</v>
      </c>
      <c r="J23" s="32">
        <v>100</v>
      </c>
      <c r="L23" s="46">
        <f t="shared" si="3"/>
        <v>3185</v>
      </c>
      <c r="M23" s="45">
        <f t="shared" si="0"/>
        <v>99.905000000000001</v>
      </c>
      <c r="N23" s="45">
        <f t="shared" si="1"/>
        <v>0</v>
      </c>
      <c r="O23" s="47">
        <f t="shared" si="2"/>
        <v>3185</v>
      </c>
      <c r="P23" s="45"/>
      <c r="Q23" s="36">
        <v>208</v>
      </c>
      <c r="R23" s="45"/>
      <c r="S23" s="46">
        <f t="shared" si="4"/>
        <v>662480</v>
      </c>
      <c r="T23" s="45">
        <f t="shared" si="5"/>
        <v>20780.240000000002</v>
      </c>
      <c r="U23" s="45">
        <f t="shared" si="6"/>
        <v>0</v>
      </c>
      <c r="V23" s="47">
        <f t="shared" si="7"/>
        <v>662480</v>
      </c>
      <c r="W23" s="45"/>
      <c r="X23" s="38" t="s">
        <v>18</v>
      </c>
      <c r="Y23" s="66">
        <v>0</v>
      </c>
      <c r="Z23" s="66">
        <v>0</v>
      </c>
      <c r="AA23" s="66">
        <v>1</v>
      </c>
      <c r="AB23" s="66">
        <v>0</v>
      </c>
      <c r="AC23" s="15">
        <f t="shared" si="8"/>
        <v>1</v>
      </c>
      <c r="AD23" s="67" t="s">
        <v>67</v>
      </c>
      <c r="AE23" s="15">
        <v>1</v>
      </c>
      <c r="AF23" s="45"/>
      <c r="AG23" s="45"/>
      <c r="AH23" s="45"/>
      <c r="AI23" s="45"/>
      <c r="AJ23" s="45"/>
      <c r="AK23" s="45"/>
      <c r="AL23" s="45"/>
      <c r="AM23" s="45"/>
      <c r="AN23" s="45"/>
    </row>
    <row r="24" spans="1:40" x14ac:dyDescent="0.25">
      <c r="A24" s="38" t="s">
        <v>19</v>
      </c>
      <c r="B24" s="46">
        <v>1000</v>
      </c>
      <c r="C24" s="45">
        <v>1000</v>
      </c>
      <c r="D24" s="45">
        <v>22</v>
      </c>
      <c r="E24" s="47">
        <v>64</v>
      </c>
      <c r="G24" s="30">
        <v>100</v>
      </c>
      <c r="H24" s="31">
        <v>100</v>
      </c>
      <c r="I24" s="31">
        <v>0.5</v>
      </c>
      <c r="J24" s="32">
        <v>1.25</v>
      </c>
      <c r="L24" s="46">
        <f t="shared" si="3"/>
        <v>3185</v>
      </c>
      <c r="M24" s="45">
        <f t="shared" si="0"/>
        <v>3185</v>
      </c>
      <c r="N24" s="45">
        <f t="shared" si="1"/>
        <v>25.869999999999997</v>
      </c>
      <c r="O24" s="47">
        <f t="shared" si="2"/>
        <v>69.94</v>
      </c>
      <c r="P24" s="45"/>
      <c r="Q24" s="36">
        <v>18</v>
      </c>
      <c r="R24" s="45"/>
      <c r="S24" s="46">
        <f t="shared" si="4"/>
        <v>57330</v>
      </c>
      <c r="T24" s="45">
        <f t="shared" si="5"/>
        <v>57330</v>
      </c>
      <c r="U24" s="45">
        <f t="shared" si="6"/>
        <v>465.65999999999997</v>
      </c>
      <c r="V24" s="47">
        <f t="shared" si="7"/>
        <v>1258.92</v>
      </c>
      <c r="W24" s="45"/>
      <c r="X24" s="38" t="s">
        <v>19</v>
      </c>
      <c r="Y24" s="66">
        <v>0</v>
      </c>
      <c r="Z24" s="66">
        <v>0</v>
      </c>
      <c r="AA24" s="66">
        <v>1</v>
      </c>
      <c r="AB24" s="66">
        <v>0</v>
      </c>
      <c r="AC24" s="15">
        <f t="shared" si="8"/>
        <v>1</v>
      </c>
      <c r="AD24" s="67" t="s">
        <v>67</v>
      </c>
      <c r="AE24" s="15">
        <v>1</v>
      </c>
      <c r="AF24" s="45"/>
      <c r="AG24" s="45"/>
      <c r="AH24" s="45"/>
      <c r="AI24" s="45"/>
      <c r="AJ24" s="45"/>
      <c r="AK24" s="45"/>
      <c r="AL24" s="45"/>
      <c r="AM24" s="45"/>
      <c r="AN24" s="45"/>
    </row>
    <row r="25" spans="1:40" x14ac:dyDescent="0.25">
      <c r="A25" s="38" t="s">
        <v>20</v>
      </c>
      <c r="B25" s="46">
        <v>1000</v>
      </c>
      <c r="C25" s="45">
        <v>1000</v>
      </c>
      <c r="D25" s="45">
        <v>52</v>
      </c>
      <c r="E25" s="47">
        <v>72</v>
      </c>
      <c r="G25" s="30">
        <v>100</v>
      </c>
      <c r="H25" s="31">
        <v>100</v>
      </c>
      <c r="I25" s="31">
        <v>0.88</v>
      </c>
      <c r="J25" s="32">
        <v>1.42</v>
      </c>
      <c r="L25" s="46">
        <f t="shared" si="3"/>
        <v>3185</v>
      </c>
      <c r="M25" s="45">
        <f t="shared" si="0"/>
        <v>3185</v>
      </c>
      <c r="N25" s="45">
        <f t="shared" si="1"/>
        <v>53.3</v>
      </c>
      <c r="O25" s="47">
        <f t="shared" si="2"/>
        <v>79.039999999999992</v>
      </c>
      <c r="P25" s="45"/>
      <c r="Q25" s="36">
        <v>166</v>
      </c>
      <c r="R25" s="45"/>
      <c r="S25" s="46">
        <f t="shared" si="4"/>
        <v>528710</v>
      </c>
      <c r="T25" s="45">
        <f t="shared" si="5"/>
        <v>528710</v>
      </c>
      <c r="U25" s="45">
        <f t="shared" si="6"/>
        <v>8847.7999999999993</v>
      </c>
      <c r="V25" s="47">
        <f t="shared" si="7"/>
        <v>13120.64</v>
      </c>
      <c r="W25" s="45"/>
      <c r="X25" s="38" t="s">
        <v>20</v>
      </c>
      <c r="Y25" s="66">
        <v>0</v>
      </c>
      <c r="Z25" s="66">
        <v>0</v>
      </c>
      <c r="AA25" s="66">
        <v>1</v>
      </c>
      <c r="AB25" s="66">
        <v>0</v>
      </c>
      <c r="AC25" s="15">
        <f t="shared" si="8"/>
        <v>1</v>
      </c>
      <c r="AD25" s="67" t="s">
        <v>67</v>
      </c>
      <c r="AE25" s="15">
        <v>1</v>
      </c>
      <c r="AF25" s="45"/>
      <c r="AG25" s="45"/>
      <c r="AH25" s="45"/>
      <c r="AI25" s="45"/>
      <c r="AJ25" s="45"/>
      <c r="AK25" s="45"/>
      <c r="AL25" s="45"/>
      <c r="AM25" s="45"/>
      <c r="AN25" s="45"/>
    </row>
    <row r="26" spans="1:40" x14ac:dyDescent="0.25">
      <c r="A26" s="38" t="s">
        <v>21</v>
      </c>
      <c r="B26" s="46">
        <v>1000</v>
      </c>
      <c r="C26" s="45">
        <v>109</v>
      </c>
      <c r="D26" s="45">
        <v>43</v>
      </c>
      <c r="E26" s="47">
        <v>19</v>
      </c>
      <c r="G26" s="30">
        <v>100</v>
      </c>
      <c r="H26" s="31">
        <v>2.25</v>
      </c>
      <c r="I26" s="31">
        <v>0.97</v>
      </c>
      <c r="J26" s="32">
        <v>0.42</v>
      </c>
      <c r="L26" s="46">
        <f t="shared" si="3"/>
        <v>3185</v>
      </c>
      <c r="M26" s="45">
        <f t="shared" si="0"/>
        <v>122.26499999999999</v>
      </c>
      <c r="N26" s="45">
        <f t="shared" si="1"/>
        <v>50.375</v>
      </c>
      <c r="O26" s="47">
        <f t="shared" si="2"/>
        <v>22.034999999999997</v>
      </c>
      <c r="P26" s="45"/>
      <c r="Q26" s="36">
        <v>64</v>
      </c>
      <c r="R26" s="45"/>
      <c r="S26" s="46">
        <f t="shared" si="4"/>
        <v>203840</v>
      </c>
      <c r="T26" s="45">
        <f t="shared" si="5"/>
        <v>7824.9599999999991</v>
      </c>
      <c r="U26" s="45">
        <f t="shared" si="6"/>
        <v>3224</v>
      </c>
      <c r="V26" s="47">
        <f t="shared" si="7"/>
        <v>1410.2399999999998</v>
      </c>
      <c r="W26" s="45"/>
      <c r="X26" s="38" t="s">
        <v>21</v>
      </c>
      <c r="Y26" s="66">
        <v>0</v>
      </c>
      <c r="Z26" s="66">
        <v>0</v>
      </c>
      <c r="AA26" s="66">
        <v>0</v>
      </c>
      <c r="AB26" s="66">
        <v>1</v>
      </c>
      <c r="AC26" s="15">
        <f t="shared" si="8"/>
        <v>1</v>
      </c>
      <c r="AD26" s="67" t="s">
        <v>67</v>
      </c>
      <c r="AE26" s="15">
        <v>1</v>
      </c>
      <c r="AF26" s="45"/>
      <c r="AG26" s="45"/>
      <c r="AH26" s="45"/>
      <c r="AI26" s="45"/>
      <c r="AJ26" s="45"/>
      <c r="AK26" s="45"/>
      <c r="AL26" s="45"/>
      <c r="AM26" s="45"/>
      <c r="AN26" s="45"/>
    </row>
    <row r="27" spans="1:40" x14ac:dyDescent="0.25">
      <c r="A27" s="38" t="s">
        <v>22</v>
      </c>
      <c r="B27" s="46">
        <v>1000</v>
      </c>
      <c r="C27" s="45">
        <v>58</v>
      </c>
      <c r="D27" s="45">
        <v>62</v>
      </c>
      <c r="E27" s="47">
        <v>36</v>
      </c>
      <c r="G27" s="30">
        <v>100</v>
      </c>
      <c r="H27" s="31">
        <v>1.33</v>
      </c>
      <c r="I27" s="31">
        <v>1.22</v>
      </c>
      <c r="J27" s="32">
        <v>0.73</v>
      </c>
      <c r="L27" s="46">
        <f t="shared" si="3"/>
        <v>3185</v>
      </c>
      <c r="M27" s="45">
        <f t="shared" si="0"/>
        <v>68.509999999999991</v>
      </c>
      <c r="N27" s="45">
        <f t="shared" si="1"/>
        <v>67.989999999999995</v>
      </c>
      <c r="O27" s="47">
        <f t="shared" si="2"/>
        <v>40.04</v>
      </c>
      <c r="P27" s="45"/>
      <c r="Q27" s="36">
        <v>40</v>
      </c>
      <c r="R27" s="45"/>
      <c r="S27" s="46">
        <f t="shared" si="4"/>
        <v>127400</v>
      </c>
      <c r="T27" s="45">
        <f t="shared" si="5"/>
        <v>2740.3999999999996</v>
      </c>
      <c r="U27" s="45">
        <f t="shared" si="6"/>
        <v>2719.6</v>
      </c>
      <c r="V27" s="47">
        <f t="shared" si="7"/>
        <v>1601.6</v>
      </c>
      <c r="W27" s="45"/>
      <c r="X27" s="38" t="s">
        <v>22</v>
      </c>
      <c r="Y27" s="66">
        <v>0</v>
      </c>
      <c r="Z27" s="66">
        <v>0</v>
      </c>
      <c r="AA27" s="66">
        <v>0</v>
      </c>
      <c r="AB27" s="66">
        <v>1</v>
      </c>
      <c r="AC27" s="15">
        <f t="shared" si="8"/>
        <v>1</v>
      </c>
      <c r="AD27" s="67" t="s">
        <v>67</v>
      </c>
      <c r="AE27" s="15">
        <v>1</v>
      </c>
      <c r="AF27" s="45"/>
      <c r="AG27" s="45"/>
      <c r="AH27" s="45"/>
      <c r="AI27" s="45"/>
      <c r="AJ27" s="45"/>
      <c r="AK27" s="45"/>
      <c r="AL27" s="45"/>
      <c r="AM27" s="45"/>
      <c r="AN27" s="45"/>
    </row>
    <row r="28" spans="1:40" x14ac:dyDescent="0.25">
      <c r="A28" s="38" t="s">
        <v>23</v>
      </c>
      <c r="B28" s="46">
        <v>1000</v>
      </c>
      <c r="C28" s="45">
        <v>98</v>
      </c>
      <c r="D28" s="45">
        <v>32</v>
      </c>
      <c r="E28" s="47">
        <v>25</v>
      </c>
      <c r="G28" s="30">
        <v>100</v>
      </c>
      <c r="H28" s="31">
        <v>2.0099999999999998</v>
      </c>
      <c r="I28" s="31">
        <v>0.75</v>
      </c>
      <c r="J28" s="32">
        <v>0.55000000000000004</v>
      </c>
      <c r="L28" s="46">
        <f t="shared" si="3"/>
        <v>3185</v>
      </c>
      <c r="M28" s="45">
        <f t="shared" si="0"/>
        <v>109.58999999999999</v>
      </c>
      <c r="N28" s="45">
        <f t="shared" si="1"/>
        <v>38.22</v>
      </c>
      <c r="O28" s="47">
        <f t="shared" si="2"/>
        <v>28.925000000000001</v>
      </c>
      <c r="P28" s="45"/>
      <c r="Q28" s="36">
        <v>66</v>
      </c>
      <c r="R28" s="45"/>
      <c r="S28" s="46">
        <f t="shared" si="4"/>
        <v>210210</v>
      </c>
      <c r="T28" s="45">
        <f t="shared" si="5"/>
        <v>7232.94</v>
      </c>
      <c r="U28" s="45">
        <f t="shared" si="6"/>
        <v>2522.52</v>
      </c>
      <c r="V28" s="47">
        <f t="shared" si="7"/>
        <v>1909.05</v>
      </c>
      <c r="W28" s="45"/>
      <c r="X28" s="38" t="s">
        <v>23</v>
      </c>
      <c r="Y28" s="66">
        <v>0</v>
      </c>
      <c r="Z28" s="66">
        <v>0</v>
      </c>
      <c r="AA28" s="66">
        <v>0</v>
      </c>
      <c r="AB28" s="66">
        <v>1</v>
      </c>
      <c r="AC28" s="15">
        <f t="shared" si="8"/>
        <v>1</v>
      </c>
      <c r="AD28" s="67" t="s">
        <v>67</v>
      </c>
      <c r="AE28" s="15">
        <v>1</v>
      </c>
      <c r="AF28" s="45"/>
      <c r="AG28" s="45"/>
      <c r="AH28" s="45"/>
      <c r="AI28" s="45"/>
      <c r="AJ28" s="45"/>
      <c r="AK28" s="45"/>
      <c r="AL28" s="45"/>
      <c r="AM28" s="45"/>
      <c r="AN28" s="45"/>
    </row>
    <row r="29" spans="1:40" x14ac:dyDescent="0.25">
      <c r="A29" s="38" t="s">
        <v>24</v>
      </c>
      <c r="B29" s="46">
        <v>1000</v>
      </c>
      <c r="C29" s="45">
        <v>58</v>
      </c>
      <c r="D29" s="45">
        <v>55</v>
      </c>
      <c r="E29" s="47">
        <v>95</v>
      </c>
      <c r="G29" s="30">
        <v>100</v>
      </c>
      <c r="H29" s="31">
        <v>1.32</v>
      </c>
      <c r="I29" s="31">
        <v>1.05</v>
      </c>
      <c r="J29" s="32">
        <v>1.85</v>
      </c>
      <c r="L29" s="46">
        <f t="shared" si="3"/>
        <v>3185</v>
      </c>
      <c r="M29" s="45">
        <f t="shared" si="0"/>
        <v>68.25</v>
      </c>
      <c r="N29" s="45">
        <f t="shared" si="1"/>
        <v>59.474999999999994</v>
      </c>
      <c r="O29" s="47">
        <f t="shared" si="2"/>
        <v>103.675</v>
      </c>
      <c r="P29" s="45"/>
      <c r="Q29" s="36">
        <v>120</v>
      </c>
      <c r="R29" s="45"/>
      <c r="S29" s="46">
        <f t="shared" si="4"/>
        <v>382200</v>
      </c>
      <c r="T29" s="45">
        <f t="shared" si="5"/>
        <v>8190</v>
      </c>
      <c r="U29" s="45">
        <f t="shared" si="6"/>
        <v>7136.9999999999991</v>
      </c>
      <c r="V29" s="47">
        <f t="shared" si="7"/>
        <v>12441</v>
      </c>
      <c r="W29" s="45"/>
      <c r="X29" s="38" t="s">
        <v>24</v>
      </c>
      <c r="Y29" s="66">
        <v>0</v>
      </c>
      <c r="Z29" s="66">
        <v>0</v>
      </c>
      <c r="AA29" s="66">
        <v>1</v>
      </c>
      <c r="AB29" s="66">
        <v>0</v>
      </c>
      <c r="AC29" s="15">
        <f t="shared" si="8"/>
        <v>1</v>
      </c>
      <c r="AD29" s="67" t="s">
        <v>67</v>
      </c>
      <c r="AE29" s="15">
        <v>1</v>
      </c>
      <c r="AF29" s="45"/>
      <c r="AG29" s="45"/>
      <c r="AH29" s="45"/>
      <c r="AI29" s="45"/>
      <c r="AJ29" s="45"/>
      <c r="AK29" s="45"/>
      <c r="AL29" s="45"/>
      <c r="AM29" s="45"/>
      <c r="AN29" s="45"/>
    </row>
    <row r="30" spans="1:40" x14ac:dyDescent="0.25">
      <c r="A30" s="38" t="s">
        <v>25</v>
      </c>
      <c r="B30" s="46">
        <v>63</v>
      </c>
      <c r="C30" s="45">
        <v>42</v>
      </c>
      <c r="D30" s="45">
        <v>86</v>
      </c>
      <c r="E30" s="47">
        <v>102</v>
      </c>
      <c r="G30" s="30">
        <v>1.1599999999999999</v>
      </c>
      <c r="H30" s="31">
        <v>0.92</v>
      </c>
      <c r="I30" s="31">
        <v>1.61</v>
      </c>
      <c r="J30" s="32">
        <v>2.1800000000000002</v>
      </c>
      <c r="L30" s="46">
        <f t="shared" si="3"/>
        <v>67.014999999999986</v>
      </c>
      <c r="M30" s="45">
        <f t="shared" si="0"/>
        <v>48.49</v>
      </c>
      <c r="N30" s="45">
        <f t="shared" si="1"/>
        <v>92.169999999999987</v>
      </c>
      <c r="O30" s="47">
        <f t="shared" si="2"/>
        <v>116.35</v>
      </c>
      <c r="P30" s="45"/>
      <c r="Q30" s="36">
        <v>38</v>
      </c>
      <c r="R30" s="45"/>
      <c r="S30" s="46">
        <f t="shared" si="4"/>
        <v>2546.5699999999997</v>
      </c>
      <c r="T30" s="45">
        <f t="shared" si="5"/>
        <v>1842.6200000000001</v>
      </c>
      <c r="U30" s="45">
        <f t="shared" si="6"/>
        <v>3502.4599999999996</v>
      </c>
      <c r="V30" s="47">
        <f t="shared" si="7"/>
        <v>4421.3</v>
      </c>
      <c r="W30" s="45"/>
      <c r="X30" s="38" t="s">
        <v>25</v>
      </c>
      <c r="Y30" s="66">
        <v>1</v>
      </c>
      <c r="Z30" s="66">
        <v>0</v>
      </c>
      <c r="AA30" s="66">
        <v>0</v>
      </c>
      <c r="AB30" s="66">
        <v>0</v>
      </c>
      <c r="AC30" s="15">
        <f t="shared" si="8"/>
        <v>1</v>
      </c>
      <c r="AD30" s="67" t="s">
        <v>67</v>
      </c>
      <c r="AE30" s="15">
        <v>1</v>
      </c>
      <c r="AF30" s="45"/>
      <c r="AG30" s="45"/>
      <c r="AH30" s="45"/>
      <c r="AI30" s="45"/>
      <c r="AJ30" s="45"/>
      <c r="AK30" s="45"/>
      <c r="AL30" s="45"/>
      <c r="AM30" s="45"/>
      <c r="AN30" s="45"/>
    </row>
    <row r="31" spans="1:40" x14ac:dyDescent="0.25">
      <c r="A31" s="38" t="s">
        <v>26</v>
      </c>
      <c r="B31" s="46">
        <v>1000</v>
      </c>
      <c r="C31" s="45">
        <v>1000</v>
      </c>
      <c r="D31" s="45">
        <v>73</v>
      </c>
      <c r="E31" s="47">
        <v>53</v>
      </c>
      <c r="G31" s="30">
        <v>100</v>
      </c>
      <c r="H31" s="31">
        <v>100</v>
      </c>
      <c r="I31" s="31">
        <v>1.5</v>
      </c>
      <c r="J31" s="32">
        <v>1.1299999999999999</v>
      </c>
      <c r="L31" s="46">
        <f t="shared" si="3"/>
        <v>3185</v>
      </c>
      <c r="M31" s="45">
        <f t="shared" si="0"/>
        <v>3185</v>
      </c>
      <c r="N31" s="45">
        <f t="shared" si="1"/>
        <v>81.704999999999998</v>
      </c>
      <c r="O31" s="47">
        <f t="shared" si="2"/>
        <v>60.384999999999991</v>
      </c>
      <c r="P31" s="45"/>
      <c r="Q31" s="36">
        <v>54</v>
      </c>
      <c r="R31" s="45"/>
      <c r="S31" s="46">
        <f t="shared" si="4"/>
        <v>171990</v>
      </c>
      <c r="T31" s="45">
        <f t="shared" si="5"/>
        <v>171990</v>
      </c>
      <c r="U31" s="45">
        <f t="shared" si="6"/>
        <v>4412.07</v>
      </c>
      <c r="V31" s="47">
        <f t="shared" si="7"/>
        <v>3260.7899999999995</v>
      </c>
      <c r="W31" s="45"/>
      <c r="X31" s="38" t="s">
        <v>26</v>
      </c>
      <c r="Y31" s="66">
        <v>0</v>
      </c>
      <c r="Z31" s="66">
        <v>0</v>
      </c>
      <c r="AA31" s="66">
        <v>0</v>
      </c>
      <c r="AB31" s="66">
        <v>1</v>
      </c>
      <c r="AC31" s="15">
        <f t="shared" si="8"/>
        <v>1</v>
      </c>
      <c r="AD31" s="67" t="s">
        <v>67</v>
      </c>
      <c r="AE31" s="15">
        <v>1</v>
      </c>
      <c r="AF31" s="45"/>
      <c r="AG31" s="45"/>
      <c r="AH31" s="45"/>
      <c r="AI31" s="45"/>
      <c r="AJ31" s="45"/>
      <c r="AK31" s="45"/>
      <c r="AL31" s="45"/>
      <c r="AM31" s="45"/>
      <c r="AN31" s="45"/>
    </row>
    <row r="32" spans="1:40" x14ac:dyDescent="0.25">
      <c r="A32" s="38" t="s">
        <v>27</v>
      </c>
      <c r="B32" s="46">
        <v>38</v>
      </c>
      <c r="C32" s="45">
        <v>100</v>
      </c>
      <c r="D32" s="45">
        <v>102</v>
      </c>
      <c r="E32" s="47">
        <v>1000</v>
      </c>
      <c r="G32" s="30">
        <v>0.73</v>
      </c>
      <c r="H32" s="31">
        <v>2.11</v>
      </c>
      <c r="I32" s="31">
        <v>2.1</v>
      </c>
      <c r="J32" s="32">
        <v>100</v>
      </c>
      <c r="L32" s="46">
        <f t="shared" si="3"/>
        <v>41.209999999999994</v>
      </c>
      <c r="M32" s="45">
        <f t="shared" si="0"/>
        <v>113.36</v>
      </c>
      <c r="N32" s="45">
        <f t="shared" si="1"/>
        <v>114.27</v>
      </c>
      <c r="O32" s="47">
        <f t="shared" si="2"/>
        <v>3185</v>
      </c>
      <c r="P32" s="45"/>
      <c r="Q32" s="36">
        <v>58</v>
      </c>
      <c r="R32" s="45"/>
      <c r="S32" s="46">
        <f t="shared" si="4"/>
        <v>2390.1799999999998</v>
      </c>
      <c r="T32" s="45">
        <f t="shared" si="5"/>
        <v>6574.88</v>
      </c>
      <c r="U32" s="45">
        <f t="shared" si="6"/>
        <v>6627.66</v>
      </c>
      <c r="V32" s="47">
        <f t="shared" si="7"/>
        <v>184730</v>
      </c>
      <c r="W32" s="45"/>
      <c r="X32" s="38" t="s">
        <v>27</v>
      </c>
      <c r="Y32" s="66">
        <v>1</v>
      </c>
      <c r="Z32" s="66">
        <v>0</v>
      </c>
      <c r="AA32" s="66">
        <v>0</v>
      </c>
      <c r="AB32" s="66">
        <v>0</v>
      </c>
      <c r="AC32" s="15">
        <f t="shared" si="8"/>
        <v>1</v>
      </c>
      <c r="AD32" s="67" t="s">
        <v>67</v>
      </c>
      <c r="AE32" s="15">
        <v>1</v>
      </c>
      <c r="AF32" s="45"/>
      <c r="AG32" s="45"/>
      <c r="AH32" s="45"/>
      <c r="AI32" s="45"/>
      <c r="AJ32" s="45"/>
      <c r="AK32" s="45"/>
      <c r="AL32" s="45"/>
      <c r="AM32" s="45"/>
      <c r="AN32" s="45"/>
    </row>
    <row r="33" spans="1:43" x14ac:dyDescent="0.25">
      <c r="A33" s="38" t="s">
        <v>28</v>
      </c>
      <c r="B33" s="46">
        <v>1000</v>
      </c>
      <c r="C33" s="45">
        <v>1000</v>
      </c>
      <c r="D33" s="45">
        <v>29</v>
      </c>
      <c r="E33" s="47">
        <v>54</v>
      </c>
      <c r="G33" s="30">
        <v>100</v>
      </c>
      <c r="H33" s="31">
        <v>100</v>
      </c>
      <c r="I33" s="31">
        <v>0.55000000000000004</v>
      </c>
      <c r="J33" s="32">
        <v>1.1299999999999999</v>
      </c>
      <c r="L33" s="46">
        <f t="shared" si="3"/>
        <v>3185</v>
      </c>
      <c r="M33" s="45">
        <f t="shared" si="0"/>
        <v>3185</v>
      </c>
      <c r="N33" s="45">
        <f t="shared" si="1"/>
        <v>31.265000000000001</v>
      </c>
      <c r="O33" s="47">
        <f t="shared" si="2"/>
        <v>60.969999999999992</v>
      </c>
      <c r="P33" s="45"/>
      <c r="Q33" s="36">
        <v>112</v>
      </c>
      <c r="R33" s="45"/>
      <c r="S33" s="46">
        <f t="shared" si="4"/>
        <v>356720</v>
      </c>
      <c r="T33" s="45">
        <f t="shared" si="5"/>
        <v>356720</v>
      </c>
      <c r="U33" s="45">
        <f t="shared" si="6"/>
        <v>3501.6800000000003</v>
      </c>
      <c r="V33" s="47">
        <f t="shared" si="7"/>
        <v>6828.6399999999994</v>
      </c>
      <c r="W33" s="45"/>
      <c r="X33" s="38" t="s">
        <v>28</v>
      </c>
      <c r="Y33" s="66">
        <v>0</v>
      </c>
      <c r="Z33" s="66">
        <v>0</v>
      </c>
      <c r="AA33" s="66">
        <v>1</v>
      </c>
      <c r="AB33" s="66">
        <v>0</v>
      </c>
      <c r="AC33" s="15">
        <f t="shared" si="8"/>
        <v>1</v>
      </c>
      <c r="AD33" s="67" t="s">
        <v>67</v>
      </c>
      <c r="AE33" s="15">
        <v>1</v>
      </c>
      <c r="AF33" s="45"/>
      <c r="AG33" s="45"/>
      <c r="AH33" s="45"/>
      <c r="AI33" s="45"/>
      <c r="AJ33" s="45"/>
      <c r="AK33" s="45"/>
      <c r="AL33" s="45"/>
      <c r="AM33" s="45"/>
      <c r="AN33" s="45"/>
    </row>
    <row r="34" spans="1:43" x14ac:dyDescent="0.25">
      <c r="A34" s="38" t="s">
        <v>29</v>
      </c>
      <c r="B34" s="46">
        <v>72</v>
      </c>
      <c r="C34" s="45">
        <v>43</v>
      </c>
      <c r="D34" s="45">
        <v>76</v>
      </c>
      <c r="E34" s="47">
        <v>87</v>
      </c>
      <c r="G34" s="30">
        <v>1.26</v>
      </c>
      <c r="H34" s="31">
        <v>1</v>
      </c>
      <c r="I34" s="31">
        <v>1.35</v>
      </c>
      <c r="J34" s="32">
        <v>1.83</v>
      </c>
      <c r="L34" s="46">
        <f t="shared" si="3"/>
        <v>74.88</v>
      </c>
      <c r="M34" s="45">
        <f t="shared" si="0"/>
        <v>51.155000000000001</v>
      </c>
      <c r="N34" s="45">
        <f t="shared" si="1"/>
        <v>79.56</v>
      </c>
      <c r="O34" s="47">
        <f t="shared" si="2"/>
        <v>98.474999999999994</v>
      </c>
      <c r="P34" s="45"/>
      <c r="Q34" s="36">
        <v>66</v>
      </c>
      <c r="R34" s="45"/>
      <c r="S34" s="46">
        <f t="shared" si="4"/>
        <v>4942.08</v>
      </c>
      <c r="T34" s="45">
        <f t="shared" si="5"/>
        <v>3376.23</v>
      </c>
      <c r="U34" s="45">
        <f t="shared" si="6"/>
        <v>5250.96</v>
      </c>
      <c r="V34" s="47">
        <f t="shared" si="7"/>
        <v>6499.3499999999995</v>
      </c>
      <c r="W34" s="45"/>
      <c r="X34" s="38" t="s">
        <v>29</v>
      </c>
      <c r="Y34" s="66">
        <v>0</v>
      </c>
      <c r="Z34" s="66">
        <v>1</v>
      </c>
      <c r="AA34" s="66">
        <v>0</v>
      </c>
      <c r="AB34" s="66">
        <v>0</v>
      </c>
      <c r="AC34" s="15">
        <f t="shared" si="8"/>
        <v>1</v>
      </c>
      <c r="AD34" s="67" t="s">
        <v>67</v>
      </c>
      <c r="AE34" s="15">
        <v>1</v>
      </c>
      <c r="AF34" s="45"/>
      <c r="AG34" s="45"/>
      <c r="AH34" s="45"/>
      <c r="AI34" s="45"/>
      <c r="AJ34" s="45"/>
      <c r="AK34" s="45"/>
      <c r="AL34" s="45"/>
      <c r="AM34" s="45"/>
      <c r="AN34" s="45"/>
    </row>
    <row r="35" spans="1:43" x14ac:dyDescent="0.25">
      <c r="A35" s="38" t="s">
        <v>30</v>
      </c>
      <c r="B35" s="46">
        <v>57</v>
      </c>
      <c r="C35" s="45">
        <v>44</v>
      </c>
      <c r="D35" s="45">
        <v>1000</v>
      </c>
      <c r="E35" s="47">
        <v>1000</v>
      </c>
      <c r="G35" s="30">
        <v>1.06</v>
      </c>
      <c r="H35" s="31">
        <v>1.05</v>
      </c>
      <c r="I35" s="31">
        <v>100</v>
      </c>
      <c r="J35" s="32">
        <v>100</v>
      </c>
      <c r="L35" s="46">
        <f t="shared" si="3"/>
        <v>60.905000000000001</v>
      </c>
      <c r="M35" s="45">
        <f t="shared" si="0"/>
        <v>53.04</v>
      </c>
      <c r="N35" s="45">
        <f t="shared" si="1"/>
        <v>3185</v>
      </c>
      <c r="O35" s="47">
        <f t="shared" si="2"/>
        <v>3185</v>
      </c>
      <c r="P35" s="45"/>
      <c r="Q35" s="36">
        <v>108</v>
      </c>
      <c r="R35" s="45"/>
      <c r="S35" s="46">
        <f t="shared" si="4"/>
        <v>6577.74</v>
      </c>
      <c r="T35" s="45">
        <f t="shared" si="5"/>
        <v>5728.32</v>
      </c>
      <c r="U35" s="45">
        <f t="shared" si="6"/>
        <v>343980</v>
      </c>
      <c r="V35" s="47">
        <f t="shared" si="7"/>
        <v>343980</v>
      </c>
      <c r="W35" s="45"/>
      <c r="X35" s="38" t="s">
        <v>30</v>
      </c>
      <c r="Y35" s="66">
        <v>0</v>
      </c>
      <c r="Z35" s="66">
        <v>1</v>
      </c>
      <c r="AA35" s="66">
        <v>0</v>
      </c>
      <c r="AB35" s="66">
        <v>0</v>
      </c>
      <c r="AC35" s="15">
        <f t="shared" si="8"/>
        <v>1</v>
      </c>
      <c r="AD35" s="67" t="s">
        <v>67</v>
      </c>
      <c r="AE35" s="15">
        <v>1</v>
      </c>
      <c r="AF35" s="45"/>
      <c r="AG35" s="45"/>
      <c r="AH35" s="45"/>
      <c r="AI35" s="45"/>
      <c r="AJ35" s="45"/>
      <c r="AK35" s="45"/>
      <c r="AL35" s="45"/>
      <c r="AM35" s="45"/>
      <c r="AN35" s="45"/>
    </row>
    <row r="36" spans="1:43" x14ac:dyDescent="0.25">
      <c r="A36" s="38" t="s">
        <v>31</v>
      </c>
      <c r="B36" s="46">
        <v>93</v>
      </c>
      <c r="C36" s="45">
        <v>98</v>
      </c>
      <c r="D36" s="45">
        <v>34</v>
      </c>
      <c r="E36" s="47">
        <v>82</v>
      </c>
      <c r="G36" s="30">
        <v>1.66</v>
      </c>
      <c r="H36" s="31">
        <v>2.25</v>
      </c>
      <c r="I36" s="31">
        <v>0.75</v>
      </c>
      <c r="J36" s="32">
        <v>1.7</v>
      </c>
      <c r="L36" s="46">
        <f t="shared" si="3"/>
        <v>97.564999999999998</v>
      </c>
      <c r="M36" s="45">
        <f t="shared" si="0"/>
        <v>115.83</v>
      </c>
      <c r="N36" s="45">
        <f t="shared" si="1"/>
        <v>39.39</v>
      </c>
      <c r="O36" s="47">
        <f t="shared" si="2"/>
        <v>92.169999999999987</v>
      </c>
      <c r="P36" s="45"/>
      <c r="Q36" s="36">
        <v>74</v>
      </c>
      <c r="R36" s="45"/>
      <c r="S36" s="46">
        <f t="shared" si="4"/>
        <v>7219.8099999999995</v>
      </c>
      <c r="T36" s="45">
        <f t="shared" si="5"/>
        <v>8571.42</v>
      </c>
      <c r="U36" s="45">
        <f t="shared" si="6"/>
        <v>2914.86</v>
      </c>
      <c r="V36" s="47">
        <f t="shared" si="7"/>
        <v>6820.579999999999</v>
      </c>
      <c r="W36" s="45"/>
      <c r="X36" s="38" t="s">
        <v>31</v>
      </c>
      <c r="Y36" s="66">
        <v>0</v>
      </c>
      <c r="Z36" s="66">
        <v>0</v>
      </c>
      <c r="AA36" s="66">
        <v>1</v>
      </c>
      <c r="AB36" s="66">
        <v>0</v>
      </c>
      <c r="AC36" s="15">
        <f t="shared" si="8"/>
        <v>1</v>
      </c>
      <c r="AD36" s="67" t="s">
        <v>67</v>
      </c>
      <c r="AE36" s="15">
        <v>1</v>
      </c>
      <c r="AF36" s="45"/>
      <c r="AG36" s="45"/>
      <c r="AH36" s="45"/>
      <c r="AI36" s="45"/>
      <c r="AJ36" s="45"/>
      <c r="AK36" s="45"/>
      <c r="AL36" s="45"/>
      <c r="AM36" s="45"/>
      <c r="AN36" s="45"/>
    </row>
    <row r="37" spans="1:43" x14ac:dyDescent="0.25">
      <c r="A37" s="38" t="s">
        <v>32</v>
      </c>
      <c r="B37" s="46">
        <v>1000</v>
      </c>
      <c r="C37" s="45">
        <v>1000</v>
      </c>
      <c r="D37" s="45">
        <v>24</v>
      </c>
      <c r="E37" s="47">
        <v>68</v>
      </c>
      <c r="G37" s="30">
        <v>100</v>
      </c>
      <c r="H37" s="31">
        <v>100</v>
      </c>
      <c r="I37" s="31">
        <v>0.45</v>
      </c>
      <c r="J37" s="32">
        <v>1.38</v>
      </c>
      <c r="L37" s="46">
        <f t="shared" si="3"/>
        <v>3185</v>
      </c>
      <c r="M37" s="45">
        <f t="shared" si="0"/>
        <v>3185</v>
      </c>
      <c r="N37" s="45">
        <f t="shared" si="1"/>
        <v>25.740000000000002</v>
      </c>
      <c r="O37" s="47">
        <f t="shared" si="2"/>
        <v>75.66</v>
      </c>
      <c r="P37" s="45"/>
      <c r="Q37" s="36">
        <v>40</v>
      </c>
      <c r="R37" s="45"/>
      <c r="S37" s="46">
        <f t="shared" si="4"/>
        <v>127400</v>
      </c>
      <c r="T37" s="45">
        <f t="shared" si="5"/>
        <v>127400</v>
      </c>
      <c r="U37" s="45">
        <f t="shared" si="6"/>
        <v>1029.6000000000001</v>
      </c>
      <c r="V37" s="47">
        <f t="shared" si="7"/>
        <v>3026.3999999999996</v>
      </c>
      <c r="W37" s="45"/>
      <c r="X37" s="38" t="s">
        <v>32</v>
      </c>
      <c r="Y37" s="66">
        <v>0</v>
      </c>
      <c r="Z37" s="66">
        <v>0</v>
      </c>
      <c r="AA37" s="66">
        <v>1</v>
      </c>
      <c r="AB37" s="66">
        <v>0</v>
      </c>
      <c r="AC37" s="15">
        <f t="shared" si="8"/>
        <v>1</v>
      </c>
      <c r="AD37" s="67" t="s">
        <v>67</v>
      </c>
      <c r="AE37" s="15">
        <v>1</v>
      </c>
      <c r="AF37" s="45"/>
      <c r="AG37" s="45"/>
      <c r="AH37" s="45"/>
      <c r="AI37" s="45"/>
      <c r="AJ37" s="45"/>
      <c r="AK37" s="45"/>
      <c r="AL37" s="45"/>
      <c r="AM37" s="45"/>
      <c r="AN37" s="45"/>
    </row>
    <row r="38" spans="1:43" x14ac:dyDescent="0.25">
      <c r="A38" s="38" t="s">
        <v>33</v>
      </c>
      <c r="B38" s="46">
        <v>1000</v>
      </c>
      <c r="C38" s="45">
        <v>22</v>
      </c>
      <c r="D38" s="45">
        <v>96</v>
      </c>
      <c r="E38" s="47">
        <v>91</v>
      </c>
      <c r="G38" s="30">
        <v>100</v>
      </c>
      <c r="H38" s="31">
        <v>0.57999999999999996</v>
      </c>
      <c r="I38" s="31">
        <v>1.75</v>
      </c>
      <c r="J38" s="32">
        <v>1.95</v>
      </c>
      <c r="L38" s="46">
        <f t="shared" si="3"/>
        <v>3185</v>
      </c>
      <c r="M38" s="45">
        <f t="shared" si="0"/>
        <v>27.949999999999996</v>
      </c>
      <c r="N38" s="45">
        <f t="shared" si="1"/>
        <v>101.66</v>
      </c>
      <c r="O38" s="47">
        <f t="shared" si="2"/>
        <v>103.935</v>
      </c>
      <c r="P38" s="45"/>
      <c r="Q38" s="36">
        <v>478</v>
      </c>
      <c r="R38" s="45"/>
      <c r="S38" s="46">
        <f t="shared" si="4"/>
        <v>1522430</v>
      </c>
      <c r="T38" s="45">
        <f t="shared" si="5"/>
        <v>13360.099999999999</v>
      </c>
      <c r="U38" s="45">
        <f t="shared" si="6"/>
        <v>48593.479999999996</v>
      </c>
      <c r="V38" s="47">
        <f t="shared" si="7"/>
        <v>49680.93</v>
      </c>
      <c r="W38" s="45"/>
      <c r="X38" s="38" t="s">
        <v>33</v>
      </c>
      <c r="Y38" s="66">
        <v>0</v>
      </c>
      <c r="Z38" s="66">
        <v>1</v>
      </c>
      <c r="AA38" s="66">
        <v>0</v>
      </c>
      <c r="AB38" s="66">
        <v>0</v>
      </c>
      <c r="AC38" s="15">
        <f t="shared" si="8"/>
        <v>1</v>
      </c>
      <c r="AD38" s="67" t="s">
        <v>67</v>
      </c>
      <c r="AE38" s="15">
        <v>1</v>
      </c>
      <c r="AF38" s="45"/>
      <c r="AG38" s="45"/>
      <c r="AH38" s="45"/>
      <c r="AI38" s="45"/>
      <c r="AJ38" s="45"/>
      <c r="AK38" s="45"/>
      <c r="AL38" s="45"/>
      <c r="AM38" s="45"/>
      <c r="AN38" s="45"/>
    </row>
    <row r="39" spans="1:43" x14ac:dyDescent="0.25">
      <c r="A39" s="38" t="s">
        <v>34</v>
      </c>
      <c r="B39" s="46">
        <v>79</v>
      </c>
      <c r="C39" s="45">
        <v>22</v>
      </c>
      <c r="D39" s="45">
        <v>119</v>
      </c>
      <c r="E39" s="47">
        <v>111</v>
      </c>
      <c r="G39" s="30">
        <v>1.56</v>
      </c>
      <c r="H39" s="31">
        <v>0.5</v>
      </c>
      <c r="I39" s="31">
        <v>2.2000000000000002</v>
      </c>
      <c r="J39" s="32">
        <v>2.48</v>
      </c>
      <c r="L39" s="46">
        <f t="shared" si="3"/>
        <v>86.775000000000006</v>
      </c>
      <c r="M39" s="45">
        <f t="shared" si="0"/>
        <v>25.869999999999997</v>
      </c>
      <c r="N39" s="45">
        <f t="shared" si="1"/>
        <v>126.815</v>
      </c>
      <c r="O39" s="47">
        <f t="shared" si="2"/>
        <v>129.41500000000002</v>
      </c>
      <c r="P39" s="45"/>
      <c r="Q39" s="36">
        <v>26</v>
      </c>
      <c r="R39" s="45"/>
      <c r="S39" s="46">
        <f t="shared" si="4"/>
        <v>2256.15</v>
      </c>
      <c r="T39" s="45">
        <f t="shared" si="5"/>
        <v>672.61999999999989</v>
      </c>
      <c r="U39" s="45">
        <f t="shared" si="6"/>
        <v>3297.19</v>
      </c>
      <c r="V39" s="47">
        <f t="shared" si="7"/>
        <v>3364.7900000000004</v>
      </c>
      <c r="W39" s="45"/>
      <c r="X39" s="38" t="s">
        <v>34</v>
      </c>
      <c r="Y39" s="66">
        <v>0</v>
      </c>
      <c r="Z39" s="66">
        <v>1</v>
      </c>
      <c r="AA39" s="66">
        <v>0</v>
      </c>
      <c r="AB39" s="66">
        <v>0</v>
      </c>
      <c r="AC39" s="15">
        <f t="shared" si="8"/>
        <v>1</v>
      </c>
      <c r="AD39" s="67" t="s">
        <v>67</v>
      </c>
      <c r="AE39" s="15">
        <v>1</v>
      </c>
      <c r="AF39" s="45"/>
      <c r="AG39" s="45"/>
      <c r="AH39" s="45"/>
      <c r="AI39" s="45"/>
      <c r="AJ39" s="45"/>
      <c r="AK39" s="45"/>
      <c r="AL39" s="45"/>
      <c r="AM39" s="45"/>
      <c r="AN39" s="45"/>
    </row>
    <row r="40" spans="1:43" x14ac:dyDescent="0.25">
      <c r="A40" s="38" t="s">
        <v>35</v>
      </c>
      <c r="B40" s="46">
        <v>35</v>
      </c>
      <c r="C40" s="45">
        <v>1000</v>
      </c>
      <c r="D40" s="45">
        <v>1000</v>
      </c>
      <c r="E40" s="47">
        <v>1000</v>
      </c>
      <c r="G40" s="30">
        <v>0.57999999999999996</v>
      </c>
      <c r="H40" s="31">
        <v>100</v>
      </c>
      <c r="I40" s="31">
        <v>100</v>
      </c>
      <c r="J40" s="32">
        <v>100</v>
      </c>
      <c r="L40" s="46">
        <f t="shared" si="3"/>
        <v>35.554999999999993</v>
      </c>
      <c r="M40" s="45">
        <f t="shared" si="0"/>
        <v>3185</v>
      </c>
      <c r="N40" s="45">
        <f t="shared" si="1"/>
        <v>3185</v>
      </c>
      <c r="O40" s="47">
        <f t="shared" si="2"/>
        <v>3185</v>
      </c>
      <c r="P40" s="45"/>
      <c r="Q40" s="36">
        <v>350</v>
      </c>
      <c r="R40" s="45"/>
      <c r="S40" s="46">
        <f t="shared" si="4"/>
        <v>12444.249999999998</v>
      </c>
      <c r="T40" s="45">
        <f t="shared" si="5"/>
        <v>1114750</v>
      </c>
      <c r="U40" s="45">
        <f t="shared" si="6"/>
        <v>1114750</v>
      </c>
      <c r="V40" s="47">
        <f t="shared" si="7"/>
        <v>1114750</v>
      </c>
      <c r="W40" s="45"/>
      <c r="X40" s="38" t="s">
        <v>35</v>
      </c>
      <c r="Y40" s="66">
        <v>1</v>
      </c>
      <c r="Z40" s="66">
        <v>0</v>
      </c>
      <c r="AA40" s="66">
        <v>0</v>
      </c>
      <c r="AB40" s="66">
        <v>0</v>
      </c>
      <c r="AC40" s="15">
        <f t="shared" si="8"/>
        <v>1</v>
      </c>
      <c r="AD40" s="67" t="s">
        <v>67</v>
      </c>
      <c r="AE40" s="15">
        <v>1</v>
      </c>
      <c r="AF40" s="45"/>
      <c r="AG40" s="45"/>
      <c r="AH40" s="45"/>
      <c r="AI40" s="45"/>
      <c r="AJ40" s="45"/>
      <c r="AK40" s="45"/>
      <c r="AL40" s="45"/>
      <c r="AM40" s="45"/>
      <c r="AN40" s="45"/>
    </row>
    <row r="41" spans="1:43" x14ac:dyDescent="0.25">
      <c r="A41" s="38" t="s">
        <v>36</v>
      </c>
      <c r="B41" s="46">
        <v>26</v>
      </c>
      <c r="C41" s="45">
        <v>95</v>
      </c>
      <c r="D41" s="45">
        <v>1000</v>
      </c>
      <c r="E41" s="47">
        <v>1000</v>
      </c>
      <c r="G41" s="30">
        <v>0.52</v>
      </c>
      <c r="H41" s="31">
        <v>1.65</v>
      </c>
      <c r="I41" s="31">
        <v>100</v>
      </c>
      <c r="J41" s="32">
        <v>100</v>
      </c>
      <c r="L41" s="46">
        <f t="shared" si="3"/>
        <v>28.729999999999997</v>
      </c>
      <c r="M41" s="45">
        <f t="shared" si="0"/>
        <v>98.474999999999994</v>
      </c>
      <c r="N41" s="45">
        <f t="shared" si="1"/>
        <v>3185</v>
      </c>
      <c r="O41" s="47">
        <f t="shared" si="2"/>
        <v>3185</v>
      </c>
      <c r="P41" s="45"/>
      <c r="Q41" s="36">
        <v>960</v>
      </c>
      <c r="R41" s="45"/>
      <c r="S41" s="46">
        <f t="shared" si="4"/>
        <v>27580.799999999996</v>
      </c>
      <c r="T41" s="45">
        <f t="shared" si="5"/>
        <v>94536</v>
      </c>
      <c r="U41" s="45">
        <f t="shared" si="6"/>
        <v>3057600</v>
      </c>
      <c r="V41" s="47">
        <f t="shared" si="7"/>
        <v>3057600</v>
      </c>
      <c r="W41" s="45"/>
      <c r="X41" s="38" t="s">
        <v>36</v>
      </c>
      <c r="Y41" s="66">
        <v>1</v>
      </c>
      <c r="Z41" s="66">
        <v>0</v>
      </c>
      <c r="AA41" s="66">
        <v>0</v>
      </c>
      <c r="AB41" s="66">
        <v>0</v>
      </c>
      <c r="AC41" s="15">
        <f t="shared" si="8"/>
        <v>1</v>
      </c>
      <c r="AD41" s="67" t="s">
        <v>67</v>
      </c>
      <c r="AE41" s="15">
        <v>1</v>
      </c>
      <c r="AF41" s="45"/>
      <c r="AG41" s="45"/>
      <c r="AH41" s="45"/>
      <c r="AI41" s="45"/>
      <c r="AJ41" s="45"/>
      <c r="AK41" s="45"/>
      <c r="AL41" s="45"/>
      <c r="AM41" s="45"/>
      <c r="AN41" s="45"/>
    </row>
    <row r="42" spans="1:43" x14ac:dyDescent="0.25">
      <c r="A42" s="38" t="s">
        <v>37</v>
      </c>
      <c r="B42" s="46">
        <v>64</v>
      </c>
      <c r="C42" s="45">
        <v>56</v>
      </c>
      <c r="D42" s="45">
        <v>1000</v>
      </c>
      <c r="E42" s="47">
        <v>1000</v>
      </c>
      <c r="G42" s="30">
        <v>1</v>
      </c>
      <c r="H42" s="31">
        <v>1.03</v>
      </c>
      <c r="I42" s="31">
        <v>100</v>
      </c>
      <c r="J42" s="32">
        <v>100</v>
      </c>
      <c r="L42" s="46">
        <f t="shared" si="3"/>
        <v>63.44</v>
      </c>
      <c r="M42" s="45">
        <f t="shared" si="0"/>
        <v>59.54</v>
      </c>
      <c r="N42" s="45">
        <f t="shared" si="1"/>
        <v>3185</v>
      </c>
      <c r="O42" s="47">
        <f t="shared" si="2"/>
        <v>3185</v>
      </c>
      <c r="P42" s="45"/>
      <c r="Q42" s="36">
        <v>74</v>
      </c>
      <c r="R42" s="45"/>
      <c r="S42" s="46">
        <f t="shared" si="4"/>
        <v>4694.5599999999995</v>
      </c>
      <c r="T42" s="45">
        <f t="shared" si="5"/>
        <v>4405.96</v>
      </c>
      <c r="U42" s="45">
        <f t="shared" si="6"/>
        <v>235690</v>
      </c>
      <c r="V42" s="47">
        <f t="shared" si="7"/>
        <v>235690</v>
      </c>
      <c r="W42" s="45"/>
      <c r="X42" s="38" t="s">
        <v>37</v>
      </c>
      <c r="Y42" s="66">
        <v>0</v>
      </c>
      <c r="Z42" s="66">
        <v>1</v>
      </c>
      <c r="AA42" s="66">
        <v>0</v>
      </c>
      <c r="AB42" s="66">
        <v>0</v>
      </c>
      <c r="AC42" s="15">
        <f t="shared" si="8"/>
        <v>1</v>
      </c>
      <c r="AD42" s="67" t="s">
        <v>67</v>
      </c>
      <c r="AE42" s="15">
        <v>1</v>
      </c>
      <c r="AF42" s="45"/>
      <c r="AG42" s="45"/>
      <c r="AH42" s="45"/>
      <c r="AI42" s="45"/>
      <c r="AJ42" s="45"/>
      <c r="AK42" s="45"/>
      <c r="AL42" s="45"/>
      <c r="AM42" s="45"/>
      <c r="AN42" s="45"/>
    </row>
    <row r="43" spans="1:43" x14ac:dyDescent="0.25">
      <c r="A43" s="38" t="s">
        <v>38</v>
      </c>
      <c r="B43" s="46">
        <v>106</v>
      </c>
      <c r="C43" s="45">
        <v>47</v>
      </c>
      <c r="D43" s="45">
        <v>59</v>
      </c>
      <c r="E43" s="47">
        <v>54</v>
      </c>
      <c r="G43" s="30">
        <v>2.0499999999999998</v>
      </c>
      <c r="H43" s="31">
        <v>1.1299999999999999</v>
      </c>
      <c r="I43" s="31">
        <v>1.03</v>
      </c>
      <c r="J43" s="32">
        <v>1.22</v>
      </c>
      <c r="L43" s="46">
        <f t="shared" si="3"/>
        <v>115.31</v>
      </c>
      <c r="M43" s="45">
        <f t="shared" si="0"/>
        <v>56.874999999999993</v>
      </c>
      <c r="N43" s="45">
        <f t="shared" si="1"/>
        <v>61.295000000000002</v>
      </c>
      <c r="O43" s="47">
        <f t="shared" si="2"/>
        <v>63.309999999999995</v>
      </c>
      <c r="P43" s="45"/>
      <c r="Q43" s="36">
        <v>76</v>
      </c>
      <c r="R43" s="45"/>
      <c r="S43" s="46">
        <f t="shared" si="4"/>
        <v>8763.56</v>
      </c>
      <c r="T43" s="45">
        <f t="shared" si="5"/>
        <v>4322.4999999999991</v>
      </c>
      <c r="U43" s="45">
        <f t="shared" si="6"/>
        <v>4658.42</v>
      </c>
      <c r="V43" s="47">
        <f t="shared" si="7"/>
        <v>4811.5599999999995</v>
      </c>
      <c r="W43" s="45"/>
      <c r="X43" s="38" t="s">
        <v>38</v>
      </c>
      <c r="Y43" s="66">
        <v>0</v>
      </c>
      <c r="Z43" s="66">
        <v>0</v>
      </c>
      <c r="AA43" s="66">
        <v>0</v>
      </c>
      <c r="AB43" s="66">
        <v>1</v>
      </c>
      <c r="AC43" s="15">
        <f t="shared" si="8"/>
        <v>1</v>
      </c>
      <c r="AD43" s="67" t="s">
        <v>67</v>
      </c>
      <c r="AE43" s="15">
        <v>1</v>
      </c>
      <c r="AF43" s="45"/>
      <c r="AG43" s="45"/>
      <c r="AH43" s="45"/>
      <c r="AI43" s="45"/>
      <c r="AJ43" s="45"/>
      <c r="AK43" s="45"/>
      <c r="AL43" s="45"/>
      <c r="AM43" s="45"/>
      <c r="AN43" s="45"/>
    </row>
    <row r="44" spans="1:43" x14ac:dyDescent="0.25">
      <c r="A44" s="38" t="s">
        <v>39</v>
      </c>
      <c r="B44" s="46">
        <v>1000</v>
      </c>
      <c r="C44" s="45">
        <v>42</v>
      </c>
      <c r="D44" s="45">
        <v>67</v>
      </c>
      <c r="E44" s="47">
        <v>62</v>
      </c>
      <c r="G44" s="30">
        <v>100</v>
      </c>
      <c r="H44" s="31">
        <v>0.96</v>
      </c>
      <c r="I44" s="31">
        <v>1.08</v>
      </c>
      <c r="J44" s="32">
        <v>1.28</v>
      </c>
      <c r="L44" s="46">
        <f t="shared" si="3"/>
        <v>3185</v>
      </c>
      <c r="M44" s="45">
        <f t="shared" si="0"/>
        <v>49.53</v>
      </c>
      <c r="N44" s="45">
        <f t="shared" si="1"/>
        <v>67.275000000000006</v>
      </c>
      <c r="O44" s="47">
        <f t="shared" si="2"/>
        <v>69.55</v>
      </c>
      <c r="P44" s="45"/>
      <c r="Q44" s="36">
        <v>76</v>
      </c>
      <c r="R44" s="45"/>
      <c r="S44" s="46">
        <f t="shared" si="4"/>
        <v>242060</v>
      </c>
      <c r="T44" s="45">
        <f t="shared" si="5"/>
        <v>3764.28</v>
      </c>
      <c r="U44" s="45">
        <f t="shared" si="6"/>
        <v>5112.9000000000005</v>
      </c>
      <c r="V44" s="47">
        <f t="shared" si="7"/>
        <v>5285.8</v>
      </c>
      <c r="W44" s="45"/>
      <c r="X44" s="38" t="s">
        <v>39</v>
      </c>
      <c r="Y44" s="66">
        <v>0</v>
      </c>
      <c r="Z44" s="66">
        <v>0</v>
      </c>
      <c r="AA44" s="66">
        <v>1</v>
      </c>
      <c r="AB44" s="66">
        <v>0</v>
      </c>
      <c r="AC44" s="15">
        <f t="shared" si="8"/>
        <v>1</v>
      </c>
      <c r="AD44" s="67" t="s">
        <v>67</v>
      </c>
      <c r="AE44" s="15">
        <v>1</v>
      </c>
      <c r="AF44" s="45"/>
      <c r="AG44" s="45"/>
      <c r="AH44" s="45"/>
      <c r="AI44" s="45"/>
      <c r="AJ44" s="45"/>
      <c r="AK44" s="45"/>
      <c r="AL44" s="45"/>
      <c r="AM44" s="45"/>
      <c r="AN44" s="45"/>
    </row>
    <row r="45" spans="1:43" x14ac:dyDescent="0.25">
      <c r="A45" s="38" t="s">
        <v>40</v>
      </c>
      <c r="B45" s="46">
        <v>88</v>
      </c>
      <c r="C45" s="45">
        <v>33</v>
      </c>
      <c r="D45" s="45">
        <v>1000</v>
      </c>
      <c r="E45" s="47">
        <v>1000</v>
      </c>
      <c r="G45" s="30">
        <v>1.5</v>
      </c>
      <c r="H45" s="31">
        <v>0.75</v>
      </c>
      <c r="I45" s="31">
        <v>100</v>
      </c>
      <c r="J45" s="32">
        <v>100</v>
      </c>
      <c r="L45" s="46">
        <f t="shared" si="3"/>
        <v>90.47999999999999</v>
      </c>
      <c r="M45" s="45">
        <f t="shared" si="0"/>
        <v>38.805</v>
      </c>
      <c r="N45" s="45">
        <f t="shared" si="1"/>
        <v>3185</v>
      </c>
      <c r="O45" s="47">
        <f t="shared" si="2"/>
        <v>3185</v>
      </c>
      <c r="P45" s="45"/>
      <c r="Q45" s="36">
        <v>52</v>
      </c>
      <c r="R45" s="45"/>
      <c r="S45" s="46">
        <f t="shared" si="4"/>
        <v>4704.9599999999991</v>
      </c>
      <c r="T45" s="45">
        <f t="shared" si="5"/>
        <v>2017.86</v>
      </c>
      <c r="U45" s="45">
        <f t="shared" si="6"/>
        <v>165620</v>
      </c>
      <c r="V45" s="47">
        <f t="shared" si="7"/>
        <v>165620</v>
      </c>
      <c r="W45" s="45"/>
      <c r="X45" s="38" t="s">
        <v>40</v>
      </c>
      <c r="Y45" s="66">
        <v>0</v>
      </c>
      <c r="Z45" s="66">
        <v>1</v>
      </c>
      <c r="AA45" s="66">
        <v>0</v>
      </c>
      <c r="AB45" s="66">
        <v>0</v>
      </c>
      <c r="AC45" s="15">
        <f t="shared" si="8"/>
        <v>1</v>
      </c>
      <c r="AD45" s="67" t="s">
        <v>67</v>
      </c>
      <c r="AE45" s="15">
        <v>1</v>
      </c>
      <c r="AF45" s="45"/>
      <c r="AG45" s="45"/>
      <c r="AH45" s="45"/>
      <c r="AI45" s="45"/>
      <c r="AJ45" s="45"/>
      <c r="AK45" s="45"/>
      <c r="AL45" s="45"/>
      <c r="AM45" s="45"/>
      <c r="AN45" s="45"/>
    </row>
    <row r="46" spans="1:43" x14ac:dyDescent="0.25">
      <c r="A46" s="38" t="s">
        <v>41</v>
      </c>
      <c r="B46" s="46">
        <v>1000</v>
      </c>
      <c r="C46" s="45">
        <v>84</v>
      </c>
      <c r="D46" s="45">
        <v>65</v>
      </c>
      <c r="E46" s="47">
        <v>19</v>
      </c>
      <c r="G46" s="30">
        <v>100</v>
      </c>
      <c r="H46" s="31">
        <v>1.87</v>
      </c>
      <c r="I46" s="31">
        <v>1.42</v>
      </c>
      <c r="J46" s="32">
        <v>0.4</v>
      </c>
      <c r="L46" s="46">
        <f t="shared" si="3"/>
        <v>3185</v>
      </c>
      <c r="M46" s="45">
        <f t="shared" si="0"/>
        <v>97.76</v>
      </c>
      <c r="N46" s="45">
        <f t="shared" si="1"/>
        <v>74.944999999999993</v>
      </c>
      <c r="O46" s="47">
        <f t="shared" si="2"/>
        <v>21.515000000000001</v>
      </c>
      <c r="P46" s="45"/>
      <c r="Q46" s="36">
        <v>68</v>
      </c>
      <c r="R46" s="45"/>
      <c r="S46" s="46">
        <f t="shared" si="4"/>
        <v>216580</v>
      </c>
      <c r="T46" s="45">
        <f t="shared" si="5"/>
        <v>6647.68</v>
      </c>
      <c r="U46" s="45">
        <f t="shared" si="6"/>
        <v>5096.2599999999993</v>
      </c>
      <c r="V46" s="47">
        <f t="shared" si="7"/>
        <v>1463.02</v>
      </c>
      <c r="W46" s="45"/>
      <c r="X46" s="38" t="s">
        <v>41</v>
      </c>
      <c r="Y46" s="66">
        <v>0</v>
      </c>
      <c r="Z46" s="66">
        <v>0</v>
      </c>
      <c r="AA46" s="66">
        <v>0</v>
      </c>
      <c r="AB46" s="66">
        <v>1</v>
      </c>
      <c r="AC46" s="15">
        <f t="shared" si="8"/>
        <v>1</v>
      </c>
      <c r="AD46" s="67" t="s">
        <v>67</v>
      </c>
      <c r="AE46" s="15">
        <v>1</v>
      </c>
      <c r="AF46" s="45"/>
      <c r="AG46" s="45"/>
      <c r="AH46" s="45"/>
      <c r="AI46" s="45"/>
      <c r="AJ46" s="45"/>
      <c r="AK46" s="45"/>
      <c r="AL46" s="45"/>
      <c r="AM46" s="45"/>
      <c r="AN46" s="45"/>
    </row>
    <row r="47" spans="1:43" ht="13" thickBot="1" x14ac:dyDescent="0.3">
      <c r="A47" s="38" t="s">
        <v>45</v>
      </c>
      <c r="B47" s="52">
        <v>1000</v>
      </c>
      <c r="C47" s="53">
        <v>1000</v>
      </c>
      <c r="D47" s="53">
        <v>64</v>
      </c>
      <c r="E47" s="54">
        <v>59</v>
      </c>
      <c r="G47" s="33">
        <v>100</v>
      </c>
      <c r="H47" s="34">
        <v>100</v>
      </c>
      <c r="I47" s="34">
        <v>1.1200000000000001</v>
      </c>
      <c r="J47" s="35">
        <v>1.1200000000000001</v>
      </c>
      <c r="L47" s="52">
        <f t="shared" si="3"/>
        <v>3185</v>
      </c>
      <c r="M47" s="53">
        <f t="shared" si="0"/>
        <v>3185</v>
      </c>
      <c r="N47" s="53">
        <f t="shared" si="1"/>
        <v>66.56</v>
      </c>
      <c r="O47" s="54">
        <f t="shared" si="2"/>
        <v>63.635000000000005</v>
      </c>
      <c r="P47" s="45"/>
      <c r="Q47" s="36">
        <v>114</v>
      </c>
      <c r="R47" s="45"/>
      <c r="S47" s="52">
        <f t="shared" si="4"/>
        <v>363090</v>
      </c>
      <c r="T47" s="53">
        <f t="shared" si="5"/>
        <v>363090</v>
      </c>
      <c r="U47" s="53">
        <f t="shared" si="6"/>
        <v>7587.84</v>
      </c>
      <c r="V47" s="54">
        <f t="shared" si="7"/>
        <v>7254.39</v>
      </c>
      <c r="W47" s="45"/>
      <c r="X47" s="38" t="s">
        <v>45</v>
      </c>
      <c r="Y47" s="66">
        <v>0</v>
      </c>
      <c r="Z47" s="66">
        <v>0</v>
      </c>
      <c r="AA47" s="66">
        <v>0</v>
      </c>
      <c r="AB47" s="66">
        <v>1</v>
      </c>
      <c r="AC47" s="15">
        <f t="shared" si="8"/>
        <v>1</v>
      </c>
      <c r="AD47" s="67" t="s">
        <v>67</v>
      </c>
      <c r="AE47" s="15">
        <v>1</v>
      </c>
      <c r="AF47" s="45"/>
      <c r="AG47" s="45"/>
      <c r="AH47" s="45"/>
      <c r="AI47" s="45"/>
      <c r="AJ47" s="45"/>
      <c r="AK47" s="45"/>
      <c r="AL47" s="45"/>
      <c r="AM47" s="45"/>
      <c r="AN47" s="45"/>
    </row>
    <row r="48" spans="1:43" x14ac:dyDescent="0.25">
      <c r="Q48" s="68"/>
      <c r="Y48"/>
      <c r="Z48"/>
      <c r="AA48"/>
      <c r="AB48"/>
      <c r="AC48"/>
      <c r="AD48"/>
      <c r="AE48"/>
      <c r="AQ48" s="41"/>
    </row>
    <row r="49" spans="1:44" x14ac:dyDescent="0.25">
      <c r="Q49" s="68"/>
      <c r="Y49"/>
      <c r="Z49"/>
      <c r="AA49"/>
      <c r="AB49"/>
      <c r="AC49"/>
      <c r="AD49"/>
      <c r="AE49"/>
      <c r="AQ49" s="41"/>
    </row>
    <row r="50" spans="1:44" ht="13" x14ac:dyDescent="0.3">
      <c r="A50" s="39" t="s">
        <v>55</v>
      </c>
      <c r="Q50" s="68"/>
      <c r="AQ50" s="41"/>
    </row>
    <row r="51" spans="1:44" ht="13" thickBot="1" x14ac:dyDescent="0.3">
      <c r="B51" s="38" t="s">
        <v>49</v>
      </c>
      <c r="C51" s="38" t="s">
        <v>50</v>
      </c>
      <c r="D51" s="38" t="s">
        <v>51</v>
      </c>
      <c r="E51" s="38" t="s">
        <v>52</v>
      </c>
      <c r="F51" s="38" t="s">
        <v>53</v>
      </c>
      <c r="Q51" s="68"/>
      <c r="AQ51" s="41"/>
    </row>
    <row r="52" spans="1:44" ht="13" thickTop="1" x14ac:dyDescent="0.25">
      <c r="A52" s="38" t="s">
        <v>42</v>
      </c>
      <c r="B52" s="55">
        <v>5000</v>
      </c>
      <c r="C52" s="56">
        <v>3025</v>
      </c>
      <c r="D52" s="57">
        <v>1225</v>
      </c>
      <c r="E52" s="56">
        <v>1750</v>
      </c>
      <c r="F52" s="58">
        <v>3675</v>
      </c>
      <c r="AQ52" s="41"/>
    </row>
    <row r="53" spans="1:44" x14ac:dyDescent="0.25">
      <c r="A53" s="38" t="s">
        <v>43</v>
      </c>
      <c r="B53" s="59">
        <v>3400</v>
      </c>
      <c r="C53" s="38">
        <v>5550</v>
      </c>
      <c r="D53" s="60">
        <v>3250</v>
      </c>
      <c r="E53" s="38">
        <v>1200</v>
      </c>
      <c r="F53" s="61">
        <v>1600</v>
      </c>
      <c r="AQ53" s="41"/>
    </row>
    <row r="54" spans="1:44" x14ac:dyDescent="0.25">
      <c r="A54" s="38" t="s">
        <v>44</v>
      </c>
      <c r="B54" s="59">
        <v>825</v>
      </c>
      <c r="C54" s="38">
        <v>2500</v>
      </c>
      <c r="D54" s="60">
        <v>3375</v>
      </c>
      <c r="E54" s="38">
        <v>1325</v>
      </c>
      <c r="F54" s="61">
        <v>850</v>
      </c>
      <c r="AQ54" s="41"/>
      <c r="AR54" s="41"/>
    </row>
    <row r="55" spans="1:44" ht="13" thickBot="1" x14ac:dyDescent="0.3">
      <c r="A55" s="38" t="s">
        <v>46</v>
      </c>
      <c r="B55" s="62">
        <v>3550</v>
      </c>
      <c r="C55" s="63">
        <v>3450</v>
      </c>
      <c r="D55" s="64">
        <v>9100</v>
      </c>
      <c r="E55" s="63">
        <v>1700</v>
      </c>
      <c r="F55" s="65">
        <v>1850</v>
      </c>
    </row>
    <row r="56" spans="1:44" ht="13" thickTop="1" x14ac:dyDescent="0.25"/>
    <row r="58" spans="1:44" ht="13" x14ac:dyDescent="0.3">
      <c r="A58" s="39" t="s">
        <v>48</v>
      </c>
      <c r="H58" s="39" t="s">
        <v>54</v>
      </c>
      <c r="N58" s="39" t="s">
        <v>69</v>
      </c>
    </row>
    <row r="59" spans="1:44" ht="13" thickBot="1" x14ac:dyDescent="0.3">
      <c r="B59" s="38" t="s">
        <v>49</v>
      </c>
      <c r="C59" s="38" t="s">
        <v>50</v>
      </c>
      <c r="D59" s="38" t="s">
        <v>51</v>
      </c>
      <c r="E59" s="38" t="s">
        <v>52</v>
      </c>
      <c r="F59" s="38" t="s">
        <v>53</v>
      </c>
      <c r="H59" s="38" t="s">
        <v>49</v>
      </c>
      <c r="I59" s="38" t="s">
        <v>50</v>
      </c>
      <c r="J59" s="38" t="s">
        <v>51</v>
      </c>
      <c r="K59" s="38" t="s">
        <v>52</v>
      </c>
      <c r="L59" s="38" t="s">
        <v>53</v>
      </c>
      <c r="M59" s="41" t="s">
        <v>66</v>
      </c>
      <c r="N59" s="38" t="s">
        <v>49</v>
      </c>
      <c r="O59" s="38" t="s">
        <v>50</v>
      </c>
      <c r="P59" s="38" t="s">
        <v>51</v>
      </c>
      <c r="Q59" s="38" t="s">
        <v>52</v>
      </c>
      <c r="R59" s="38" t="s">
        <v>53</v>
      </c>
    </row>
    <row r="60" spans="1:44" ht="13.5" thickTop="1" thickBot="1" x14ac:dyDescent="0.3">
      <c r="A60" s="38" t="s">
        <v>0</v>
      </c>
      <c r="B60" s="2">
        <v>460</v>
      </c>
      <c r="C60" s="8">
        <v>771</v>
      </c>
      <c r="D60" s="3">
        <v>0</v>
      </c>
      <c r="E60" s="8">
        <v>96</v>
      </c>
      <c r="F60" s="10">
        <v>90</v>
      </c>
      <c r="H60" s="2">
        <v>39</v>
      </c>
      <c r="I60" s="8">
        <v>133</v>
      </c>
      <c r="J60" s="3">
        <v>0</v>
      </c>
      <c r="K60" s="8">
        <v>19</v>
      </c>
      <c r="L60" s="10">
        <v>5</v>
      </c>
      <c r="M60" s="38">
        <f>SUM(H60:L60)</f>
        <v>196</v>
      </c>
      <c r="N60" s="55">
        <f>H60*2</f>
        <v>78</v>
      </c>
      <c r="O60" s="55">
        <f t="shared" ref="O60:O102" si="9">I60*2</f>
        <v>266</v>
      </c>
      <c r="P60" s="55">
        <f t="shared" ref="P60:P102" si="10">J60*2</f>
        <v>0</v>
      </c>
      <c r="Q60" s="55">
        <f t="shared" ref="Q60:Q102" si="11">K60*2</f>
        <v>38</v>
      </c>
      <c r="R60" s="55">
        <f t="shared" ref="R60:R102" si="12">L60*2</f>
        <v>10</v>
      </c>
      <c r="S60" s="38">
        <f>SUM(N60:R60)</f>
        <v>392</v>
      </c>
    </row>
    <row r="61" spans="1:44" ht="13.5" thickTop="1" thickBot="1" x14ac:dyDescent="0.3">
      <c r="A61" s="38" t="s">
        <v>1</v>
      </c>
      <c r="B61" s="4">
        <v>2</v>
      </c>
      <c r="C61">
        <v>28</v>
      </c>
      <c r="D61" s="5">
        <v>0</v>
      </c>
      <c r="E61">
        <v>8</v>
      </c>
      <c r="F61" s="11">
        <v>0</v>
      </c>
      <c r="H61" s="4">
        <v>0</v>
      </c>
      <c r="I61">
        <v>11</v>
      </c>
      <c r="J61" s="5">
        <v>0</v>
      </c>
      <c r="K61">
        <v>1</v>
      </c>
      <c r="L61" s="11">
        <v>0</v>
      </c>
      <c r="M61" s="38">
        <f t="shared" ref="M61:M102" si="13">SUM(H61:L61)</f>
        <v>12</v>
      </c>
      <c r="N61" s="55">
        <f t="shared" ref="N61:N102" si="14">H61*2</f>
        <v>0</v>
      </c>
      <c r="O61" s="55">
        <f t="shared" si="9"/>
        <v>22</v>
      </c>
      <c r="P61" s="55">
        <f t="shared" si="10"/>
        <v>0</v>
      </c>
      <c r="Q61" s="55">
        <f t="shared" si="11"/>
        <v>2</v>
      </c>
      <c r="R61" s="55">
        <f t="shared" si="12"/>
        <v>0</v>
      </c>
      <c r="S61" s="38">
        <f t="shared" ref="S61:S102" si="15">SUM(N61:R61)</f>
        <v>24</v>
      </c>
    </row>
    <row r="62" spans="1:44" ht="13.5" thickTop="1" thickBot="1" x14ac:dyDescent="0.3">
      <c r="A62" s="38" t="s">
        <v>2</v>
      </c>
      <c r="B62" s="4">
        <v>341</v>
      </c>
      <c r="C62">
        <v>737</v>
      </c>
      <c r="D62" s="5">
        <v>2806</v>
      </c>
      <c r="E62">
        <v>260</v>
      </c>
      <c r="F62" s="11">
        <v>65</v>
      </c>
      <c r="H62" s="4">
        <v>92</v>
      </c>
      <c r="I62">
        <v>91</v>
      </c>
      <c r="J62" s="5">
        <v>186</v>
      </c>
      <c r="K62">
        <v>30</v>
      </c>
      <c r="L62" s="11">
        <v>30</v>
      </c>
      <c r="M62" s="38">
        <f t="shared" si="13"/>
        <v>429</v>
      </c>
      <c r="N62" s="55">
        <f t="shared" si="14"/>
        <v>184</v>
      </c>
      <c r="O62" s="55">
        <f t="shared" si="9"/>
        <v>182</v>
      </c>
      <c r="P62" s="55">
        <f t="shared" si="10"/>
        <v>372</v>
      </c>
      <c r="Q62" s="55">
        <f t="shared" si="11"/>
        <v>60</v>
      </c>
      <c r="R62" s="55">
        <f t="shared" si="12"/>
        <v>60</v>
      </c>
      <c r="S62" s="38">
        <f t="shared" si="15"/>
        <v>858</v>
      </c>
    </row>
    <row r="63" spans="1:44" ht="13.5" thickTop="1" thickBot="1" x14ac:dyDescent="0.3">
      <c r="A63" s="38" t="s">
        <v>3</v>
      </c>
      <c r="B63" s="4">
        <v>46</v>
      </c>
      <c r="C63">
        <v>40</v>
      </c>
      <c r="D63" s="5">
        <v>408</v>
      </c>
      <c r="E63">
        <v>84</v>
      </c>
      <c r="F63" s="11">
        <v>59</v>
      </c>
      <c r="H63" s="4">
        <v>2</v>
      </c>
      <c r="I63">
        <v>2</v>
      </c>
      <c r="J63" s="5">
        <v>23</v>
      </c>
      <c r="K63">
        <v>15</v>
      </c>
      <c r="L63" s="11">
        <v>4</v>
      </c>
      <c r="M63" s="38">
        <f t="shared" si="13"/>
        <v>46</v>
      </c>
      <c r="N63" s="55">
        <f t="shared" si="14"/>
        <v>4</v>
      </c>
      <c r="O63" s="55">
        <f t="shared" si="9"/>
        <v>4</v>
      </c>
      <c r="P63" s="55">
        <f t="shared" si="10"/>
        <v>46</v>
      </c>
      <c r="Q63" s="55">
        <f t="shared" si="11"/>
        <v>30</v>
      </c>
      <c r="R63" s="55">
        <f t="shared" si="12"/>
        <v>8</v>
      </c>
      <c r="S63" s="38">
        <f t="shared" si="15"/>
        <v>92</v>
      </c>
    </row>
    <row r="64" spans="1:44" ht="13.5" thickTop="1" thickBot="1" x14ac:dyDescent="0.3">
      <c r="A64" s="38" t="s">
        <v>4</v>
      </c>
      <c r="B64" s="4">
        <v>13</v>
      </c>
      <c r="C64">
        <v>136</v>
      </c>
      <c r="D64" s="5">
        <v>170</v>
      </c>
      <c r="E64">
        <v>10</v>
      </c>
      <c r="F64" s="11">
        <v>55</v>
      </c>
      <c r="H64" s="4">
        <v>4</v>
      </c>
      <c r="I64">
        <v>17</v>
      </c>
      <c r="J64" s="5">
        <v>6</v>
      </c>
      <c r="K64">
        <v>5</v>
      </c>
      <c r="L64" s="11">
        <v>4</v>
      </c>
      <c r="M64" s="38">
        <f t="shared" si="13"/>
        <v>36</v>
      </c>
      <c r="N64" s="55">
        <f t="shared" si="14"/>
        <v>8</v>
      </c>
      <c r="O64" s="55">
        <f t="shared" si="9"/>
        <v>34</v>
      </c>
      <c r="P64" s="55">
        <f t="shared" si="10"/>
        <v>12</v>
      </c>
      <c r="Q64" s="55">
        <f t="shared" si="11"/>
        <v>10</v>
      </c>
      <c r="R64" s="55">
        <f t="shared" si="12"/>
        <v>8</v>
      </c>
      <c r="S64" s="38">
        <f t="shared" si="15"/>
        <v>72</v>
      </c>
    </row>
    <row r="65" spans="1:19" ht="13.5" thickTop="1" thickBot="1" x14ac:dyDescent="0.3">
      <c r="A65" s="38" t="s">
        <v>5</v>
      </c>
      <c r="B65" s="4">
        <v>90</v>
      </c>
      <c r="C65">
        <v>26</v>
      </c>
      <c r="D65" s="5">
        <v>0</v>
      </c>
      <c r="E65">
        <v>40</v>
      </c>
      <c r="F65" s="11">
        <v>15</v>
      </c>
      <c r="H65" s="4">
        <v>28</v>
      </c>
      <c r="I65">
        <v>6</v>
      </c>
      <c r="J65" s="5">
        <v>0</v>
      </c>
      <c r="K65">
        <v>10</v>
      </c>
      <c r="L65" s="11">
        <v>1</v>
      </c>
      <c r="M65" s="38">
        <f t="shared" si="13"/>
        <v>45</v>
      </c>
      <c r="N65" s="55">
        <f t="shared" si="14"/>
        <v>56</v>
      </c>
      <c r="O65" s="55">
        <f t="shared" si="9"/>
        <v>12</v>
      </c>
      <c r="P65" s="55">
        <f t="shared" si="10"/>
        <v>0</v>
      </c>
      <c r="Q65" s="55">
        <f t="shared" si="11"/>
        <v>20</v>
      </c>
      <c r="R65" s="55">
        <f t="shared" si="12"/>
        <v>2</v>
      </c>
      <c r="S65" s="38">
        <f t="shared" si="15"/>
        <v>90</v>
      </c>
    </row>
    <row r="66" spans="1:19" ht="13.5" thickTop="1" thickBot="1" x14ac:dyDescent="0.3">
      <c r="A66" s="38" t="s">
        <v>6</v>
      </c>
      <c r="B66" s="4">
        <v>655</v>
      </c>
      <c r="C66">
        <v>343</v>
      </c>
      <c r="D66" s="5">
        <v>17</v>
      </c>
      <c r="E66">
        <v>144</v>
      </c>
      <c r="F66" s="11">
        <v>8</v>
      </c>
      <c r="H66" s="4">
        <v>55</v>
      </c>
      <c r="I66">
        <v>80</v>
      </c>
      <c r="J66" s="5">
        <v>3</v>
      </c>
      <c r="K66">
        <v>12</v>
      </c>
      <c r="L66" s="11">
        <v>3</v>
      </c>
      <c r="M66" s="38">
        <f t="shared" si="13"/>
        <v>153</v>
      </c>
      <c r="N66" s="55">
        <f t="shared" si="14"/>
        <v>110</v>
      </c>
      <c r="O66" s="55">
        <f t="shared" si="9"/>
        <v>160</v>
      </c>
      <c r="P66" s="55">
        <f t="shared" si="10"/>
        <v>6</v>
      </c>
      <c r="Q66" s="55">
        <f t="shared" si="11"/>
        <v>24</v>
      </c>
      <c r="R66" s="55">
        <f t="shared" si="12"/>
        <v>6</v>
      </c>
      <c r="S66" s="38">
        <f t="shared" si="15"/>
        <v>306</v>
      </c>
    </row>
    <row r="67" spans="1:19" ht="13.5" thickTop="1" thickBot="1" x14ac:dyDescent="0.3">
      <c r="A67" s="38" t="s">
        <v>7</v>
      </c>
      <c r="B67" s="4">
        <v>123</v>
      </c>
      <c r="C67">
        <v>64</v>
      </c>
      <c r="D67" s="5">
        <v>60</v>
      </c>
      <c r="E67">
        <v>0</v>
      </c>
      <c r="F67" s="11">
        <v>70</v>
      </c>
      <c r="H67" s="4">
        <v>19</v>
      </c>
      <c r="I67">
        <v>8</v>
      </c>
      <c r="J67" s="5">
        <v>2</v>
      </c>
      <c r="K67">
        <v>0</v>
      </c>
      <c r="L67" s="11">
        <v>6</v>
      </c>
      <c r="M67" s="38">
        <f t="shared" si="13"/>
        <v>35</v>
      </c>
      <c r="N67" s="55">
        <f t="shared" si="14"/>
        <v>38</v>
      </c>
      <c r="O67" s="55">
        <f t="shared" si="9"/>
        <v>16</v>
      </c>
      <c r="P67" s="55">
        <f t="shared" si="10"/>
        <v>4</v>
      </c>
      <c r="Q67" s="55">
        <f t="shared" si="11"/>
        <v>0</v>
      </c>
      <c r="R67" s="55">
        <f t="shared" si="12"/>
        <v>12</v>
      </c>
      <c r="S67" s="38">
        <f t="shared" si="15"/>
        <v>70</v>
      </c>
    </row>
    <row r="68" spans="1:19" ht="13.5" thickTop="1" thickBot="1" x14ac:dyDescent="0.3">
      <c r="A68" s="38" t="s">
        <v>8</v>
      </c>
      <c r="B68" s="4">
        <v>468</v>
      </c>
      <c r="C68">
        <v>264</v>
      </c>
      <c r="D68" s="5">
        <v>0</v>
      </c>
      <c r="E68">
        <v>0</v>
      </c>
      <c r="F68" s="11">
        <v>2</v>
      </c>
      <c r="H68" s="4">
        <v>41</v>
      </c>
      <c r="I68">
        <v>70</v>
      </c>
      <c r="J68" s="5">
        <v>0</v>
      </c>
      <c r="K68">
        <v>0</v>
      </c>
      <c r="L68" s="11">
        <v>1</v>
      </c>
      <c r="M68" s="38">
        <f t="shared" si="13"/>
        <v>112</v>
      </c>
      <c r="N68" s="55">
        <f t="shared" si="14"/>
        <v>82</v>
      </c>
      <c r="O68" s="55">
        <f t="shared" si="9"/>
        <v>140</v>
      </c>
      <c r="P68" s="55">
        <f t="shared" si="10"/>
        <v>0</v>
      </c>
      <c r="Q68" s="55">
        <f t="shared" si="11"/>
        <v>0</v>
      </c>
      <c r="R68" s="55">
        <f t="shared" si="12"/>
        <v>2</v>
      </c>
      <c r="S68" s="38">
        <f t="shared" si="15"/>
        <v>224</v>
      </c>
    </row>
    <row r="69" spans="1:19" ht="13.5" thickTop="1" thickBot="1" x14ac:dyDescent="0.3">
      <c r="A69" s="38" t="s">
        <v>9</v>
      </c>
      <c r="B69" s="4">
        <v>12</v>
      </c>
      <c r="C69">
        <v>96</v>
      </c>
      <c r="D69" s="5">
        <v>200</v>
      </c>
      <c r="E69">
        <v>0</v>
      </c>
      <c r="F69" s="11">
        <v>120</v>
      </c>
      <c r="H69" s="4">
        <v>4</v>
      </c>
      <c r="I69">
        <v>12</v>
      </c>
      <c r="J69" s="5">
        <v>8</v>
      </c>
      <c r="K69">
        <v>0</v>
      </c>
      <c r="L69" s="11">
        <v>5</v>
      </c>
      <c r="M69" s="38">
        <f t="shared" si="13"/>
        <v>29</v>
      </c>
      <c r="N69" s="55">
        <f t="shared" si="14"/>
        <v>8</v>
      </c>
      <c r="O69" s="55">
        <f t="shared" si="9"/>
        <v>24</v>
      </c>
      <c r="P69" s="55">
        <f t="shared" si="10"/>
        <v>16</v>
      </c>
      <c r="Q69" s="55">
        <f t="shared" si="11"/>
        <v>0</v>
      </c>
      <c r="R69" s="55">
        <f t="shared" si="12"/>
        <v>10</v>
      </c>
      <c r="S69" s="38">
        <f t="shared" si="15"/>
        <v>58</v>
      </c>
    </row>
    <row r="70" spans="1:19" ht="13.5" thickTop="1" thickBot="1" x14ac:dyDescent="0.3">
      <c r="A70" s="38" t="s">
        <v>10</v>
      </c>
      <c r="B70" s="4">
        <v>21</v>
      </c>
      <c r="C70">
        <v>33</v>
      </c>
      <c r="D70" s="5">
        <v>0</v>
      </c>
      <c r="E70">
        <v>14</v>
      </c>
      <c r="F70" s="11">
        <v>0</v>
      </c>
      <c r="H70" s="4">
        <v>7</v>
      </c>
      <c r="I70">
        <v>8</v>
      </c>
      <c r="J70" s="5">
        <v>19</v>
      </c>
      <c r="K70">
        <v>2</v>
      </c>
      <c r="L70" s="11">
        <v>0</v>
      </c>
      <c r="M70" s="38">
        <f t="shared" si="13"/>
        <v>36</v>
      </c>
      <c r="N70" s="55">
        <f t="shared" si="14"/>
        <v>14</v>
      </c>
      <c r="O70" s="55">
        <f t="shared" si="9"/>
        <v>16</v>
      </c>
      <c r="P70" s="55">
        <f t="shared" si="10"/>
        <v>38</v>
      </c>
      <c r="Q70" s="55">
        <f t="shared" si="11"/>
        <v>4</v>
      </c>
      <c r="R70" s="55">
        <f t="shared" si="12"/>
        <v>0</v>
      </c>
      <c r="S70" s="38">
        <f t="shared" si="15"/>
        <v>72</v>
      </c>
    </row>
    <row r="71" spans="1:19" ht="13.5" thickTop="1" thickBot="1" x14ac:dyDescent="0.3">
      <c r="A71" s="38" t="s">
        <v>11</v>
      </c>
      <c r="B71" s="4">
        <v>300</v>
      </c>
      <c r="C71">
        <v>188</v>
      </c>
      <c r="D71" s="5">
        <v>480</v>
      </c>
      <c r="E71">
        <v>160</v>
      </c>
      <c r="F71" s="11">
        <v>50</v>
      </c>
      <c r="H71" s="4">
        <v>35</v>
      </c>
      <c r="I71">
        <v>46</v>
      </c>
      <c r="J71" s="5">
        <v>24</v>
      </c>
      <c r="K71">
        <v>14</v>
      </c>
      <c r="L71" s="11">
        <v>5</v>
      </c>
      <c r="M71" s="38">
        <f t="shared" si="13"/>
        <v>124</v>
      </c>
      <c r="N71" s="55">
        <f t="shared" si="14"/>
        <v>70</v>
      </c>
      <c r="O71" s="55">
        <f t="shared" si="9"/>
        <v>92</v>
      </c>
      <c r="P71" s="55">
        <f t="shared" si="10"/>
        <v>48</v>
      </c>
      <c r="Q71" s="55">
        <f t="shared" si="11"/>
        <v>28</v>
      </c>
      <c r="R71" s="55">
        <f t="shared" si="12"/>
        <v>10</v>
      </c>
      <c r="S71" s="38">
        <f t="shared" si="15"/>
        <v>248</v>
      </c>
    </row>
    <row r="72" spans="1:19" ht="13.5" thickTop="1" thickBot="1" x14ac:dyDescent="0.3">
      <c r="A72" s="38" t="s">
        <v>12</v>
      </c>
      <c r="B72" s="4">
        <v>63</v>
      </c>
      <c r="C72">
        <v>30</v>
      </c>
      <c r="D72" s="5">
        <v>680</v>
      </c>
      <c r="E72">
        <v>200</v>
      </c>
      <c r="F72" s="11">
        <v>80</v>
      </c>
      <c r="H72" s="4">
        <v>11</v>
      </c>
      <c r="I72">
        <v>18</v>
      </c>
      <c r="J72" s="5">
        <v>24</v>
      </c>
      <c r="K72">
        <v>25</v>
      </c>
      <c r="L72" s="11">
        <v>1</v>
      </c>
      <c r="M72" s="38">
        <f t="shared" si="13"/>
        <v>79</v>
      </c>
      <c r="N72" s="55">
        <f t="shared" si="14"/>
        <v>22</v>
      </c>
      <c r="O72" s="55">
        <f t="shared" si="9"/>
        <v>36</v>
      </c>
      <c r="P72" s="55">
        <f t="shared" si="10"/>
        <v>48</v>
      </c>
      <c r="Q72" s="55">
        <f t="shared" si="11"/>
        <v>50</v>
      </c>
      <c r="R72" s="55">
        <f t="shared" si="12"/>
        <v>2</v>
      </c>
      <c r="S72" s="38">
        <f t="shared" si="15"/>
        <v>158</v>
      </c>
    </row>
    <row r="73" spans="1:19" ht="13.5" thickTop="1" thickBot="1" x14ac:dyDescent="0.3">
      <c r="A73" s="38" t="s">
        <v>13</v>
      </c>
      <c r="B73" s="4">
        <v>55</v>
      </c>
      <c r="C73">
        <v>228</v>
      </c>
      <c r="D73" s="5">
        <v>280</v>
      </c>
      <c r="E73">
        <v>320</v>
      </c>
      <c r="F73" s="11">
        <v>40</v>
      </c>
      <c r="H73" s="4">
        <v>22</v>
      </c>
      <c r="I73">
        <v>36</v>
      </c>
      <c r="J73" s="5">
        <v>40</v>
      </c>
      <c r="K73">
        <v>19</v>
      </c>
      <c r="L73" s="11">
        <v>44</v>
      </c>
      <c r="M73" s="38">
        <f t="shared" si="13"/>
        <v>161</v>
      </c>
      <c r="N73" s="55">
        <f t="shared" si="14"/>
        <v>44</v>
      </c>
      <c r="O73" s="55">
        <f t="shared" si="9"/>
        <v>72</v>
      </c>
      <c r="P73" s="55">
        <f t="shared" si="10"/>
        <v>80</v>
      </c>
      <c r="Q73" s="55">
        <f t="shared" si="11"/>
        <v>38</v>
      </c>
      <c r="R73" s="55">
        <f t="shared" si="12"/>
        <v>88</v>
      </c>
      <c r="S73" s="38">
        <f t="shared" si="15"/>
        <v>322</v>
      </c>
    </row>
    <row r="74" spans="1:19" ht="13.5" thickTop="1" thickBot="1" x14ac:dyDescent="0.3">
      <c r="A74" s="38" t="s">
        <v>14</v>
      </c>
      <c r="B74" s="4">
        <v>4</v>
      </c>
      <c r="C74">
        <v>96</v>
      </c>
      <c r="D74" s="5">
        <v>0</v>
      </c>
      <c r="E74">
        <v>8</v>
      </c>
      <c r="F74" s="11">
        <v>0</v>
      </c>
      <c r="H74" s="4">
        <v>0</v>
      </c>
      <c r="I74">
        <v>24</v>
      </c>
      <c r="J74" s="5">
        <v>0</v>
      </c>
      <c r="K74">
        <v>1</v>
      </c>
      <c r="L74" s="11">
        <v>0</v>
      </c>
      <c r="M74" s="38">
        <f t="shared" si="13"/>
        <v>25</v>
      </c>
      <c r="N74" s="55">
        <f t="shared" si="14"/>
        <v>0</v>
      </c>
      <c r="O74" s="55">
        <f t="shared" si="9"/>
        <v>48</v>
      </c>
      <c r="P74" s="55">
        <f t="shared" si="10"/>
        <v>0</v>
      </c>
      <c r="Q74" s="55">
        <f t="shared" si="11"/>
        <v>2</v>
      </c>
      <c r="R74" s="55">
        <f t="shared" si="12"/>
        <v>0</v>
      </c>
      <c r="S74" s="38">
        <f t="shared" si="15"/>
        <v>50</v>
      </c>
    </row>
    <row r="75" spans="1:19" ht="13.5" thickTop="1" thickBot="1" x14ac:dyDescent="0.3">
      <c r="A75" s="38" t="s">
        <v>15</v>
      </c>
      <c r="B75" s="4">
        <v>12</v>
      </c>
      <c r="C75">
        <v>97</v>
      </c>
      <c r="D75" s="5">
        <v>0</v>
      </c>
      <c r="E75">
        <v>70</v>
      </c>
      <c r="F75" s="11">
        <v>5</v>
      </c>
      <c r="H75" s="4">
        <v>1</v>
      </c>
      <c r="I75">
        <v>34</v>
      </c>
      <c r="J75" s="5">
        <v>0</v>
      </c>
      <c r="K75">
        <v>13</v>
      </c>
      <c r="L75" s="11">
        <v>2</v>
      </c>
      <c r="M75" s="38">
        <f t="shared" si="13"/>
        <v>50</v>
      </c>
      <c r="N75" s="55">
        <f t="shared" si="14"/>
        <v>2</v>
      </c>
      <c r="O75" s="55">
        <f t="shared" si="9"/>
        <v>68</v>
      </c>
      <c r="P75" s="55">
        <f t="shared" si="10"/>
        <v>0</v>
      </c>
      <c r="Q75" s="55">
        <f t="shared" si="11"/>
        <v>26</v>
      </c>
      <c r="R75" s="55">
        <f t="shared" si="12"/>
        <v>4</v>
      </c>
      <c r="S75" s="38">
        <f t="shared" si="15"/>
        <v>100</v>
      </c>
    </row>
    <row r="76" spans="1:19" ht="13.5" thickTop="1" thickBot="1" x14ac:dyDescent="0.3">
      <c r="A76" s="38" t="s">
        <v>16</v>
      </c>
      <c r="B76" s="4">
        <v>36</v>
      </c>
      <c r="C76">
        <v>88</v>
      </c>
      <c r="D76" s="5">
        <v>150</v>
      </c>
      <c r="E76">
        <v>0</v>
      </c>
      <c r="F76" s="11">
        <v>40</v>
      </c>
      <c r="H76" s="4">
        <v>5</v>
      </c>
      <c r="I76">
        <v>11</v>
      </c>
      <c r="J76" s="5">
        <v>6</v>
      </c>
      <c r="K76">
        <v>0</v>
      </c>
      <c r="L76" s="11">
        <v>2</v>
      </c>
      <c r="M76" s="38">
        <f t="shared" si="13"/>
        <v>24</v>
      </c>
      <c r="N76" s="55">
        <f t="shared" si="14"/>
        <v>10</v>
      </c>
      <c r="O76" s="55">
        <f t="shared" si="9"/>
        <v>22</v>
      </c>
      <c r="P76" s="55">
        <f t="shared" si="10"/>
        <v>12</v>
      </c>
      <c r="Q76" s="55">
        <f t="shared" si="11"/>
        <v>0</v>
      </c>
      <c r="R76" s="55">
        <f t="shared" si="12"/>
        <v>4</v>
      </c>
      <c r="S76" s="38">
        <f t="shared" si="15"/>
        <v>48</v>
      </c>
    </row>
    <row r="77" spans="1:19" ht="13.5" thickTop="1" thickBot="1" x14ac:dyDescent="0.3">
      <c r="A77" s="38" t="s">
        <v>17</v>
      </c>
      <c r="B77" s="4">
        <v>0</v>
      </c>
      <c r="C77">
        <v>184</v>
      </c>
      <c r="D77" s="5">
        <v>150</v>
      </c>
      <c r="E77">
        <v>200</v>
      </c>
      <c r="F77" s="11">
        <v>120</v>
      </c>
      <c r="H77" s="4">
        <v>0</v>
      </c>
      <c r="I77">
        <v>23</v>
      </c>
      <c r="J77" s="5">
        <v>6</v>
      </c>
      <c r="K77">
        <v>20</v>
      </c>
      <c r="L77" s="11">
        <v>6</v>
      </c>
      <c r="M77" s="38">
        <f t="shared" si="13"/>
        <v>55</v>
      </c>
      <c r="N77" s="55">
        <f t="shared" si="14"/>
        <v>0</v>
      </c>
      <c r="O77" s="55">
        <f t="shared" si="9"/>
        <v>46</v>
      </c>
      <c r="P77" s="55">
        <f t="shared" si="10"/>
        <v>12</v>
      </c>
      <c r="Q77" s="55">
        <f t="shared" si="11"/>
        <v>40</v>
      </c>
      <c r="R77" s="55">
        <f t="shared" si="12"/>
        <v>12</v>
      </c>
      <c r="S77" s="38">
        <f t="shared" si="15"/>
        <v>110</v>
      </c>
    </row>
    <row r="78" spans="1:19" ht="13.5" thickTop="1" thickBot="1" x14ac:dyDescent="0.3">
      <c r="A78" s="38" t="s">
        <v>18</v>
      </c>
      <c r="B78" s="4">
        <v>96</v>
      </c>
      <c r="C78">
        <v>227</v>
      </c>
      <c r="D78" s="5">
        <v>0</v>
      </c>
      <c r="E78">
        <v>84</v>
      </c>
      <c r="F78" s="11">
        <v>78</v>
      </c>
      <c r="H78" s="4">
        <v>13</v>
      </c>
      <c r="I78">
        <v>71</v>
      </c>
      <c r="J78" s="5">
        <v>0</v>
      </c>
      <c r="K78">
        <v>16</v>
      </c>
      <c r="L78" s="11">
        <v>4</v>
      </c>
      <c r="M78" s="38">
        <f t="shared" si="13"/>
        <v>104</v>
      </c>
      <c r="N78" s="55">
        <f t="shared" si="14"/>
        <v>26</v>
      </c>
      <c r="O78" s="55">
        <f t="shared" si="9"/>
        <v>142</v>
      </c>
      <c r="P78" s="55">
        <f t="shared" si="10"/>
        <v>0</v>
      </c>
      <c r="Q78" s="55">
        <f t="shared" si="11"/>
        <v>32</v>
      </c>
      <c r="R78" s="55">
        <f t="shared" si="12"/>
        <v>8</v>
      </c>
      <c r="S78" s="38">
        <f t="shared" si="15"/>
        <v>208</v>
      </c>
    </row>
    <row r="79" spans="1:19" ht="13.5" thickTop="1" thickBot="1" x14ac:dyDescent="0.3">
      <c r="A79" s="38" t="s">
        <v>19</v>
      </c>
      <c r="B79" s="4">
        <v>7</v>
      </c>
      <c r="C79">
        <v>36</v>
      </c>
      <c r="D79" s="5">
        <v>0</v>
      </c>
      <c r="E79">
        <v>0</v>
      </c>
      <c r="F79" s="11">
        <v>4</v>
      </c>
      <c r="H79" s="4">
        <v>1</v>
      </c>
      <c r="I79">
        <v>6</v>
      </c>
      <c r="J79" s="5">
        <v>0</v>
      </c>
      <c r="K79">
        <v>0</v>
      </c>
      <c r="L79" s="11">
        <v>2</v>
      </c>
      <c r="M79" s="38">
        <f t="shared" si="13"/>
        <v>9</v>
      </c>
      <c r="N79" s="55">
        <f t="shared" si="14"/>
        <v>2</v>
      </c>
      <c r="O79" s="55">
        <f t="shared" si="9"/>
        <v>12</v>
      </c>
      <c r="P79" s="55">
        <f t="shared" si="10"/>
        <v>0</v>
      </c>
      <c r="Q79" s="55">
        <f t="shared" si="11"/>
        <v>0</v>
      </c>
      <c r="R79" s="55">
        <f t="shared" si="12"/>
        <v>4</v>
      </c>
      <c r="S79" s="38">
        <f t="shared" si="15"/>
        <v>18</v>
      </c>
    </row>
    <row r="80" spans="1:19" ht="13.5" thickTop="1" thickBot="1" x14ac:dyDescent="0.3">
      <c r="A80" s="38" t="s">
        <v>20</v>
      </c>
      <c r="B80" s="4">
        <v>350</v>
      </c>
      <c r="C80">
        <v>127</v>
      </c>
      <c r="D80" s="5">
        <v>60</v>
      </c>
      <c r="E80">
        <v>0</v>
      </c>
      <c r="F80" s="11">
        <v>140</v>
      </c>
      <c r="H80" s="4">
        <v>30</v>
      </c>
      <c r="I80">
        <v>42</v>
      </c>
      <c r="J80" s="5">
        <v>2</v>
      </c>
      <c r="K80">
        <v>0</v>
      </c>
      <c r="L80" s="11">
        <v>9</v>
      </c>
      <c r="M80" s="38">
        <f t="shared" si="13"/>
        <v>83</v>
      </c>
      <c r="N80" s="55">
        <f t="shared" si="14"/>
        <v>60</v>
      </c>
      <c r="O80" s="55">
        <f t="shared" si="9"/>
        <v>84</v>
      </c>
      <c r="P80" s="55">
        <f t="shared" si="10"/>
        <v>4</v>
      </c>
      <c r="Q80" s="55">
        <f t="shared" si="11"/>
        <v>0</v>
      </c>
      <c r="R80" s="55">
        <f t="shared" si="12"/>
        <v>18</v>
      </c>
      <c r="S80" s="38">
        <f t="shared" si="15"/>
        <v>166</v>
      </c>
    </row>
    <row r="81" spans="1:19" ht="13.5" thickTop="1" thickBot="1" x14ac:dyDescent="0.3">
      <c r="A81" s="38" t="s">
        <v>21</v>
      </c>
      <c r="B81" s="4">
        <v>25</v>
      </c>
      <c r="C81">
        <v>14</v>
      </c>
      <c r="D81" s="5">
        <v>340</v>
      </c>
      <c r="E81">
        <v>40</v>
      </c>
      <c r="F81" s="11">
        <v>60</v>
      </c>
      <c r="H81" s="4">
        <v>2</v>
      </c>
      <c r="I81">
        <v>6</v>
      </c>
      <c r="J81" s="5">
        <v>12</v>
      </c>
      <c r="K81">
        <v>10</v>
      </c>
      <c r="L81" s="11">
        <v>2</v>
      </c>
      <c r="M81" s="38">
        <f t="shared" si="13"/>
        <v>32</v>
      </c>
      <c r="N81" s="55">
        <f t="shared" si="14"/>
        <v>4</v>
      </c>
      <c r="O81" s="55">
        <f t="shared" si="9"/>
        <v>12</v>
      </c>
      <c r="P81" s="55">
        <f t="shared" si="10"/>
        <v>24</v>
      </c>
      <c r="Q81" s="55">
        <f t="shared" si="11"/>
        <v>20</v>
      </c>
      <c r="R81" s="55">
        <f t="shared" si="12"/>
        <v>4</v>
      </c>
      <c r="S81" s="38">
        <f t="shared" si="15"/>
        <v>64</v>
      </c>
    </row>
    <row r="82" spans="1:19" ht="13.5" thickTop="1" thickBot="1" x14ac:dyDescent="0.3">
      <c r="A82" s="38" t="s">
        <v>22</v>
      </c>
      <c r="B82" s="4">
        <v>16</v>
      </c>
      <c r="C82">
        <v>56</v>
      </c>
      <c r="D82" s="5">
        <v>150</v>
      </c>
      <c r="E82">
        <v>0</v>
      </c>
      <c r="F82" s="11">
        <v>70</v>
      </c>
      <c r="H82" s="4">
        <v>3</v>
      </c>
      <c r="I82">
        <v>7</v>
      </c>
      <c r="J82" s="5">
        <v>6</v>
      </c>
      <c r="K82">
        <v>0</v>
      </c>
      <c r="L82" s="11">
        <v>4</v>
      </c>
      <c r="M82" s="38">
        <f t="shared" si="13"/>
        <v>20</v>
      </c>
      <c r="N82" s="55">
        <f t="shared" si="14"/>
        <v>6</v>
      </c>
      <c r="O82" s="55">
        <f t="shared" si="9"/>
        <v>14</v>
      </c>
      <c r="P82" s="55">
        <f t="shared" si="10"/>
        <v>12</v>
      </c>
      <c r="Q82" s="55">
        <f t="shared" si="11"/>
        <v>0</v>
      </c>
      <c r="R82" s="55">
        <f t="shared" si="12"/>
        <v>8</v>
      </c>
      <c r="S82" s="38">
        <f t="shared" si="15"/>
        <v>40</v>
      </c>
    </row>
    <row r="83" spans="1:19" ht="13.5" thickTop="1" thickBot="1" x14ac:dyDescent="0.3">
      <c r="A83" s="38" t="s">
        <v>23</v>
      </c>
      <c r="B83" s="4">
        <v>30</v>
      </c>
      <c r="C83">
        <v>70</v>
      </c>
      <c r="D83" s="5">
        <v>60</v>
      </c>
      <c r="E83">
        <v>40</v>
      </c>
      <c r="F83" s="11">
        <v>60</v>
      </c>
      <c r="H83" s="4">
        <v>5</v>
      </c>
      <c r="I83">
        <v>14</v>
      </c>
      <c r="J83" s="5">
        <v>2</v>
      </c>
      <c r="K83">
        <v>10</v>
      </c>
      <c r="L83" s="11">
        <v>2</v>
      </c>
      <c r="M83" s="38">
        <f t="shared" si="13"/>
        <v>33</v>
      </c>
      <c r="N83" s="55">
        <f t="shared" si="14"/>
        <v>10</v>
      </c>
      <c r="O83" s="55">
        <f t="shared" si="9"/>
        <v>28</v>
      </c>
      <c r="P83" s="55">
        <f t="shared" si="10"/>
        <v>4</v>
      </c>
      <c r="Q83" s="55">
        <f t="shared" si="11"/>
        <v>20</v>
      </c>
      <c r="R83" s="55">
        <f t="shared" si="12"/>
        <v>4</v>
      </c>
      <c r="S83" s="38">
        <f t="shared" si="15"/>
        <v>66</v>
      </c>
    </row>
    <row r="84" spans="1:19" ht="13.5" thickTop="1" thickBot="1" x14ac:dyDescent="0.3">
      <c r="A84" s="38" t="s">
        <v>24</v>
      </c>
      <c r="B84" s="4">
        <v>270</v>
      </c>
      <c r="C84">
        <v>114</v>
      </c>
      <c r="D84" s="5">
        <v>0</v>
      </c>
      <c r="E84">
        <v>8</v>
      </c>
      <c r="F84" s="11">
        <v>25</v>
      </c>
      <c r="H84" s="4">
        <v>16</v>
      </c>
      <c r="I84">
        <v>42</v>
      </c>
      <c r="J84" s="5">
        <v>0</v>
      </c>
      <c r="K84">
        <v>1</v>
      </c>
      <c r="L84" s="11">
        <v>1</v>
      </c>
      <c r="M84" s="38">
        <f t="shared" si="13"/>
        <v>60</v>
      </c>
      <c r="N84" s="55">
        <f t="shared" si="14"/>
        <v>32</v>
      </c>
      <c r="O84" s="55">
        <f t="shared" si="9"/>
        <v>84</v>
      </c>
      <c r="P84" s="55">
        <f t="shared" si="10"/>
        <v>0</v>
      </c>
      <c r="Q84" s="55">
        <f t="shared" si="11"/>
        <v>2</v>
      </c>
      <c r="R84" s="55">
        <f t="shared" si="12"/>
        <v>2</v>
      </c>
      <c r="S84" s="38">
        <f t="shared" si="15"/>
        <v>120</v>
      </c>
    </row>
    <row r="85" spans="1:19" ht="13.5" thickTop="1" thickBot="1" x14ac:dyDescent="0.3">
      <c r="A85" s="38" t="s">
        <v>25</v>
      </c>
      <c r="B85" s="4">
        <v>21</v>
      </c>
      <c r="C85">
        <v>32</v>
      </c>
      <c r="D85" s="5">
        <v>150</v>
      </c>
      <c r="E85">
        <v>0</v>
      </c>
      <c r="F85" s="11">
        <v>40</v>
      </c>
      <c r="H85" s="4">
        <v>5</v>
      </c>
      <c r="I85">
        <v>4</v>
      </c>
      <c r="J85" s="5">
        <v>6</v>
      </c>
      <c r="K85">
        <v>0</v>
      </c>
      <c r="L85" s="11">
        <v>4</v>
      </c>
      <c r="M85" s="38">
        <f t="shared" si="13"/>
        <v>19</v>
      </c>
      <c r="N85" s="55">
        <f t="shared" si="14"/>
        <v>10</v>
      </c>
      <c r="O85" s="55">
        <f t="shared" si="9"/>
        <v>8</v>
      </c>
      <c r="P85" s="55">
        <f t="shared" si="10"/>
        <v>12</v>
      </c>
      <c r="Q85" s="55">
        <f t="shared" si="11"/>
        <v>0</v>
      </c>
      <c r="R85" s="55">
        <f t="shared" si="12"/>
        <v>8</v>
      </c>
      <c r="S85" s="38">
        <f t="shared" si="15"/>
        <v>38</v>
      </c>
    </row>
    <row r="86" spans="1:19" ht="13.5" thickTop="1" thickBot="1" x14ac:dyDescent="0.3">
      <c r="A86" s="38" t="s">
        <v>26</v>
      </c>
      <c r="B86" s="4">
        <v>220</v>
      </c>
      <c r="C86">
        <v>21</v>
      </c>
      <c r="D86" s="5">
        <v>0</v>
      </c>
      <c r="E86">
        <v>10</v>
      </c>
      <c r="F86" s="11">
        <v>60</v>
      </c>
      <c r="H86" s="4">
        <v>6</v>
      </c>
      <c r="I86">
        <v>10</v>
      </c>
      <c r="J86" s="5">
        <v>0</v>
      </c>
      <c r="K86">
        <v>5</v>
      </c>
      <c r="L86" s="11">
        <v>6</v>
      </c>
      <c r="M86" s="38">
        <f t="shared" si="13"/>
        <v>27</v>
      </c>
      <c r="N86" s="55">
        <f t="shared" si="14"/>
        <v>12</v>
      </c>
      <c r="O86" s="55">
        <f t="shared" si="9"/>
        <v>20</v>
      </c>
      <c r="P86" s="55">
        <f t="shared" si="10"/>
        <v>0</v>
      </c>
      <c r="Q86" s="55">
        <f t="shared" si="11"/>
        <v>10</v>
      </c>
      <c r="R86" s="55">
        <f t="shared" si="12"/>
        <v>12</v>
      </c>
      <c r="S86" s="38">
        <f t="shared" si="15"/>
        <v>54</v>
      </c>
    </row>
    <row r="87" spans="1:19" ht="13.5" thickTop="1" thickBot="1" x14ac:dyDescent="0.3">
      <c r="A87" s="38" t="s">
        <v>27</v>
      </c>
      <c r="B87" s="4">
        <v>14</v>
      </c>
      <c r="C87">
        <v>71</v>
      </c>
      <c r="D87" s="5">
        <v>0</v>
      </c>
      <c r="E87">
        <v>8</v>
      </c>
      <c r="F87" s="11">
        <v>0</v>
      </c>
      <c r="H87" s="4">
        <v>2</v>
      </c>
      <c r="I87">
        <v>26</v>
      </c>
      <c r="J87" s="5">
        <v>0</v>
      </c>
      <c r="K87">
        <v>1</v>
      </c>
      <c r="L87" s="11">
        <v>0</v>
      </c>
      <c r="M87" s="38">
        <f t="shared" si="13"/>
        <v>29</v>
      </c>
      <c r="N87" s="55">
        <f t="shared" si="14"/>
        <v>4</v>
      </c>
      <c r="O87" s="55">
        <f t="shared" si="9"/>
        <v>52</v>
      </c>
      <c r="P87" s="55">
        <f t="shared" si="10"/>
        <v>0</v>
      </c>
      <c r="Q87" s="55">
        <f t="shared" si="11"/>
        <v>2</v>
      </c>
      <c r="R87" s="55">
        <f t="shared" si="12"/>
        <v>0</v>
      </c>
      <c r="S87" s="38">
        <f t="shared" si="15"/>
        <v>58</v>
      </c>
    </row>
    <row r="88" spans="1:19" ht="13.5" thickTop="1" thickBot="1" x14ac:dyDescent="0.3">
      <c r="A88" s="38" t="s">
        <v>28</v>
      </c>
      <c r="B88" s="4">
        <v>15</v>
      </c>
      <c r="C88">
        <v>52</v>
      </c>
      <c r="D88" s="5">
        <v>60</v>
      </c>
      <c r="E88">
        <v>200</v>
      </c>
      <c r="F88" s="11">
        <v>60</v>
      </c>
      <c r="H88" s="4">
        <v>3</v>
      </c>
      <c r="I88">
        <v>22</v>
      </c>
      <c r="J88" s="5">
        <v>2</v>
      </c>
      <c r="K88">
        <v>25</v>
      </c>
      <c r="L88" s="11">
        <v>4</v>
      </c>
      <c r="M88" s="38">
        <f t="shared" si="13"/>
        <v>56</v>
      </c>
      <c r="N88" s="55">
        <f t="shared" si="14"/>
        <v>6</v>
      </c>
      <c r="O88" s="55">
        <f t="shared" si="9"/>
        <v>44</v>
      </c>
      <c r="P88" s="55">
        <f t="shared" si="10"/>
        <v>4</v>
      </c>
      <c r="Q88" s="55">
        <f t="shared" si="11"/>
        <v>50</v>
      </c>
      <c r="R88" s="55">
        <f t="shared" si="12"/>
        <v>8</v>
      </c>
      <c r="S88" s="38">
        <f t="shared" si="15"/>
        <v>112</v>
      </c>
    </row>
    <row r="89" spans="1:19" ht="13.5" thickTop="1" thickBot="1" x14ac:dyDescent="0.3">
      <c r="A89" s="38" t="s">
        <v>29</v>
      </c>
      <c r="B89" s="4">
        <v>27</v>
      </c>
      <c r="C89">
        <v>136</v>
      </c>
      <c r="D89" s="5">
        <v>150</v>
      </c>
      <c r="E89">
        <v>0</v>
      </c>
      <c r="F89" s="11">
        <v>25</v>
      </c>
      <c r="H89" s="4">
        <v>8</v>
      </c>
      <c r="I89">
        <v>17</v>
      </c>
      <c r="J89" s="5">
        <v>6</v>
      </c>
      <c r="K89">
        <v>0</v>
      </c>
      <c r="L89" s="11">
        <v>2</v>
      </c>
      <c r="M89" s="38">
        <f t="shared" si="13"/>
        <v>33</v>
      </c>
      <c r="N89" s="55">
        <f t="shared" si="14"/>
        <v>16</v>
      </c>
      <c r="O89" s="55">
        <f t="shared" si="9"/>
        <v>34</v>
      </c>
      <c r="P89" s="55">
        <f t="shared" si="10"/>
        <v>12</v>
      </c>
      <c r="Q89" s="55">
        <f t="shared" si="11"/>
        <v>0</v>
      </c>
      <c r="R89" s="55">
        <f t="shared" si="12"/>
        <v>4</v>
      </c>
      <c r="S89" s="38">
        <f t="shared" si="15"/>
        <v>66</v>
      </c>
    </row>
    <row r="90" spans="1:19" ht="13.5" thickTop="1" thickBot="1" x14ac:dyDescent="0.3">
      <c r="A90" s="38" t="s">
        <v>30</v>
      </c>
      <c r="B90" s="4">
        <v>100</v>
      </c>
      <c r="C90">
        <v>170</v>
      </c>
      <c r="D90" s="5">
        <v>176</v>
      </c>
      <c r="E90">
        <v>8</v>
      </c>
      <c r="F90" s="11">
        <v>40</v>
      </c>
      <c r="H90" s="4">
        <v>8</v>
      </c>
      <c r="I90">
        <v>14</v>
      </c>
      <c r="J90" s="5">
        <v>13</v>
      </c>
      <c r="K90">
        <v>4</v>
      </c>
      <c r="L90" s="11">
        <v>15</v>
      </c>
      <c r="M90" s="38">
        <f t="shared" si="13"/>
        <v>54</v>
      </c>
      <c r="N90" s="55">
        <f t="shared" si="14"/>
        <v>16</v>
      </c>
      <c r="O90" s="55">
        <f t="shared" si="9"/>
        <v>28</v>
      </c>
      <c r="P90" s="55">
        <f t="shared" si="10"/>
        <v>26</v>
      </c>
      <c r="Q90" s="55">
        <f t="shared" si="11"/>
        <v>8</v>
      </c>
      <c r="R90" s="55">
        <f t="shared" si="12"/>
        <v>30</v>
      </c>
      <c r="S90" s="38">
        <f t="shared" si="15"/>
        <v>108</v>
      </c>
    </row>
    <row r="91" spans="1:19" ht="13.5" thickTop="1" thickBot="1" x14ac:dyDescent="0.3">
      <c r="A91" s="38" t="s">
        <v>31</v>
      </c>
      <c r="B91" s="4">
        <v>16</v>
      </c>
      <c r="C91">
        <v>148</v>
      </c>
      <c r="D91" s="5">
        <v>60</v>
      </c>
      <c r="E91">
        <v>22</v>
      </c>
      <c r="F91" s="11">
        <v>0</v>
      </c>
      <c r="H91" s="4">
        <v>1</v>
      </c>
      <c r="I91">
        <v>30</v>
      </c>
      <c r="J91" s="5">
        <v>4</v>
      </c>
      <c r="K91">
        <v>2</v>
      </c>
      <c r="L91" s="11">
        <v>0</v>
      </c>
      <c r="M91" s="38">
        <f t="shared" si="13"/>
        <v>37</v>
      </c>
      <c r="N91" s="55">
        <f t="shared" si="14"/>
        <v>2</v>
      </c>
      <c r="O91" s="55">
        <f t="shared" si="9"/>
        <v>60</v>
      </c>
      <c r="P91" s="55">
        <f t="shared" si="10"/>
        <v>8</v>
      </c>
      <c r="Q91" s="55">
        <f t="shared" si="11"/>
        <v>4</v>
      </c>
      <c r="R91" s="55">
        <f t="shared" si="12"/>
        <v>0</v>
      </c>
      <c r="S91" s="38">
        <f t="shared" si="15"/>
        <v>74</v>
      </c>
    </row>
    <row r="92" spans="1:19" ht="13.5" thickTop="1" thickBot="1" x14ac:dyDescent="0.3">
      <c r="A92" s="38" t="s">
        <v>32</v>
      </c>
      <c r="B92" s="4">
        <v>8</v>
      </c>
      <c r="C92">
        <v>24</v>
      </c>
      <c r="D92" s="5">
        <v>60</v>
      </c>
      <c r="E92">
        <v>52</v>
      </c>
      <c r="F92" s="11">
        <v>0</v>
      </c>
      <c r="H92" s="4">
        <v>1</v>
      </c>
      <c r="I92">
        <v>7</v>
      </c>
      <c r="J92" s="5">
        <v>4</v>
      </c>
      <c r="K92">
        <v>8</v>
      </c>
      <c r="L92" s="11">
        <v>0</v>
      </c>
      <c r="M92" s="38">
        <f t="shared" si="13"/>
        <v>20</v>
      </c>
      <c r="N92" s="55">
        <f t="shared" si="14"/>
        <v>2</v>
      </c>
      <c r="O92" s="55">
        <f t="shared" si="9"/>
        <v>14</v>
      </c>
      <c r="P92" s="55">
        <f t="shared" si="10"/>
        <v>8</v>
      </c>
      <c r="Q92" s="55">
        <f t="shared" si="11"/>
        <v>16</v>
      </c>
      <c r="R92" s="55">
        <f t="shared" si="12"/>
        <v>0</v>
      </c>
      <c r="S92" s="38">
        <f t="shared" si="15"/>
        <v>40</v>
      </c>
    </row>
    <row r="93" spans="1:19" ht="13.5" thickTop="1" thickBot="1" x14ac:dyDescent="0.3">
      <c r="A93" s="38" t="s">
        <v>33</v>
      </c>
      <c r="B93" s="4">
        <v>332</v>
      </c>
      <c r="C93">
        <v>385</v>
      </c>
      <c r="D93" s="5">
        <v>315</v>
      </c>
      <c r="E93">
        <v>256</v>
      </c>
      <c r="F93" s="11">
        <v>288</v>
      </c>
      <c r="H93" s="4">
        <v>43</v>
      </c>
      <c r="I93">
        <v>60</v>
      </c>
      <c r="J93" s="5">
        <v>45</v>
      </c>
      <c r="K93">
        <v>18</v>
      </c>
      <c r="L93" s="11">
        <v>73</v>
      </c>
      <c r="M93" s="38">
        <f t="shared" si="13"/>
        <v>239</v>
      </c>
      <c r="N93" s="55">
        <f t="shared" si="14"/>
        <v>86</v>
      </c>
      <c r="O93" s="55">
        <f t="shared" si="9"/>
        <v>120</v>
      </c>
      <c r="P93" s="55">
        <f t="shared" si="10"/>
        <v>90</v>
      </c>
      <c r="Q93" s="55">
        <f t="shared" si="11"/>
        <v>36</v>
      </c>
      <c r="R93" s="55">
        <f t="shared" si="12"/>
        <v>146</v>
      </c>
      <c r="S93" s="38">
        <f t="shared" si="15"/>
        <v>478</v>
      </c>
    </row>
    <row r="94" spans="1:19" ht="13.5" thickTop="1" thickBot="1" x14ac:dyDescent="0.3">
      <c r="A94" s="38" t="s">
        <v>34</v>
      </c>
      <c r="B94" s="4">
        <v>0</v>
      </c>
      <c r="C94">
        <v>8</v>
      </c>
      <c r="D94" s="5">
        <v>150</v>
      </c>
      <c r="E94">
        <v>0</v>
      </c>
      <c r="F94" s="11">
        <v>130</v>
      </c>
      <c r="H94" s="4">
        <v>0</v>
      </c>
      <c r="I94">
        <v>1</v>
      </c>
      <c r="J94" s="5">
        <v>6</v>
      </c>
      <c r="K94">
        <v>0</v>
      </c>
      <c r="L94" s="11">
        <v>6</v>
      </c>
      <c r="M94" s="38">
        <f t="shared" si="13"/>
        <v>13</v>
      </c>
      <c r="N94" s="55">
        <f t="shared" si="14"/>
        <v>0</v>
      </c>
      <c r="O94" s="55">
        <f t="shared" si="9"/>
        <v>2</v>
      </c>
      <c r="P94" s="55">
        <f t="shared" si="10"/>
        <v>12</v>
      </c>
      <c r="Q94" s="55">
        <f t="shared" si="11"/>
        <v>0</v>
      </c>
      <c r="R94" s="55">
        <f t="shared" si="12"/>
        <v>12</v>
      </c>
      <c r="S94" s="38">
        <f t="shared" si="15"/>
        <v>26</v>
      </c>
    </row>
    <row r="95" spans="1:19" ht="13.5" thickTop="1" thickBot="1" x14ac:dyDescent="0.3">
      <c r="A95" s="38" t="s">
        <v>35</v>
      </c>
      <c r="B95" s="4">
        <v>101</v>
      </c>
      <c r="C95">
        <v>470</v>
      </c>
      <c r="D95" s="5">
        <v>450</v>
      </c>
      <c r="E95">
        <v>226</v>
      </c>
      <c r="F95" s="11">
        <v>28</v>
      </c>
      <c r="H95" s="4">
        <v>73</v>
      </c>
      <c r="I95">
        <v>46</v>
      </c>
      <c r="J95" s="5">
        <v>26</v>
      </c>
      <c r="K95">
        <v>18</v>
      </c>
      <c r="L95" s="11">
        <v>12</v>
      </c>
      <c r="M95" s="38">
        <f t="shared" si="13"/>
        <v>175</v>
      </c>
      <c r="N95" s="55">
        <f t="shared" si="14"/>
        <v>146</v>
      </c>
      <c r="O95" s="55">
        <f t="shared" si="9"/>
        <v>92</v>
      </c>
      <c r="P95" s="55">
        <f t="shared" si="10"/>
        <v>52</v>
      </c>
      <c r="Q95" s="55">
        <f t="shared" si="11"/>
        <v>36</v>
      </c>
      <c r="R95" s="55">
        <f t="shared" si="12"/>
        <v>24</v>
      </c>
      <c r="S95" s="38">
        <f t="shared" si="15"/>
        <v>350</v>
      </c>
    </row>
    <row r="96" spans="1:19" ht="13.5" thickTop="1" thickBot="1" x14ac:dyDescent="0.3">
      <c r="A96" s="38" t="s">
        <v>36</v>
      </c>
      <c r="B96" s="4">
        <v>600</v>
      </c>
      <c r="C96">
        <v>761</v>
      </c>
      <c r="D96" s="5">
        <v>3175</v>
      </c>
      <c r="E96">
        <v>288</v>
      </c>
      <c r="F96" s="11">
        <v>65</v>
      </c>
      <c r="H96" s="4">
        <v>46</v>
      </c>
      <c r="I96">
        <v>68</v>
      </c>
      <c r="J96" s="5">
        <v>325</v>
      </c>
      <c r="K96">
        <v>16</v>
      </c>
      <c r="L96" s="11">
        <v>25</v>
      </c>
      <c r="M96" s="38">
        <f t="shared" si="13"/>
        <v>480</v>
      </c>
      <c r="N96" s="55">
        <f t="shared" si="14"/>
        <v>92</v>
      </c>
      <c r="O96" s="55">
        <f t="shared" si="9"/>
        <v>136</v>
      </c>
      <c r="P96" s="55">
        <f t="shared" si="10"/>
        <v>650</v>
      </c>
      <c r="Q96" s="55">
        <f t="shared" si="11"/>
        <v>32</v>
      </c>
      <c r="R96" s="55">
        <f t="shared" si="12"/>
        <v>50</v>
      </c>
      <c r="S96" s="38">
        <f t="shared" si="15"/>
        <v>960</v>
      </c>
    </row>
    <row r="97" spans="1:19" ht="13.5" thickTop="1" thickBot="1" x14ac:dyDescent="0.3">
      <c r="A97" s="38" t="s">
        <v>37</v>
      </c>
      <c r="B97" s="4">
        <v>100</v>
      </c>
      <c r="C97">
        <v>97</v>
      </c>
      <c r="D97" s="5">
        <v>120</v>
      </c>
      <c r="E97">
        <v>4</v>
      </c>
      <c r="F97" s="11">
        <v>25</v>
      </c>
      <c r="H97" s="4">
        <v>8</v>
      </c>
      <c r="I97">
        <v>9</v>
      </c>
      <c r="J97" s="5">
        <v>8</v>
      </c>
      <c r="K97">
        <v>2</v>
      </c>
      <c r="L97" s="11">
        <v>10</v>
      </c>
      <c r="M97" s="38">
        <f t="shared" si="13"/>
        <v>37</v>
      </c>
      <c r="N97" s="55">
        <f t="shared" si="14"/>
        <v>16</v>
      </c>
      <c r="O97" s="55">
        <f t="shared" si="9"/>
        <v>18</v>
      </c>
      <c r="P97" s="55">
        <f t="shared" si="10"/>
        <v>16</v>
      </c>
      <c r="Q97" s="55">
        <f t="shared" si="11"/>
        <v>4</v>
      </c>
      <c r="R97" s="55">
        <f t="shared" si="12"/>
        <v>20</v>
      </c>
      <c r="S97" s="38">
        <f t="shared" si="15"/>
        <v>74</v>
      </c>
    </row>
    <row r="98" spans="1:19" ht="13.5" thickTop="1" thickBot="1" x14ac:dyDescent="0.3">
      <c r="A98" s="38" t="s">
        <v>38</v>
      </c>
      <c r="B98" s="4">
        <v>8</v>
      </c>
      <c r="C98">
        <v>192</v>
      </c>
      <c r="D98" s="5">
        <v>150</v>
      </c>
      <c r="E98">
        <v>0</v>
      </c>
      <c r="F98" s="11">
        <v>90</v>
      </c>
      <c r="H98" s="4">
        <v>2</v>
      </c>
      <c r="I98">
        <v>24</v>
      </c>
      <c r="J98" s="5">
        <v>6</v>
      </c>
      <c r="K98">
        <v>0</v>
      </c>
      <c r="L98" s="11">
        <v>6</v>
      </c>
      <c r="M98" s="38">
        <f t="shared" si="13"/>
        <v>38</v>
      </c>
      <c r="N98" s="55">
        <f t="shared" si="14"/>
        <v>4</v>
      </c>
      <c r="O98" s="55">
        <f t="shared" si="9"/>
        <v>48</v>
      </c>
      <c r="P98" s="55">
        <f t="shared" si="10"/>
        <v>12</v>
      </c>
      <c r="Q98" s="55">
        <f t="shared" si="11"/>
        <v>0</v>
      </c>
      <c r="R98" s="55">
        <f t="shared" si="12"/>
        <v>12</v>
      </c>
      <c r="S98" s="38">
        <f t="shared" si="15"/>
        <v>76</v>
      </c>
    </row>
    <row r="99" spans="1:19" ht="13.5" thickTop="1" thickBot="1" x14ac:dyDescent="0.3">
      <c r="A99" s="38" t="s">
        <v>39</v>
      </c>
      <c r="B99" s="4">
        <v>16</v>
      </c>
      <c r="C99">
        <v>200</v>
      </c>
      <c r="D99" s="5">
        <v>100</v>
      </c>
      <c r="E99">
        <v>0</v>
      </c>
      <c r="F99" s="11">
        <v>110</v>
      </c>
      <c r="H99" s="4">
        <v>4</v>
      </c>
      <c r="I99">
        <v>25</v>
      </c>
      <c r="J99" s="5">
        <v>4</v>
      </c>
      <c r="K99">
        <v>0</v>
      </c>
      <c r="L99" s="11">
        <v>5</v>
      </c>
      <c r="M99" s="38">
        <f t="shared" si="13"/>
        <v>38</v>
      </c>
      <c r="N99" s="55">
        <f t="shared" si="14"/>
        <v>8</v>
      </c>
      <c r="O99" s="55">
        <f t="shared" si="9"/>
        <v>50</v>
      </c>
      <c r="P99" s="55">
        <f t="shared" si="10"/>
        <v>8</v>
      </c>
      <c r="Q99" s="55">
        <f t="shared" si="11"/>
        <v>0</v>
      </c>
      <c r="R99" s="55">
        <f t="shared" si="12"/>
        <v>10</v>
      </c>
      <c r="S99" s="38">
        <f t="shared" si="15"/>
        <v>76</v>
      </c>
    </row>
    <row r="100" spans="1:19" ht="13.5" thickTop="1" thickBot="1" x14ac:dyDescent="0.3">
      <c r="A100" s="38" t="s">
        <v>40</v>
      </c>
      <c r="B100" s="4">
        <v>2</v>
      </c>
      <c r="C100">
        <v>121</v>
      </c>
      <c r="D100" s="5">
        <v>0</v>
      </c>
      <c r="E100">
        <v>2</v>
      </c>
      <c r="F100" s="11">
        <v>5</v>
      </c>
      <c r="H100" s="4">
        <v>16</v>
      </c>
      <c r="I100">
        <v>7</v>
      </c>
      <c r="J100" s="5">
        <v>0</v>
      </c>
      <c r="K100">
        <v>1</v>
      </c>
      <c r="L100" s="11">
        <v>2</v>
      </c>
      <c r="M100" s="38">
        <f t="shared" si="13"/>
        <v>26</v>
      </c>
      <c r="N100" s="55">
        <f t="shared" si="14"/>
        <v>32</v>
      </c>
      <c r="O100" s="55">
        <f t="shared" si="9"/>
        <v>14</v>
      </c>
      <c r="P100" s="55">
        <f t="shared" si="10"/>
        <v>0</v>
      </c>
      <c r="Q100" s="55">
        <f t="shared" si="11"/>
        <v>2</v>
      </c>
      <c r="R100" s="55">
        <f t="shared" si="12"/>
        <v>4</v>
      </c>
      <c r="S100" s="38">
        <f t="shared" si="15"/>
        <v>52</v>
      </c>
    </row>
    <row r="101" spans="1:19" ht="13.5" thickTop="1" thickBot="1" x14ac:dyDescent="0.3">
      <c r="A101" s="38" t="s">
        <v>41</v>
      </c>
      <c r="B101" s="4">
        <v>105</v>
      </c>
      <c r="C101">
        <v>17</v>
      </c>
      <c r="D101" s="5">
        <v>120</v>
      </c>
      <c r="E101">
        <v>10</v>
      </c>
      <c r="F101" s="11">
        <v>40</v>
      </c>
      <c r="H101" s="4">
        <v>14</v>
      </c>
      <c r="I101">
        <v>8</v>
      </c>
      <c r="J101" s="5">
        <v>4</v>
      </c>
      <c r="K101">
        <v>5</v>
      </c>
      <c r="L101" s="11">
        <v>3</v>
      </c>
      <c r="M101" s="38">
        <f t="shared" si="13"/>
        <v>34</v>
      </c>
      <c r="N101" s="55">
        <f t="shared" si="14"/>
        <v>28</v>
      </c>
      <c r="O101" s="55">
        <f t="shared" si="9"/>
        <v>16</v>
      </c>
      <c r="P101" s="55">
        <f t="shared" si="10"/>
        <v>8</v>
      </c>
      <c r="Q101" s="55">
        <f t="shared" si="11"/>
        <v>10</v>
      </c>
      <c r="R101" s="55">
        <f t="shared" si="12"/>
        <v>6</v>
      </c>
      <c r="S101" s="38">
        <f t="shared" si="15"/>
        <v>68</v>
      </c>
    </row>
    <row r="102" spans="1:19" ht="13.5" thickTop="1" thickBot="1" x14ac:dyDescent="0.3">
      <c r="A102" s="38" t="s">
        <v>45</v>
      </c>
      <c r="B102" s="4">
        <v>30</v>
      </c>
      <c r="C102">
        <v>91</v>
      </c>
      <c r="D102" s="5">
        <v>0</v>
      </c>
      <c r="E102">
        <v>10</v>
      </c>
      <c r="F102" s="11">
        <v>50</v>
      </c>
      <c r="H102" s="6">
        <v>6</v>
      </c>
      <c r="I102" s="9">
        <v>40</v>
      </c>
      <c r="J102" s="7">
        <v>0</v>
      </c>
      <c r="K102" s="9">
        <v>5</v>
      </c>
      <c r="L102" s="12">
        <v>6</v>
      </c>
      <c r="M102" s="38">
        <f t="shared" si="13"/>
        <v>57</v>
      </c>
      <c r="N102" s="55">
        <f t="shared" si="14"/>
        <v>12</v>
      </c>
      <c r="O102" s="55">
        <f t="shared" si="9"/>
        <v>80</v>
      </c>
      <c r="P102" s="55">
        <f t="shared" si="10"/>
        <v>0</v>
      </c>
      <c r="Q102" s="55">
        <f t="shared" si="11"/>
        <v>10</v>
      </c>
      <c r="R102" s="55">
        <f t="shared" si="12"/>
        <v>12</v>
      </c>
      <c r="S102" s="38">
        <f t="shared" si="15"/>
        <v>114</v>
      </c>
    </row>
    <row r="103" spans="1:19" ht="13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1EF6-65C1-4ED4-8660-D82AB2EBE735}">
  <dimension ref="A2:V44"/>
  <sheetViews>
    <sheetView topLeftCell="A4" workbookViewId="0">
      <selection activeCell="C24" sqref="C24"/>
    </sheetView>
  </sheetViews>
  <sheetFormatPr defaultRowHeight="12.5" x14ac:dyDescent="0.25"/>
  <cols>
    <col min="1" max="1" width="26" customWidth="1"/>
    <col min="2" max="2" width="14.1796875" customWidth="1"/>
    <col min="3" max="3" width="9.1796875" bestFit="1" customWidth="1"/>
    <col min="4" max="4" width="8.6328125" bestFit="1" customWidth="1"/>
    <col min="5" max="5" width="12.453125" bestFit="1" customWidth="1"/>
    <col min="6" max="6" width="12.26953125" bestFit="1" customWidth="1"/>
    <col min="7" max="7" width="13.6328125" customWidth="1"/>
    <col min="8" max="8" width="12.453125" bestFit="1" customWidth="1"/>
    <col min="9" max="9" width="8.6328125" bestFit="1" customWidth="1"/>
    <col min="10" max="10" width="12.453125" bestFit="1" customWidth="1"/>
    <col min="12" max="12" width="7.81640625" bestFit="1" customWidth="1"/>
    <col min="13" max="13" width="9.1796875" bestFit="1" customWidth="1"/>
    <col min="14" max="14" width="8.6328125" bestFit="1" customWidth="1"/>
    <col min="15" max="15" width="12.453125" bestFit="1" customWidth="1"/>
    <col min="17" max="17" width="20.08984375" bestFit="1" customWidth="1"/>
    <col min="19" max="19" width="11.26953125" bestFit="1" customWidth="1"/>
    <col min="20" max="20" width="9.1796875" bestFit="1" customWidth="1"/>
    <col min="21" max="21" width="8.6328125" bestFit="1" customWidth="1"/>
    <col min="22" max="22" width="12.453125" bestFit="1" customWidth="1"/>
  </cols>
  <sheetData>
    <row r="2" spans="1:22" ht="13" x14ac:dyDescent="0.3">
      <c r="A2" t="s">
        <v>70</v>
      </c>
      <c r="B2" s="39" t="s">
        <v>56</v>
      </c>
      <c r="C2" s="38"/>
      <c r="D2" s="38"/>
      <c r="E2" s="38"/>
      <c r="F2" s="38"/>
      <c r="G2" s="39" t="s">
        <v>57</v>
      </c>
      <c r="H2" s="38"/>
      <c r="I2" s="38"/>
      <c r="J2" s="38"/>
      <c r="K2" s="38"/>
      <c r="L2" s="39" t="s">
        <v>61</v>
      </c>
      <c r="M2" s="38"/>
      <c r="N2" s="38"/>
      <c r="O2" s="38"/>
      <c r="P2" s="38"/>
      <c r="Q2" s="39" t="s">
        <v>62</v>
      </c>
      <c r="R2" s="38"/>
    </row>
    <row r="3" spans="1:22" ht="13" x14ac:dyDescent="0.3">
      <c r="B3" s="38" t="s">
        <v>46</v>
      </c>
      <c r="C3" s="38" t="s">
        <v>44</v>
      </c>
      <c r="D3" s="38" t="s">
        <v>42</v>
      </c>
      <c r="E3" s="38" t="s">
        <v>43</v>
      </c>
      <c r="F3" s="38"/>
      <c r="G3" s="38" t="s">
        <v>46</v>
      </c>
      <c r="H3" s="38" t="s">
        <v>44</v>
      </c>
      <c r="I3" s="38" t="s">
        <v>42</v>
      </c>
      <c r="J3" s="38" t="s">
        <v>43</v>
      </c>
      <c r="K3" s="38"/>
      <c r="L3" s="38" t="s">
        <v>46</v>
      </c>
      <c r="M3" s="38" t="s">
        <v>44</v>
      </c>
      <c r="N3" s="38" t="s">
        <v>42</v>
      </c>
      <c r="O3" s="38" t="s">
        <v>43</v>
      </c>
      <c r="P3" s="38"/>
      <c r="Q3" s="40" t="s">
        <v>63</v>
      </c>
      <c r="R3" s="38"/>
    </row>
    <row r="4" spans="1:22" x14ac:dyDescent="0.25">
      <c r="A4" s="38" t="s">
        <v>39</v>
      </c>
      <c r="B4" s="73">
        <v>1000</v>
      </c>
      <c r="C4" s="66">
        <v>42</v>
      </c>
      <c r="D4" s="73">
        <v>67</v>
      </c>
      <c r="E4" s="66">
        <v>62</v>
      </c>
      <c r="F4" s="38"/>
      <c r="G4" s="73">
        <v>100</v>
      </c>
      <c r="H4" s="66">
        <v>0.96</v>
      </c>
      <c r="I4" s="73">
        <v>1.08</v>
      </c>
      <c r="J4" s="66">
        <v>1.28</v>
      </c>
      <c r="K4" s="38"/>
      <c r="L4" s="73">
        <v>3185</v>
      </c>
      <c r="M4" s="66">
        <v>49.53</v>
      </c>
      <c r="N4" s="73">
        <v>67.275000000000006</v>
      </c>
      <c r="O4" s="66">
        <v>69.55</v>
      </c>
      <c r="P4" s="45"/>
      <c r="Q4" s="36">
        <v>76</v>
      </c>
      <c r="R4" s="45"/>
    </row>
    <row r="5" spans="1:22" x14ac:dyDescent="0.25">
      <c r="A5" s="38"/>
      <c r="B5" s="45"/>
      <c r="C5" s="45"/>
      <c r="D5" s="45"/>
      <c r="E5" s="45"/>
      <c r="F5" s="38"/>
      <c r="G5" s="31"/>
      <c r="H5" s="31"/>
      <c r="I5" s="31"/>
      <c r="J5" s="31"/>
      <c r="K5" s="38"/>
      <c r="L5" s="45"/>
      <c r="M5" s="45"/>
      <c r="N5" s="45"/>
      <c r="O5" s="45"/>
      <c r="P5" s="45"/>
      <c r="Q5" s="36"/>
      <c r="R5" s="45"/>
      <c r="S5" s="45"/>
      <c r="T5" s="45"/>
      <c r="U5" s="45"/>
      <c r="V5" s="45"/>
    </row>
    <row r="6" spans="1:22" x14ac:dyDescent="0.25">
      <c r="A6" s="38"/>
      <c r="B6" s="45"/>
      <c r="C6" s="45"/>
      <c r="D6" s="45"/>
      <c r="E6" s="45"/>
      <c r="F6" s="38"/>
      <c r="G6" s="31"/>
      <c r="H6" s="31"/>
      <c r="I6" s="31"/>
      <c r="J6" s="31"/>
      <c r="K6" s="38"/>
      <c r="L6" s="45"/>
      <c r="M6" s="45"/>
      <c r="N6" s="45"/>
      <c r="O6" s="45"/>
      <c r="P6" s="45"/>
      <c r="Q6" s="36"/>
      <c r="R6" s="45"/>
      <c r="S6" s="45"/>
      <c r="T6" s="45"/>
      <c r="U6" s="45"/>
      <c r="V6" s="45"/>
    </row>
    <row r="7" spans="1:22" ht="13" x14ac:dyDescent="0.3">
      <c r="E7" s="39" t="s">
        <v>60</v>
      </c>
      <c r="F7" s="38"/>
      <c r="G7" s="38"/>
      <c r="H7" s="38"/>
    </row>
    <row r="8" spans="1:22" x14ac:dyDescent="0.25">
      <c r="A8" t="s">
        <v>71</v>
      </c>
      <c r="B8" s="45">
        <f>G9</f>
        <v>5112.9000000000005</v>
      </c>
      <c r="E8" s="38" t="s">
        <v>46</v>
      </c>
      <c r="F8" s="38" t="s">
        <v>44</v>
      </c>
      <c r="G8" s="38" t="s">
        <v>42</v>
      </c>
      <c r="H8" s="38" t="s">
        <v>43</v>
      </c>
    </row>
    <row r="9" spans="1:22" x14ac:dyDescent="0.25">
      <c r="A9" t="s">
        <v>72</v>
      </c>
      <c r="B9" s="45">
        <f>F9</f>
        <v>3764.28</v>
      </c>
      <c r="E9" s="73">
        <v>242060</v>
      </c>
      <c r="F9" s="66">
        <v>3764.28</v>
      </c>
      <c r="G9" s="73">
        <v>5112.9000000000005</v>
      </c>
      <c r="H9" s="66">
        <v>5285.8</v>
      </c>
    </row>
    <row r="11" spans="1:22" x14ac:dyDescent="0.25">
      <c r="B11" s="74" t="s">
        <v>49</v>
      </c>
      <c r="C11" s="74" t="s">
        <v>50</v>
      </c>
      <c r="D11" s="74" t="s">
        <v>51</v>
      </c>
      <c r="E11" s="74" t="s">
        <v>52</v>
      </c>
      <c r="F11" s="74" t="s">
        <v>53</v>
      </c>
    </row>
    <row r="12" spans="1:22" ht="13" x14ac:dyDescent="0.3">
      <c r="A12" t="s">
        <v>73</v>
      </c>
      <c r="B12" s="73">
        <v>16</v>
      </c>
      <c r="C12" s="66">
        <v>200</v>
      </c>
      <c r="D12" s="73">
        <v>100</v>
      </c>
      <c r="E12" s="66">
        <v>0</v>
      </c>
      <c r="F12" s="73">
        <v>110</v>
      </c>
      <c r="G12" s="1">
        <f>SUM(B12:F12)</f>
        <v>426</v>
      </c>
    </row>
    <row r="13" spans="1:22" ht="13" x14ac:dyDescent="0.3">
      <c r="A13" s="83" t="s">
        <v>79</v>
      </c>
      <c r="B13" s="73">
        <v>4</v>
      </c>
      <c r="C13" s="66">
        <v>25</v>
      </c>
      <c r="D13" s="73">
        <v>4</v>
      </c>
      <c r="E13" s="66">
        <v>0</v>
      </c>
      <c r="F13" s="73">
        <v>5</v>
      </c>
      <c r="G13" s="1">
        <f>SUM(B13:F13)</f>
        <v>38</v>
      </c>
    </row>
    <row r="14" spans="1:22" x14ac:dyDescent="0.25">
      <c r="A14" s="83" t="s">
        <v>80</v>
      </c>
      <c r="B14">
        <f>B12+(B13*2*$I$4)</f>
        <v>24.64</v>
      </c>
      <c r="C14">
        <f t="shared" ref="C14:F14" si="0">C12+(C13*2*$I$4)</f>
        <v>254</v>
      </c>
      <c r="D14">
        <f t="shared" si="0"/>
        <v>108.64</v>
      </c>
      <c r="E14">
        <f t="shared" si="0"/>
        <v>0</v>
      </c>
      <c r="F14">
        <f t="shared" si="0"/>
        <v>120.8</v>
      </c>
    </row>
    <row r="15" spans="1:22" x14ac:dyDescent="0.25">
      <c r="A15" s="83" t="s">
        <v>81</v>
      </c>
      <c r="B15">
        <f>B12+(B13*2*$H$4)</f>
        <v>23.68</v>
      </c>
      <c r="C15">
        <f t="shared" ref="C15:F15" si="1">C12+(C13*2*$H$4)</f>
        <v>248</v>
      </c>
      <c r="D15">
        <f t="shared" si="1"/>
        <v>107.68</v>
      </c>
      <c r="E15">
        <f t="shared" si="1"/>
        <v>0</v>
      </c>
      <c r="F15">
        <f t="shared" si="1"/>
        <v>119.6</v>
      </c>
    </row>
    <row r="16" spans="1:22" x14ac:dyDescent="0.25">
      <c r="A16" s="83" t="s">
        <v>85</v>
      </c>
      <c r="B16">
        <f>B12+(B13*2*$J$4)</f>
        <v>26.240000000000002</v>
      </c>
      <c r="C16">
        <f t="shared" ref="C16:F16" si="2">C12+(C13*2*$J$4)</f>
        <v>264</v>
      </c>
      <c r="D16">
        <f t="shared" si="2"/>
        <v>110.24</v>
      </c>
      <c r="E16">
        <f t="shared" si="2"/>
        <v>0</v>
      </c>
      <c r="F16">
        <f t="shared" si="2"/>
        <v>122.8</v>
      </c>
    </row>
    <row r="17" spans="1:6" x14ac:dyDescent="0.25">
      <c r="A17" s="83" t="s">
        <v>86</v>
      </c>
      <c r="B17" s="85" t="s">
        <v>87</v>
      </c>
      <c r="C17" s="67" t="s">
        <v>87</v>
      </c>
      <c r="D17" s="67" t="s">
        <v>87</v>
      </c>
      <c r="E17" s="67" t="s">
        <v>87</v>
      </c>
      <c r="F17" s="67" t="s">
        <v>87</v>
      </c>
    </row>
    <row r="19" spans="1:6" x14ac:dyDescent="0.25">
      <c r="A19" t="s">
        <v>64</v>
      </c>
    </row>
    <row r="20" spans="1:6" ht="13" thickBot="1" x14ac:dyDescent="0.3">
      <c r="B20" s="74" t="s">
        <v>49</v>
      </c>
      <c r="C20" s="74" t="s">
        <v>50</v>
      </c>
      <c r="D20" s="74" t="s">
        <v>51</v>
      </c>
      <c r="E20" s="74" t="s">
        <v>52</v>
      </c>
      <c r="F20" s="74" t="s">
        <v>53</v>
      </c>
    </row>
    <row r="21" spans="1:6" x14ac:dyDescent="0.25">
      <c r="A21" t="s">
        <v>42</v>
      </c>
      <c r="B21" s="75">
        <v>2584.8000000000002</v>
      </c>
      <c r="C21" s="76">
        <v>2730.2</v>
      </c>
      <c r="D21" s="76">
        <v>1097.58</v>
      </c>
      <c r="E21" s="76">
        <v>1128.6199999999999</v>
      </c>
      <c r="F21" s="77">
        <v>671.4</v>
      </c>
    </row>
    <row r="22" spans="1:6" x14ac:dyDescent="0.25">
      <c r="A22" t="s">
        <v>43</v>
      </c>
      <c r="B22" s="78">
        <v>735.24</v>
      </c>
      <c r="C22" s="66">
        <v>943.98</v>
      </c>
      <c r="D22" s="66">
        <v>1783.04</v>
      </c>
      <c r="E22" s="66">
        <v>374.1</v>
      </c>
      <c r="F22" s="79">
        <v>708.28</v>
      </c>
    </row>
    <row r="23" spans="1:6" x14ac:dyDescent="0.25">
      <c r="A23" t="s">
        <v>44</v>
      </c>
      <c r="B23" s="78">
        <v>755.96</v>
      </c>
      <c r="C23" s="66">
        <v>1418.44</v>
      </c>
      <c r="D23" s="66">
        <v>1514.58</v>
      </c>
      <c r="E23" s="66">
        <v>624.9</v>
      </c>
      <c r="F23" s="79">
        <v>828.78</v>
      </c>
    </row>
    <row r="24" spans="1:6" ht="13" thickBot="1" x14ac:dyDescent="0.3">
      <c r="A24" t="s">
        <v>46</v>
      </c>
      <c r="B24" s="80">
        <v>1836.42</v>
      </c>
      <c r="C24" s="81">
        <v>3399.58</v>
      </c>
      <c r="D24" s="81">
        <v>7594.92</v>
      </c>
      <c r="E24" s="81">
        <v>1075.22</v>
      </c>
      <c r="F24" s="82">
        <v>457.88</v>
      </c>
    </row>
    <row r="26" spans="1:6" ht="13" x14ac:dyDescent="0.3">
      <c r="A26" s="39" t="s">
        <v>55</v>
      </c>
      <c r="B26" s="38"/>
      <c r="C26" s="38"/>
      <c r="D26" s="38"/>
      <c r="E26" s="38"/>
      <c r="F26" s="38"/>
    </row>
    <row r="27" spans="1:6" ht="13" thickBot="1" x14ac:dyDescent="0.3">
      <c r="A27" s="38"/>
      <c r="B27" s="38" t="s">
        <v>49</v>
      </c>
      <c r="C27" s="38" t="s">
        <v>50</v>
      </c>
      <c r="D27" s="38" t="s">
        <v>51</v>
      </c>
      <c r="E27" s="38" t="s">
        <v>52</v>
      </c>
      <c r="F27" s="38" t="s">
        <v>53</v>
      </c>
    </row>
    <row r="28" spans="1:6" ht="13" thickTop="1" x14ac:dyDescent="0.25">
      <c r="A28" s="38" t="s">
        <v>42</v>
      </c>
      <c r="B28" s="55">
        <v>5000</v>
      </c>
      <c r="C28" s="56">
        <v>3025</v>
      </c>
      <c r="D28" s="57">
        <v>1225</v>
      </c>
      <c r="E28" s="56">
        <v>1750</v>
      </c>
      <c r="F28" s="58">
        <v>3675</v>
      </c>
    </row>
    <row r="29" spans="1:6" x14ac:dyDescent="0.25">
      <c r="A29" s="38" t="s">
        <v>43</v>
      </c>
      <c r="B29" s="59">
        <v>3400</v>
      </c>
      <c r="C29" s="38">
        <v>5550</v>
      </c>
      <c r="D29" s="60">
        <v>3250</v>
      </c>
      <c r="E29" s="38">
        <v>1200</v>
      </c>
      <c r="F29" s="61">
        <v>1600</v>
      </c>
    </row>
    <row r="30" spans="1:6" x14ac:dyDescent="0.25">
      <c r="A30" s="38" t="s">
        <v>44</v>
      </c>
      <c r="B30" s="59">
        <v>825</v>
      </c>
      <c r="C30" s="38">
        <v>2500</v>
      </c>
      <c r="D30" s="60">
        <v>3375</v>
      </c>
      <c r="E30" s="38">
        <v>1325</v>
      </c>
      <c r="F30" s="61">
        <v>850</v>
      </c>
    </row>
    <row r="31" spans="1:6" ht="13" thickBot="1" x14ac:dyDescent="0.3">
      <c r="A31" s="38" t="s">
        <v>46</v>
      </c>
      <c r="B31" s="62">
        <v>3550</v>
      </c>
      <c r="C31" s="63">
        <v>3450</v>
      </c>
      <c r="D31" s="64">
        <v>9100</v>
      </c>
      <c r="E31" s="63">
        <v>1700</v>
      </c>
      <c r="F31" s="65">
        <v>1850</v>
      </c>
    </row>
    <row r="32" spans="1:6" ht="13" thickTop="1" x14ac:dyDescent="0.25">
      <c r="A32" s="38"/>
      <c r="B32" s="38"/>
      <c r="C32" s="38"/>
      <c r="D32" s="38"/>
      <c r="E32" s="38"/>
      <c r="F32" s="38"/>
    </row>
    <row r="34" spans="1:6" x14ac:dyDescent="0.25">
      <c r="A34" s="38" t="s">
        <v>74</v>
      </c>
    </row>
    <row r="36" spans="1:6" ht="13" thickBot="1" x14ac:dyDescent="0.3">
      <c r="B36" s="74" t="s">
        <v>49</v>
      </c>
      <c r="C36" s="74" t="s">
        <v>50</v>
      </c>
      <c r="D36" s="74" t="s">
        <v>51</v>
      </c>
      <c r="E36" s="74" t="s">
        <v>52</v>
      </c>
      <c r="F36" s="74" t="s">
        <v>53</v>
      </c>
    </row>
    <row r="37" spans="1:6" x14ac:dyDescent="0.25">
      <c r="A37" t="s">
        <v>42</v>
      </c>
      <c r="B37" s="75">
        <f>B21-B14</f>
        <v>2560.1600000000003</v>
      </c>
      <c r="C37" s="75">
        <f t="shared" ref="C37:F37" si="3">C21-C14</f>
        <v>2476.1999999999998</v>
      </c>
      <c r="D37" s="75">
        <f t="shared" si="3"/>
        <v>988.93999999999994</v>
      </c>
      <c r="E37" s="75">
        <f t="shared" si="3"/>
        <v>1128.6199999999999</v>
      </c>
      <c r="F37" s="75">
        <f t="shared" si="3"/>
        <v>550.6</v>
      </c>
    </row>
    <row r="38" spans="1:6" x14ac:dyDescent="0.25">
      <c r="A38" t="s">
        <v>43</v>
      </c>
      <c r="B38" s="78">
        <v>735.24</v>
      </c>
      <c r="C38" s="66">
        <v>943.98</v>
      </c>
      <c r="D38" s="66">
        <v>1783.04</v>
      </c>
      <c r="E38" s="66">
        <v>374.1</v>
      </c>
      <c r="F38" s="79">
        <v>708.28</v>
      </c>
    </row>
    <row r="39" spans="1:6" x14ac:dyDescent="0.25">
      <c r="A39" t="s">
        <v>44</v>
      </c>
      <c r="B39" s="78">
        <f>B23+B15</f>
        <v>779.64</v>
      </c>
      <c r="C39" s="78">
        <f t="shared" ref="C39:F39" si="4">C23+C15</f>
        <v>1666.44</v>
      </c>
      <c r="D39" s="78">
        <f t="shared" si="4"/>
        <v>1622.26</v>
      </c>
      <c r="E39" s="78">
        <f t="shared" si="4"/>
        <v>624.9</v>
      </c>
      <c r="F39" s="84">
        <f t="shared" si="4"/>
        <v>948.38</v>
      </c>
    </row>
    <row r="40" spans="1:6" ht="13" thickBot="1" x14ac:dyDescent="0.3">
      <c r="A40" t="s">
        <v>46</v>
      </c>
      <c r="B40" s="80">
        <v>1836.42</v>
      </c>
      <c r="C40" s="81">
        <v>3399.58</v>
      </c>
      <c r="D40" s="81">
        <v>7594.92</v>
      </c>
      <c r="E40" s="81">
        <v>1075.22</v>
      </c>
      <c r="F40" s="82">
        <v>457.88</v>
      </c>
    </row>
    <row r="42" spans="1:6" ht="13" x14ac:dyDescent="0.3">
      <c r="A42" s="1" t="s">
        <v>75</v>
      </c>
    </row>
    <row r="44" spans="1:6" ht="13" x14ac:dyDescent="0.3">
      <c r="A44" s="1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EA68-957D-4C41-A69D-B9D184F1528C}">
  <dimension ref="A1:Q46"/>
  <sheetViews>
    <sheetView workbookViewId="0">
      <selection activeCell="F37" sqref="F37"/>
    </sheetView>
  </sheetViews>
  <sheetFormatPr defaultRowHeight="12.5" x14ac:dyDescent="0.25"/>
  <cols>
    <col min="1" max="1" width="17.1796875" bestFit="1" customWidth="1"/>
    <col min="5" max="5" width="13.453125" customWidth="1"/>
    <col min="6" max="6" width="12.26953125" bestFit="1" customWidth="1"/>
    <col min="7" max="7" width="12.453125" customWidth="1"/>
  </cols>
  <sheetData>
    <row r="1" spans="1:17" ht="13" x14ac:dyDescent="0.3">
      <c r="A1" s="83" t="s">
        <v>77</v>
      </c>
      <c r="B1" s="39" t="s">
        <v>56</v>
      </c>
      <c r="C1" s="38"/>
      <c r="D1" s="38"/>
      <c r="E1" s="38"/>
      <c r="F1" s="38"/>
      <c r="G1" s="39" t="s">
        <v>57</v>
      </c>
      <c r="H1" s="38"/>
      <c r="I1" s="38"/>
      <c r="J1" s="38"/>
      <c r="K1" s="38"/>
      <c r="L1" s="39" t="s">
        <v>61</v>
      </c>
      <c r="M1" s="38"/>
      <c r="N1" s="38"/>
      <c r="O1" s="38"/>
      <c r="P1" s="38"/>
      <c r="Q1" s="39" t="s">
        <v>62</v>
      </c>
    </row>
    <row r="2" spans="1:17" ht="13" x14ac:dyDescent="0.3">
      <c r="B2" s="38" t="s">
        <v>46</v>
      </c>
      <c r="C2" s="38" t="s">
        <v>44</v>
      </c>
      <c r="D2" s="38" t="s">
        <v>42</v>
      </c>
      <c r="E2" s="38" t="s">
        <v>43</v>
      </c>
      <c r="F2" s="38"/>
      <c r="G2" s="38" t="s">
        <v>46</v>
      </c>
      <c r="H2" s="38" t="s">
        <v>44</v>
      </c>
      <c r="I2" s="38" t="s">
        <v>42</v>
      </c>
      <c r="J2" s="38" t="s">
        <v>43</v>
      </c>
      <c r="K2" s="38"/>
      <c r="L2" s="38" t="s">
        <v>46</v>
      </c>
      <c r="M2" s="38" t="s">
        <v>44</v>
      </c>
      <c r="N2" s="38" t="s">
        <v>42</v>
      </c>
      <c r="O2" s="38" t="s">
        <v>43</v>
      </c>
      <c r="P2" s="38"/>
      <c r="Q2" s="40" t="s">
        <v>63</v>
      </c>
    </row>
    <row r="3" spans="1:17" x14ac:dyDescent="0.25">
      <c r="A3" t="s">
        <v>25</v>
      </c>
      <c r="B3">
        <v>63</v>
      </c>
      <c r="C3">
        <v>42</v>
      </c>
      <c r="D3">
        <v>86</v>
      </c>
      <c r="E3">
        <v>102</v>
      </c>
      <c r="G3">
        <v>1.1599999999999999</v>
      </c>
      <c r="H3">
        <v>0.92</v>
      </c>
      <c r="I3">
        <v>1.61</v>
      </c>
      <c r="J3">
        <v>2.1800000000000002</v>
      </c>
      <c r="L3">
        <v>67.014999999999986</v>
      </c>
      <c r="M3">
        <v>48.49</v>
      </c>
      <c r="N3">
        <v>92.169999999999987</v>
      </c>
      <c r="O3">
        <v>116.35</v>
      </c>
      <c r="Q3">
        <v>38</v>
      </c>
    </row>
    <row r="6" spans="1:17" ht="13" x14ac:dyDescent="0.3">
      <c r="D6" s="39" t="s">
        <v>60</v>
      </c>
      <c r="E6" s="38"/>
      <c r="F6" s="38"/>
      <c r="G6" s="38"/>
    </row>
    <row r="7" spans="1:17" x14ac:dyDescent="0.25">
      <c r="A7" s="83" t="s">
        <v>78</v>
      </c>
      <c r="B7">
        <f>D8</f>
        <v>2546.5699999999997</v>
      </c>
      <c r="D7" s="38" t="s">
        <v>46</v>
      </c>
      <c r="E7" s="38" t="s">
        <v>44</v>
      </c>
      <c r="F7" s="38" t="s">
        <v>42</v>
      </c>
      <c r="G7" s="38" t="s">
        <v>43</v>
      </c>
    </row>
    <row r="8" spans="1:17" x14ac:dyDescent="0.25">
      <c r="A8" s="83" t="s">
        <v>72</v>
      </c>
      <c r="B8">
        <f>E8</f>
        <v>1842.6200000000001</v>
      </c>
      <c r="D8">
        <v>2546.5699999999997</v>
      </c>
      <c r="E8">
        <v>1842.6200000000001</v>
      </c>
      <c r="F8">
        <v>3502.4599999999996</v>
      </c>
      <c r="G8">
        <v>4421.3</v>
      </c>
    </row>
    <row r="13" spans="1:17" x14ac:dyDescent="0.25">
      <c r="A13" s="83" t="s">
        <v>73</v>
      </c>
      <c r="B13" s="74" t="s">
        <v>49</v>
      </c>
      <c r="C13" s="74" t="s">
        <v>50</v>
      </c>
      <c r="D13" s="74" t="s">
        <v>51</v>
      </c>
      <c r="E13" s="74" t="s">
        <v>52</v>
      </c>
      <c r="F13" s="74" t="s">
        <v>53</v>
      </c>
    </row>
    <row r="14" spans="1:17" x14ac:dyDescent="0.25">
      <c r="A14" t="s">
        <v>25</v>
      </c>
      <c r="B14" s="4">
        <v>21</v>
      </c>
      <c r="C14">
        <v>32</v>
      </c>
      <c r="D14" s="5">
        <v>150</v>
      </c>
      <c r="E14">
        <v>0</v>
      </c>
      <c r="F14" s="11">
        <v>40</v>
      </c>
    </row>
    <row r="16" spans="1:17" x14ac:dyDescent="0.25">
      <c r="A16" s="83" t="s">
        <v>79</v>
      </c>
      <c r="B16" s="74" t="s">
        <v>49</v>
      </c>
      <c r="C16" s="74" t="s">
        <v>50</v>
      </c>
      <c r="D16" s="74" t="s">
        <v>51</v>
      </c>
      <c r="E16" s="74" t="s">
        <v>52</v>
      </c>
      <c r="F16" s="74" t="s">
        <v>53</v>
      </c>
    </row>
    <row r="17" spans="1:6" x14ac:dyDescent="0.25">
      <c r="A17" s="83" t="s">
        <v>25</v>
      </c>
      <c r="B17" s="4">
        <v>5</v>
      </c>
      <c r="C17">
        <v>4</v>
      </c>
      <c r="D17" s="5">
        <v>6</v>
      </c>
      <c r="E17">
        <v>0</v>
      </c>
      <c r="F17" s="11">
        <v>4</v>
      </c>
    </row>
    <row r="18" spans="1:6" x14ac:dyDescent="0.25">
      <c r="A18" s="83"/>
      <c r="B18" s="5"/>
      <c r="D18" s="5"/>
      <c r="F18" s="5"/>
    </row>
    <row r="19" spans="1:6" x14ac:dyDescent="0.25">
      <c r="B19" s="74" t="s">
        <v>49</v>
      </c>
      <c r="C19" s="74" t="s">
        <v>50</v>
      </c>
      <c r="D19" s="74" t="s">
        <v>51</v>
      </c>
      <c r="E19" s="74" t="s">
        <v>52</v>
      </c>
      <c r="F19" s="74" t="s">
        <v>53</v>
      </c>
    </row>
    <row r="20" spans="1:6" x14ac:dyDescent="0.25">
      <c r="A20" s="83" t="s">
        <v>82</v>
      </c>
      <c r="B20">
        <f>B14+(B17*2*$G$3)</f>
        <v>32.6</v>
      </c>
      <c r="C20">
        <f t="shared" ref="C20:F20" si="0">C14+(C17*2*$G$3)</f>
        <v>41.28</v>
      </c>
      <c r="D20">
        <f t="shared" si="0"/>
        <v>163.92</v>
      </c>
      <c r="E20">
        <f t="shared" si="0"/>
        <v>0</v>
      </c>
      <c r="F20">
        <f t="shared" si="0"/>
        <v>49.28</v>
      </c>
    </row>
    <row r="21" spans="1:6" x14ac:dyDescent="0.25">
      <c r="A21" s="83" t="s">
        <v>83</v>
      </c>
      <c r="B21">
        <f>B14+(B17*2*$H$3)</f>
        <v>30.200000000000003</v>
      </c>
      <c r="C21">
        <f t="shared" ref="C21:F21" si="1">C14+(C17*2*$H$3)</f>
        <v>39.36</v>
      </c>
      <c r="D21">
        <f t="shared" si="1"/>
        <v>161.04</v>
      </c>
      <c r="E21">
        <f t="shared" si="1"/>
        <v>0</v>
      </c>
      <c r="F21">
        <f t="shared" si="1"/>
        <v>47.36</v>
      </c>
    </row>
    <row r="22" spans="1:6" x14ac:dyDescent="0.25">
      <c r="A22" s="83" t="s">
        <v>88</v>
      </c>
      <c r="B22">
        <f>B14+(B17*2*$J$3)</f>
        <v>42.8</v>
      </c>
      <c r="C22">
        <f t="shared" ref="C22:F22" si="2">C14+(C17*2*$J$3)</f>
        <v>49.44</v>
      </c>
      <c r="D22">
        <f t="shared" si="2"/>
        <v>176.16</v>
      </c>
      <c r="E22">
        <f t="shared" si="2"/>
        <v>0</v>
      </c>
      <c r="F22">
        <f t="shared" si="2"/>
        <v>57.44</v>
      </c>
    </row>
    <row r="23" spans="1:6" x14ac:dyDescent="0.25">
      <c r="A23" s="83" t="s">
        <v>89</v>
      </c>
      <c r="B23">
        <f>B14+(B17*2*$I$3)</f>
        <v>37.1</v>
      </c>
      <c r="C23">
        <f t="shared" ref="C23:F23" si="3">C14+(C17*2*$I$3)</f>
        <v>44.88</v>
      </c>
      <c r="D23">
        <f t="shared" si="3"/>
        <v>169.32</v>
      </c>
      <c r="E23">
        <f t="shared" si="3"/>
        <v>0</v>
      </c>
      <c r="F23">
        <f t="shared" si="3"/>
        <v>52.88</v>
      </c>
    </row>
    <row r="25" spans="1:6" x14ac:dyDescent="0.25">
      <c r="A25" t="s">
        <v>64</v>
      </c>
    </row>
    <row r="26" spans="1:6" ht="13" thickBot="1" x14ac:dyDescent="0.3">
      <c r="B26" s="74" t="s">
        <v>49</v>
      </c>
      <c r="C26" s="74" t="s">
        <v>50</v>
      </c>
      <c r="D26" s="74" t="s">
        <v>51</v>
      </c>
      <c r="E26" s="74" t="s">
        <v>52</v>
      </c>
      <c r="F26" s="74" t="s">
        <v>53</v>
      </c>
    </row>
    <row r="27" spans="1:6" x14ac:dyDescent="0.25">
      <c r="A27" t="s">
        <v>42</v>
      </c>
      <c r="B27" s="75">
        <v>2584.8000000000002</v>
      </c>
      <c r="C27" s="76">
        <v>2730.2</v>
      </c>
      <c r="D27" s="76">
        <v>1097.58</v>
      </c>
      <c r="E27" s="76">
        <v>1128.6199999999999</v>
      </c>
      <c r="F27" s="77">
        <v>671.4</v>
      </c>
    </row>
    <row r="28" spans="1:6" x14ac:dyDescent="0.25">
      <c r="A28" t="s">
        <v>43</v>
      </c>
      <c r="B28" s="78">
        <v>735.24</v>
      </c>
      <c r="C28" s="66">
        <v>943.98</v>
      </c>
      <c r="D28" s="66">
        <v>1783.04</v>
      </c>
      <c r="E28" s="66">
        <v>374.1</v>
      </c>
      <c r="F28" s="79">
        <v>708.28</v>
      </c>
    </row>
    <row r="29" spans="1:6" x14ac:dyDescent="0.25">
      <c r="A29" t="s">
        <v>44</v>
      </c>
      <c r="B29" s="78">
        <v>755.96</v>
      </c>
      <c r="C29" s="66">
        <v>1418.44</v>
      </c>
      <c r="D29" s="66">
        <v>1514.58</v>
      </c>
      <c r="E29" s="66">
        <v>624.9</v>
      </c>
      <c r="F29" s="79">
        <v>828.78</v>
      </c>
    </row>
    <row r="30" spans="1:6" ht="13" thickBot="1" x14ac:dyDescent="0.3">
      <c r="A30" t="s">
        <v>46</v>
      </c>
      <c r="B30" s="80">
        <v>1836.42</v>
      </c>
      <c r="C30" s="81">
        <v>3399.58</v>
      </c>
      <c r="D30" s="81">
        <v>7594.92</v>
      </c>
      <c r="E30" s="81">
        <v>1075.22</v>
      </c>
      <c r="F30" s="82">
        <v>457.88</v>
      </c>
    </row>
    <row r="32" spans="1:6" ht="13" x14ac:dyDescent="0.3">
      <c r="A32" s="39" t="s">
        <v>55</v>
      </c>
      <c r="B32" s="38"/>
      <c r="C32" s="38"/>
      <c r="D32" s="38"/>
      <c r="E32" s="38"/>
      <c r="F32" s="38"/>
    </row>
    <row r="33" spans="1:6" ht="13" thickBot="1" x14ac:dyDescent="0.3">
      <c r="A33" s="38"/>
      <c r="B33" s="38" t="s">
        <v>49</v>
      </c>
      <c r="C33" s="38" t="s">
        <v>50</v>
      </c>
      <c r="D33" s="38" t="s">
        <v>51</v>
      </c>
      <c r="E33" s="38" t="s">
        <v>52</v>
      </c>
      <c r="F33" s="38" t="s">
        <v>53</v>
      </c>
    </row>
    <row r="34" spans="1:6" ht="13" thickTop="1" x14ac:dyDescent="0.25">
      <c r="A34" s="38" t="s">
        <v>42</v>
      </c>
      <c r="B34" s="55">
        <v>5000</v>
      </c>
      <c r="C34" s="56">
        <v>3025</v>
      </c>
      <c r="D34" s="57">
        <v>1225</v>
      </c>
      <c r="E34" s="56">
        <v>1750</v>
      </c>
      <c r="F34" s="58">
        <v>3675</v>
      </c>
    </row>
    <row r="35" spans="1:6" x14ac:dyDescent="0.25">
      <c r="A35" s="38" t="s">
        <v>43</v>
      </c>
      <c r="B35" s="59">
        <v>3400</v>
      </c>
      <c r="C35" s="38">
        <v>5550</v>
      </c>
      <c r="D35" s="60">
        <v>3250</v>
      </c>
      <c r="E35" s="38">
        <v>1200</v>
      </c>
      <c r="F35" s="61">
        <v>1600</v>
      </c>
    </row>
    <row r="36" spans="1:6" x14ac:dyDescent="0.25">
      <c r="A36" s="38" t="s">
        <v>44</v>
      </c>
      <c r="B36" s="59">
        <v>825</v>
      </c>
      <c r="C36" s="38">
        <v>2500</v>
      </c>
      <c r="D36" s="60">
        <v>3375</v>
      </c>
      <c r="E36" s="38">
        <v>1325</v>
      </c>
      <c r="F36" s="61">
        <v>850</v>
      </c>
    </row>
    <row r="37" spans="1:6" ht="13" thickBot="1" x14ac:dyDescent="0.3">
      <c r="A37" s="38" t="s">
        <v>46</v>
      </c>
      <c r="B37" s="62">
        <v>3550</v>
      </c>
      <c r="C37" s="63">
        <v>3450</v>
      </c>
      <c r="D37" s="64">
        <v>9100</v>
      </c>
      <c r="E37" s="63">
        <v>1700</v>
      </c>
      <c r="F37" s="65">
        <v>1850</v>
      </c>
    </row>
    <row r="38" spans="1:6" ht="13" thickTop="1" x14ac:dyDescent="0.25"/>
    <row r="40" spans="1:6" x14ac:dyDescent="0.25">
      <c r="A40" s="41" t="s">
        <v>84</v>
      </c>
    </row>
    <row r="42" spans="1:6" ht="13" thickBot="1" x14ac:dyDescent="0.3">
      <c r="B42" s="74" t="s">
        <v>49</v>
      </c>
      <c r="C42" s="74" t="s">
        <v>50</v>
      </c>
      <c r="D42" s="74" t="s">
        <v>51</v>
      </c>
      <c r="E42" s="74" t="s">
        <v>52</v>
      </c>
      <c r="F42" s="74" t="s">
        <v>53</v>
      </c>
    </row>
    <row r="43" spans="1:6" x14ac:dyDescent="0.25">
      <c r="A43" t="s">
        <v>42</v>
      </c>
      <c r="B43" s="75">
        <v>2584.8000000000002</v>
      </c>
      <c r="C43" s="76">
        <v>2730.2</v>
      </c>
      <c r="D43" s="76">
        <v>1097.58</v>
      </c>
      <c r="E43" s="76">
        <v>1128.6199999999999</v>
      </c>
      <c r="F43" s="77">
        <v>671.4</v>
      </c>
    </row>
    <row r="44" spans="1:6" x14ac:dyDescent="0.25">
      <c r="A44" t="s">
        <v>43</v>
      </c>
      <c r="B44" s="78">
        <v>735.24</v>
      </c>
      <c r="C44" s="66">
        <v>943.98</v>
      </c>
      <c r="D44" s="66">
        <v>1783.04</v>
      </c>
      <c r="E44" s="66">
        <v>374.1</v>
      </c>
      <c r="F44" s="79">
        <v>708.28</v>
      </c>
    </row>
    <row r="45" spans="1:6" x14ac:dyDescent="0.25">
      <c r="A45" t="s">
        <v>44</v>
      </c>
      <c r="B45" s="78">
        <f>B29+B21</f>
        <v>786.16000000000008</v>
      </c>
      <c r="C45" s="78">
        <f t="shared" ref="C45:F45" si="4">C29+C21</f>
        <v>1457.8</v>
      </c>
      <c r="D45" s="78">
        <f t="shared" si="4"/>
        <v>1675.62</v>
      </c>
      <c r="E45" s="78">
        <f t="shared" si="4"/>
        <v>624.9</v>
      </c>
      <c r="F45" s="84">
        <f t="shared" si="4"/>
        <v>876.14</v>
      </c>
    </row>
    <row r="46" spans="1:6" ht="13" thickBot="1" x14ac:dyDescent="0.3">
      <c r="A46" t="s">
        <v>46</v>
      </c>
      <c r="B46" s="80">
        <f>B30-B20</f>
        <v>1803.8200000000002</v>
      </c>
      <c r="C46" s="80">
        <f t="shared" ref="C46:F46" si="5">C30-C20</f>
        <v>3358.2999999999997</v>
      </c>
      <c r="D46" s="80">
        <f t="shared" si="5"/>
        <v>7431</v>
      </c>
      <c r="E46" s="80">
        <f t="shared" si="5"/>
        <v>1075.22</v>
      </c>
      <c r="F46" s="80">
        <f t="shared" si="5"/>
        <v>408.6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71F6-72AA-4F98-AB7D-E836B90FB2F3}">
  <dimension ref="A1:Q46"/>
  <sheetViews>
    <sheetView topLeftCell="A32" workbookViewId="0">
      <selection activeCell="A42" sqref="A42:F46"/>
    </sheetView>
  </sheetViews>
  <sheetFormatPr defaultRowHeight="12.5" x14ac:dyDescent="0.25"/>
  <cols>
    <col min="1" max="1" width="24.7265625" customWidth="1"/>
  </cols>
  <sheetData>
    <row r="1" spans="1:17" ht="13" x14ac:dyDescent="0.3">
      <c r="A1" s="83" t="s">
        <v>90</v>
      </c>
      <c r="B1" s="39" t="s">
        <v>56</v>
      </c>
      <c r="C1" s="38"/>
      <c r="D1" s="38"/>
      <c r="E1" s="38"/>
      <c r="F1" s="38"/>
      <c r="G1" s="39" t="s">
        <v>57</v>
      </c>
      <c r="H1" s="38"/>
      <c r="I1" s="38"/>
      <c r="J1" s="38"/>
      <c r="K1" s="38"/>
      <c r="L1" s="39" t="s">
        <v>61</v>
      </c>
      <c r="M1" s="38"/>
      <c r="N1" s="38"/>
      <c r="O1" s="38"/>
      <c r="P1" s="38"/>
      <c r="Q1" s="39" t="s">
        <v>62</v>
      </c>
    </row>
    <row r="2" spans="1:17" ht="13" x14ac:dyDescent="0.3">
      <c r="B2" s="38" t="s">
        <v>46</v>
      </c>
      <c r="C2" s="38" t="s">
        <v>44</v>
      </c>
      <c r="D2" s="38" t="s">
        <v>42</v>
      </c>
      <c r="E2" s="38" t="s">
        <v>43</v>
      </c>
      <c r="F2" s="38"/>
      <c r="G2" s="38" t="s">
        <v>46</v>
      </c>
      <c r="H2" s="38" t="s">
        <v>44</v>
      </c>
      <c r="I2" s="38" t="s">
        <v>42</v>
      </c>
      <c r="J2" s="38" t="s">
        <v>43</v>
      </c>
      <c r="K2" s="38"/>
      <c r="L2" s="38" t="s">
        <v>46</v>
      </c>
      <c r="M2" s="38" t="s">
        <v>44</v>
      </c>
      <c r="N2" s="38" t="s">
        <v>42</v>
      </c>
      <c r="O2" s="38" t="s">
        <v>43</v>
      </c>
      <c r="P2" s="38"/>
      <c r="Q2" s="40" t="s">
        <v>63</v>
      </c>
    </row>
    <row r="3" spans="1:17" x14ac:dyDescent="0.25">
      <c r="A3" t="s">
        <v>7</v>
      </c>
      <c r="B3" s="22">
        <v>111</v>
      </c>
      <c r="C3" s="16">
        <v>38</v>
      </c>
      <c r="D3" s="15">
        <v>59</v>
      </c>
      <c r="E3" s="23">
        <v>47</v>
      </c>
      <c r="G3" s="22">
        <v>2.1800000000000002</v>
      </c>
      <c r="H3" s="16">
        <v>0.96</v>
      </c>
      <c r="I3" s="15">
        <v>1.03</v>
      </c>
      <c r="J3" s="23">
        <v>1.08</v>
      </c>
      <c r="L3">
        <v>121.61500000000001</v>
      </c>
      <c r="M3">
        <v>47.19</v>
      </c>
      <c r="N3">
        <v>61.295000000000002</v>
      </c>
      <c r="O3">
        <v>55.575000000000003</v>
      </c>
      <c r="Q3">
        <v>70</v>
      </c>
    </row>
    <row r="6" spans="1:17" ht="13" x14ac:dyDescent="0.3">
      <c r="D6" s="39" t="s">
        <v>60</v>
      </c>
      <c r="E6" s="38"/>
      <c r="F6" s="38"/>
      <c r="G6" s="38"/>
    </row>
    <row r="7" spans="1:17" x14ac:dyDescent="0.25">
      <c r="A7" s="83" t="s">
        <v>91</v>
      </c>
      <c r="B7">
        <f>G8</f>
        <v>3890.25</v>
      </c>
      <c r="D7" s="38" t="s">
        <v>46</v>
      </c>
      <c r="E7" s="38" t="s">
        <v>44</v>
      </c>
      <c r="F7" s="38" t="s">
        <v>42</v>
      </c>
      <c r="G7" s="38" t="s">
        <v>43</v>
      </c>
    </row>
    <row r="8" spans="1:17" x14ac:dyDescent="0.25">
      <c r="A8" s="83" t="s">
        <v>72</v>
      </c>
      <c r="B8">
        <f>E8</f>
        <v>3303.2999999999997</v>
      </c>
      <c r="D8">
        <v>8513.0500000000011</v>
      </c>
      <c r="E8">
        <v>3303.2999999999997</v>
      </c>
      <c r="F8">
        <v>4290.6500000000005</v>
      </c>
      <c r="G8">
        <v>3890.25</v>
      </c>
    </row>
    <row r="13" spans="1:17" x14ac:dyDescent="0.25">
      <c r="A13" s="83" t="s">
        <v>73</v>
      </c>
      <c r="B13" s="74" t="s">
        <v>49</v>
      </c>
      <c r="C13" s="74" t="s">
        <v>50</v>
      </c>
      <c r="D13" s="74" t="s">
        <v>51</v>
      </c>
      <c r="E13" s="74" t="s">
        <v>52</v>
      </c>
      <c r="F13" s="74" t="s">
        <v>53</v>
      </c>
    </row>
    <row r="14" spans="1:17" x14ac:dyDescent="0.25">
      <c r="A14" t="s">
        <v>7</v>
      </c>
      <c r="B14" s="4">
        <v>123</v>
      </c>
      <c r="C14">
        <v>64</v>
      </c>
      <c r="D14" s="5">
        <v>60</v>
      </c>
      <c r="E14">
        <v>0</v>
      </c>
      <c r="F14" s="11">
        <v>70</v>
      </c>
    </row>
    <row r="16" spans="1:17" x14ac:dyDescent="0.25">
      <c r="A16" s="83" t="s">
        <v>79</v>
      </c>
      <c r="B16" s="74" t="s">
        <v>49</v>
      </c>
      <c r="C16" s="74" t="s">
        <v>50</v>
      </c>
      <c r="D16" s="74" t="s">
        <v>51</v>
      </c>
      <c r="E16" s="74" t="s">
        <v>52</v>
      </c>
      <c r="F16" s="74" t="s">
        <v>53</v>
      </c>
    </row>
    <row r="17" spans="1:6" x14ac:dyDescent="0.25">
      <c r="A17" t="s">
        <v>7</v>
      </c>
      <c r="B17" s="4">
        <v>19</v>
      </c>
      <c r="C17">
        <v>8</v>
      </c>
      <c r="D17" s="5">
        <v>2</v>
      </c>
      <c r="E17">
        <v>0</v>
      </c>
      <c r="F17" s="11">
        <v>6</v>
      </c>
    </row>
    <row r="18" spans="1:6" x14ac:dyDescent="0.25">
      <c r="A18" s="83"/>
      <c r="B18" s="5"/>
      <c r="D18" s="5"/>
      <c r="F18" s="5"/>
    </row>
    <row r="19" spans="1:6" x14ac:dyDescent="0.25">
      <c r="B19" s="74" t="s">
        <v>49</v>
      </c>
      <c r="C19" s="74" t="s">
        <v>50</v>
      </c>
      <c r="D19" s="74" t="s">
        <v>51</v>
      </c>
      <c r="E19" s="74" t="s">
        <v>52</v>
      </c>
      <c r="F19" s="74" t="s">
        <v>53</v>
      </c>
    </row>
    <row r="20" spans="1:6" x14ac:dyDescent="0.25">
      <c r="A20" s="83" t="s">
        <v>82</v>
      </c>
      <c r="B20">
        <f>B14+(B17*2*$G$3)</f>
        <v>205.84</v>
      </c>
      <c r="C20">
        <f t="shared" ref="C20:F20" si="0">C14+(C17*2*$G$3)</f>
        <v>98.88</v>
      </c>
      <c r="D20">
        <f t="shared" si="0"/>
        <v>68.72</v>
      </c>
      <c r="E20">
        <f t="shared" si="0"/>
        <v>0</v>
      </c>
      <c r="F20">
        <f t="shared" si="0"/>
        <v>96.16</v>
      </c>
    </row>
    <row r="21" spans="1:6" x14ac:dyDescent="0.25">
      <c r="A21" s="83" t="s">
        <v>83</v>
      </c>
      <c r="B21">
        <f>B14+(B17*2*$H$3)</f>
        <v>159.47999999999999</v>
      </c>
      <c r="C21">
        <f t="shared" ref="C21:F21" si="1">C14+(C17*2*$H$3)</f>
        <v>79.36</v>
      </c>
      <c r="D21">
        <f t="shared" si="1"/>
        <v>63.84</v>
      </c>
      <c r="E21">
        <f t="shared" si="1"/>
        <v>0</v>
      </c>
      <c r="F21">
        <f t="shared" si="1"/>
        <v>81.52</v>
      </c>
    </row>
    <row r="22" spans="1:6" x14ac:dyDescent="0.25">
      <c r="A22" s="83" t="s">
        <v>88</v>
      </c>
      <c r="B22">
        <f>B14+(B17*2*$J$3)</f>
        <v>164.04000000000002</v>
      </c>
      <c r="C22">
        <f t="shared" ref="C22:F22" si="2">C14+(C17*2*$J$3)</f>
        <v>81.28</v>
      </c>
      <c r="D22">
        <f t="shared" si="2"/>
        <v>64.319999999999993</v>
      </c>
      <c r="E22">
        <f t="shared" si="2"/>
        <v>0</v>
      </c>
      <c r="F22">
        <f t="shared" si="2"/>
        <v>82.960000000000008</v>
      </c>
    </row>
    <row r="23" spans="1:6" x14ac:dyDescent="0.25">
      <c r="A23" s="83" t="s">
        <v>89</v>
      </c>
      <c r="B23">
        <f>B14+(B17*2*$I$3)</f>
        <v>162.13999999999999</v>
      </c>
      <c r="C23">
        <f t="shared" ref="C23:F23" si="3">C14+(C17*2*$I$3)</f>
        <v>80.48</v>
      </c>
      <c r="D23">
        <f t="shared" si="3"/>
        <v>64.12</v>
      </c>
      <c r="E23">
        <f t="shared" si="3"/>
        <v>0</v>
      </c>
      <c r="F23">
        <f t="shared" si="3"/>
        <v>82.36</v>
      </c>
    </row>
    <row r="25" spans="1:6" x14ac:dyDescent="0.25">
      <c r="A25" t="s">
        <v>64</v>
      </c>
    </row>
    <row r="26" spans="1:6" ht="13" thickBot="1" x14ac:dyDescent="0.3">
      <c r="B26" s="74" t="s">
        <v>49</v>
      </c>
      <c r="C26" s="74" t="s">
        <v>50</v>
      </c>
      <c r="D26" s="74" t="s">
        <v>51</v>
      </c>
      <c r="E26" s="74" t="s">
        <v>52</v>
      </c>
      <c r="F26" s="74" t="s">
        <v>53</v>
      </c>
    </row>
    <row r="27" spans="1:6" x14ac:dyDescent="0.25">
      <c r="A27" t="s">
        <v>42</v>
      </c>
      <c r="B27" s="75">
        <v>2584.8000000000002</v>
      </c>
      <c r="C27" s="76">
        <v>2730.2</v>
      </c>
      <c r="D27" s="76">
        <v>1097.58</v>
      </c>
      <c r="E27" s="76">
        <v>1128.6199999999999</v>
      </c>
      <c r="F27" s="77">
        <v>671.4</v>
      </c>
    </row>
    <row r="28" spans="1:6" x14ac:dyDescent="0.25">
      <c r="A28" t="s">
        <v>43</v>
      </c>
      <c r="B28" s="78">
        <v>735.24</v>
      </c>
      <c r="C28" s="66">
        <v>943.98</v>
      </c>
      <c r="D28" s="66">
        <v>1783.04</v>
      </c>
      <c r="E28" s="66">
        <v>374.1</v>
      </c>
      <c r="F28" s="79">
        <v>708.28</v>
      </c>
    </row>
    <row r="29" spans="1:6" x14ac:dyDescent="0.25">
      <c r="A29" t="s">
        <v>44</v>
      </c>
      <c r="B29" s="78">
        <v>755.96</v>
      </c>
      <c r="C29" s="66">
        <v>1418.44</v>
      </c>
      <c r="D29" s="66">
        <v>1514.58</v>
      </c>
      <c r="E29" s="66">
        <v>624.9</v>
      </c>
      <c r="F29" s="79">
        <v>828.78</v>
      </c>
    </row>
    <row r="30" spans="1:6" ht="13" thickBot="1" x14ac:dyDescent="0.3">
      <c r="A30" t="s">
        <v>46</v>
      </c>
      <c r="B30" s="80">
        <v>1836.42</v>
      </c>
      <c r="C30" s="81">
        <v>3399.58</v>
      </c>
      <c r="D30" s="81">
        <v>7594.92</v>
      </c>
      <c r="E30" s="81">
        <v>1075.22</v>
      </c>
      <c r="F30" s="82">
        <v>457.88</v>
      </c>
    </row>
    <row r="32" spans="1:6" ht="13" x14ac:dyDescent="0.3">
      <c r="A32" s="39" t="s">
        <v>55</v>
      </c>
      <c r="B32" s="38"/>
      <c r="C32" s="38"/>
      <c r="D32" s="38"/>
      <c r="E32" s="38"/>
      <c r="F32" s="38"/>
    </row>
    <row r="33" spans="1:6" ht="13" thickBot="1" x14ac:dyDescent="0.3">
      <c r="A33" s="38"/>
      <c r="B33" s="38" t="s">
        <v>49</v>
      </c>
      <c r="C33" s="38" t="s">
        <v>50</v>
      </c>
      <c r="D33" s="38" t="s">
        <v>51</v>
      </c>
      <c r="E33" s="38" t="s">
        <v>52</v>
      </c>
      <c r="F33" s="38" t="s">
        <v>53</v>
      </c>
    </row>
    <row r="34" spans="1:6" ht="13" thickTop="1" x14ac:dyDescent="0.25">
      <c r="A34" s="38" t="s">
        <v>42</v>
      </c>
      <c r="B34" s="55">
        <v>5000</v>
      </c>
      <c r="C34" s="56">
        <v>3025</v>
      </c>
      <c r="D34" s="57">
        <v>1225</v>
      </c>
      <c r="E34" s="56">
        <v>1750</v>
      </c>
      <c r="F34" s="58">
        <v>3675</v>
      </c>
    </row>
    <row r="35" spans="1:6" x14ac:dyDescent="0.25">
      <c r="A35" s="38" t="s">
        <v>43</v>
      </c>
      <c r="B35" s="59">
        <v>3400</v>
      </c>
      <c r="C35" s="38">
        <v>5550</v>
      </c>
      <c r="D35" s="60">
        <v>3250</v>
      </c>
      <c r="E35" s="38">
        <v>1200</v>
      </c>
      <c r="F35" s="61">
        <v>1600</v>
      </c>
    </row>
    <row r="36" spans="1:6" x14ac:dyDescent="0.25">
      <c r="A36" s="38" t="s">
        <v>44</v>
      </c>
      <c r="B36" s="59">
        <v>825</v>
      </c>
      <c r="C36" s="38">
        <v>2500</v>
      </c>
      <c r="D36" s="60">
        <v>3375</v>
      </c>
      <c r="E36" s="38">
        <v>1325</v>
      </c>
      <c r="F36" s="61">
        <v>850</v>
      </c>
    </row>
    <row r="37" spans="1:6" ht="13" thickBot="1" x14ac:dyDescent="0.3">
      <c r="A37" s="38" t="s">
        <v>46</v>
      </c>
      <c r="B37" s="62">
        <v>3550</v>
      </c>
      <c r="C37" s="63">
        <v>3450</v>
      </c>
      <c r="D37" s="64">
        <v>9100</v>
      </c>
      <c r="E37" s="63">
        <v>1700</v>
      </c>
      <c r="F37" s="65">
        <v>1850</v>
      </c>
    </row>
    <row r="38" spans="1:6" ht="13" thickTop="1" x14ac:dyDescent="0.25"/>
    <row r="40" spans="1:6" x14ac:dyDescent="0.25">
      <c r="A40" s="41" t="s">
        <v>84</v>
      </c>
    </row>
    <row r="42" spans="1:6" ht="13" thickBot="1" x14ac:dyDescent="0.3">
      <c r="B42" s="74" t="s">
        <v>49</v>
      </c>
      <c r="C42" s="74" t="s">
        <v>50</v>
      </c>
      <c r="D42" s="74" t="s">
        <v>51</v>
      </c>
      <c r="E42" s="74" t="s">
        <v>52</v>
      </c>
      <c r="F42" s="74" t="s">
        <v>53</v>
      </c>
    </row>
    <row r="43" spans="1:6" x14ac:dyDescent="0.25">
      <c r="A43" t="s">
        <v>42</v>
      </c>
      <c r="B43" s="75">
        <v>2584.8000000000002</v>
      </c>
      <c r="C43" s="76">
        <v>2730.2</v>
      </c>
      <c r="D43" s="76">
        <v>1097.58</v>
      </c>
      <c r="E43" s="76">
        <v>1128.6199999999999</v>
      </c>
      <c r="F43" s="77">
        <v>671.4</v>
      </c>
    </row>
    <row r="44" spans="1:6" x14ac:dyDescent="0.25">
      <c r="A44" t="s">
        <v>43</v>
      </c>
      <c r="B44" s="78">
        <f>B28-B22</f>
        <v>571.20000000000005</v>
      </c>
      <c r="C44" s="78">
        <f t="shared" ref="C44:F44" si="4">C28-C22</f>
        <v>862.7</v>
      </c>
      <c r="D44" s="78">
        <f t="shared" si="4"/>
        <v>1718.72</v>
      </c>
      <c r="E44" s="78">
        <f t="shared" si="4"/>
        <v>374.1</v>
      </c>
      <c r="F44" s="78">
        <f t="shared" si="4"/>
        <v>625.31999999999994</v>
      </c>
    </row>
    <row r="45" spans="1:6" x14ac:dyDescent="0.25">
      <c r="A45" t="s">
        <v>44</v>
      </c>
      <c r="B45" s="84">
        <f>B29+B21</f>
        <v>915.44</v>
      </c>
      <c r="C45" s="78">
        <f t="shared" ref="C45:F45" si="5">C29+C21</f>
        <v>1497.8</v>
      </c>
      <c r="D45" s="78">
        <f t="shared" si="5"/>
        <v>1578.4199999999998</v>
      </c>
      <c r="E45" s="78">
        <f t="shared" si="5"/>
        <v>624.9</v>
      </c>
      <c r="F45" s="84">
        <f t="shared" si="5"/>
        <v>910.3</v>
      </c>
    </row>
    <row r="46" spans="1:6" ht="13" thickBot="1" x14ac:dyDescent="0.3">
      <c r="A46" t="s">
        <v>46</v>
      </c>
      <c r="B46" s="80">
        <v>1836.42</v>
      </c>
      <c r="C46" s="81">
        <v>3399.58</v>
      </c>
      <c r="D46" s="81">
        <v>7594.92</v>
      </c>
      <c r="E46" s="81">
        <v>1075.22</v>
      </c>
      <c r="F46" s="82">
        <v>457.88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C970-4ADB-4E1E-9077-7933CF7A76F9}">
  <dimension ref="A1:Q46"/>
  <sheetViews>
    <sheetView topLeftCell="A23" workbookViewId="0">
      <selection activeCell="A42" sqref="A42:F46"/>
    </sheetView>
  </sheetViews>
  <sheetFormatPr defaultRowHeight="12.5" x14ac:dyDescent="0.25"/>
  <cols>
    <col min="1" max="1" width="24.26953125" customWidth="1"/>
    <col min="5" max="5" width="14.26953125" customWidth="1"/>
    <col min="7" max="7" width="12.54296875" customWidth="1"/>
  </cols>
  <sheetData>
    <row r="1" spans="1:17" ht="13" x14ac:dyDescent="0.3">
      <c r="A1" t="s">
        <v>14</v>
      </c>
      <c r="B1" s="39" t="s">
        <v>56</v>
      </c>
      <c r="C1" s="38"/>
      <c r="D1" s="38"/>
      <c r="E1" s="38"/>
      <c r="F1" s="38"/>
      <c r="G1" s="39" t="s">
        <v>57</v>
      </c>
      <c r="H1" s="38"/>
      <c r="I1" s="38"/>
      <c r="J1" s="38"/>
      <c r="K1" s="38"/>
      <c r="L1" s="39" t="s">
        <v>61</v>
      </c>
      <c r="M1" s="38"/>
      <c r="N1" s="38"/>
      <c r="O1" s="38"/>
      <c r="P1" s="38"/>
      <c r="Q1" s="39" t="s">
        <v>62</v>
      </c>
    </row>
    <row r="2" spans="1:17" ht="13" x14ac:dyDescent="0.3">
      <c r="B2" s="38" t="s">
        <v>46</v>
      </c>
      <c r="C2" s="38" t="s">
        <v>44</v>
      </c>
      <c r="D2" s="38" t="s">
        <v>42</v>
      </c>
      <c r="E2" s="38" t="s">
        <v>43</v>
      </c>
      <c r="F2" s="38"/>
      <c r="G2" s="38" t="s">
        <v>46</v>
      </c>
      <c r="H2" s="38" t="s">
        <v>44</v>
      </c>
      <c r="I2" s="38" t="s">
        <v>42</v>
      </c>
      <c r="J2" s="38" t="s">
        <v>43</v>
      </c>
      <c r="K2" s="38"/>
      <c r="L2" s="38" t="s">
        <v>46</v>
      </c>
      <c r="M2" s="38" t="s">
        <v>44</v>
      </c>
      <c r="N2" s="38" t="s">
        <v>42</v>
      </c>
      <c r="O2" s="38" t="s">
        <v>43</v>
      </c>
      <c r="P2" s="38"/>
      <c r="Q2" s="40" t="s">
        <v>63</v>
      </c>
    </row>
    <row r="3" spans="1:17" x14ac:dyDescent="0.25">
      <c r="A3" t="s">
        <v>14</v>
      </c>
      <c r="B3">
        <v>59</v>
      </c>
      <c r="C3">
        <v>73</v>
      </c>
      <c r="D3">
        <v>64</v>
      </c>
      <c r="E3">
        <v>104</v>
      </c>
      <c r="G3">
        <v>1</v>
      </c>
      <c r="H3">
        <v>1.65</v>
      </c>
      <c r="I3">
        <v>1.1000000000000001</v>
      </c>
      <c r="J3">
        <v>1.88</v>
      </c>
      <c r="L3">
        <v>60.515000000000001</v>
      </c>
      <c r="M3">
        <v>85.60499999999999</v>
      </c>
      <c r="N3">
        <v>66.039999999999992</v>
      </c>
      <c r="O3">
        <v>109.72</v>
      </c>
      <c r="Q3">
        <v>50</v>
      </c>
    </row>
    <row r="6" spans="1:17" ht="13" x14ac:dyDescent="0.3">
      <c r="D6" s="39" t="s">
        <v>60</v>
      </c>
      <c r="E6" s="38"/>
      <c r="F6" s="38"/>
      <c r="G6" s="38"/>
    </row>
    <row r="7" spans="1:17" x14ac:dyDescent="0.25">
      <c r="A7" s="83" t="s">
        <v>93</v>
      </c>
      <c r="B7">
        <f>F8</f>
        <v>3301.9999999999995</v>
      </c>
      <c r="D7" s="38" t="s">
        <v>46</v>
      </c>
      <c r="E7" s="38" t="s">
        <v>44</v>
      </c>
      <c r="F7" s="38" t="s">
        <v>42</v>
      </c>
      <c r="G7" s="38" t="s">
        <v>43</v>
      </c>
    </row>
    <row r="8" spans="1:17" x14ac:dyDescent="0.25">
      <c r="A8" s="83" t="s">
        <v>92</v>
      </c>
      <c r="B8">
        <f>D8</f>
        <v>3025.75</v>
      </c>
      <c r="D8">
        <v>3025.75</v>
      </c>
      <c r="E8">
        <v>4280.2499999999991</v>
      </c>
      <c r="F8">
        <v>3301.9999999999995</v>
      </c>
      <c r="G8">
        <v>5486</v>
      </c>
    </row>
    <row r="13" spans="1:17" x14ac:dyDescent="0.25">
      <c r="A13" s="83" t="s">
        <v>73</v>
      </c>
      <c r="B13" s="74" t="s">
        <v>49</v>
      </c>
      <c r="C13" s="74" t="s">
        <v>50</v>
      </c>
      <c r="D13" s="74" t="s">
        <v>51</v>
      </c>
      <c r="E13" s="74" t="s">
        <v>52</v>
      </c>
      <c r="F13" s="74" t="s">
        <v>53</v>
      </c>
    </row>
    <row r="14" spans="1:17" x14ac:dyDescent="0.25">
      <c r="A14" t="s">
        <v>14</v>
      </c>
      <c r="B14" s="4">
        <v>4</v>
      </c>
      <c r="C14">
        <v>96</v>
      </c>
      <c r="D14" s="5">
        <v>0</v>
      </c>
      <c r="E14">
        <v>8</v>
      </c>
      <c r="F14" s="11">
        <v>0</v>
      </c>
    </row>
    <row r="16" spans="1:17" x14ac:dyDescent="0.25">
      <c r="A16" s="83" t="s">
        <v>79</v>
      </c>
      <c r="B16" s="74" t="s">
        <v>49</v>
      </c>
      <c r="C16" s="74" t="s">
        <v>50</v>
      </c>
      <c r="D16" s="74" t="s">
        <v>51</v>
      </c>
      <c r="E16" s="74" t="s">
        <v>52</v>
      </c>
      <c r="F16" s="74" t="s">
        <v>53</v>
      </c>
    </row>
    <row r="17" spans="1:6" x14ac:dyDescent="0.25">
      <c r="A17" t="s">
        <v>14</v>
      </c>
      <c r="B17" s="4">
        <v>0</v>
      </c>
      <c r="C17">
        <v>24</v>
      </c>
      <c r="D17" s="5">
        <v>0</v>
      </c>
      <c r="E17">
        <v>1</v>
      </c>
      <c r="F17" s="11">
        <v>0</v>
      </c>
    </row>
    <row r="18" spans="1:6" x14ac:dyDescent="0.25">
      <c r="A18" s="83"/>
      <c r="B18" s="5"/>
      <c r="D18" s="5"/>
      <c r="F18" s="5"/>
    </row>
    <row r="19" spans="1:6" x14ac:dyDescent="0.25">
      <c r="B19" s="74" t="s">
        <v>49</v>
      </c>
      <c r="C19" s="74" t="s">
        <v>50</v>
      </c>
      <c r="D19" s="74" t="s">
        <v>51</v>
      </c>
      <c r="E19" s="74" t="s">
        <v>52</v>
      </c>
      <c r="F19" s="74" t="s">
        <v>53</v>
      </c>
    </row>
    <row r="20" spans="1:6" x14ac:dyDescent="0.25">
      <c r="A20" s="83" t="s">
        <v>82</v>
      </c>
      <c r="B20">
        <f>B14+(B17*2*$G$3)</f>
        <v>4</v>
      </c>
      <c r="C20">
        <f t="shared" ref="C20:F20" si="0">C14+(C17*2*$G$3)</f>
        <v>144</v>
      </c>
      <c r="D20">
        <f t="shared" si="0"/>
        <v>0</v>
      </c>
      <c r="E20">
        <f t="shared" si="0"/>
        <v>10</v>
      </c>
      <c r="F20">
        <f t="shared" si="0"/>
        <v>0</v>
      </c>
    </row>
    <row r="21" spans="1:6" x14ac:dyDescent="0.25">
      <c r="A21" s="83" t="s">
        <v>83</v>
      </c>
      <c r="B21">
        <f>B14+(B17*2*$H$3)</f>
        <v>4</v>
      </c>
      <c r="C21">
        <f t="shared" ref="C21:F21" si="1">C14+(C17*2*$H$3)</f>
        <v>175.2</v>
      </c>
      <c r="D21">
        <f t="shared" si="1"/>
        <v>0</v>
      </c>
      <c r="E21">
        <f t="shared" si="1"/>
        <v>11.3</v>
      </c>
      <c r="F21">
        <f t="shared" si="1"/>
        <v>0</v>
      </c>
    </row>
    <row r="22" spans="1:6" x14ac:dyDescent="0.25">
      <c r="A22" s="83" t="s">
        <v>88</v>
      </c>
      <c r="B22">
        <f>B14+(B17*2*$J$3)</f>
        <v>4</v>
      </c>
      <c r="C22">
        <f t="shared" ref="C22:F22" si="2">C14+(C17*2*$J$3)</f>
        <v>186.24</v>
      </c>
      <c r="D22">
        <f t="shared" si="2"/>
        <v>0</v>
      </c>
      <c r="E22">
        <f t="shared" si="2"/>
        <v>11.76</v>
      </c>
      <c r="F22">
        <f t="shared" si="2"/>
        <v>0</v>
      </c>
    </row>
    <row r="23" spans="1:6" x14ac:dyDescent="0.25">
      <c r="A23" s="83" t="s">
        <v>89</v>
      </c>
      <c r="B23">
        <f>B14+(B17*2*$I$3)</f>
        <v>4</v>
      </c>
      <c r="C23">
        <f t="shared" ref="C23:F23" si="3">C14+(C17*2*$I$3)</f>
        <v>148.80000000000001</v>
      </c>
      <c r="D23">
        <f t="shared" si="3"/>
        <v>0</v>
      </c>
      <c r="E23">
        <f t="shared" si="3"/>
        <v>10.199999999999999</v>
      </c>
      <c r="F23">
        <f t="shared" si="3"/>
        <v>0</v>
      </c>
    </row>
    <row r="25" spans="1:6" x14ac:dyDescent="0.25">
      <c r="A25" t="s">
        <v>64</v>
      </c>
    </row>
    <row r="26" spans="1:6" ht="13" thickBot="1" x14ac:dyDescent="0.3">
      <c r="B26" s="74" t="s">
        <v>49</v>
      </c>
      <c r="C26" s="74" t="s">
        <v>50</v>
      </c>
      <c r="D26" s="74" t="s">
        <v>51</v>
      </c>
      <c r="E26" s="74" t="s">
        <v>52</v>
      </c>
      <c r="F26" s="74" t="s">
        <v>53</v>
      </c>
    </row>
    <row r="27" spans="1:6" x14ac:dyDescent="0.25">
      <c r="A27" t="s">
        <v>42</v>
      </c>
      <c r="B27" s="75">
        <v>2584.8000000000002</v>
      </c>
      <c r="C27" s="76">
        <v>2730.2</v>
      </c>
      <c r="D27" s="76">
        <v>1097.58</v>
      </c>
      <c r="E27" s="76">
        <v>1128.6199999999999</v>
      </c>
      <c r="F27" s="77">
        <v>671.4</v>
      </c>
    </row>
    <row r="28" spans="1:6" x14ac:dyDescent="0.25">
      <c r="A28" t="s">
        <v>43</v>
      </c>
      <c r="B28" s="78">
        <v>735.24</v>
      </c>
      <c r="C28" s="66">
        <v>943.98</v>
      </c>
      <c r="D28" s="66">
        <v>1783.04</v>
      </c>
      <c r="E28" s="66">
        <v>374.1</v>
      </c>
      <c r="F28" s="79">
        <v>708.28</v>
      </c>
    </row>
    <row r="29" spans="1:6" x14ac:dyDescent="0.25">
      <c r="A29" t="s">
        <v>44</v>
      </c>
      <c r="B29" s="78">
        <v>755.96</v>
      </c>
      <c r="C29" s="66">
        <v>1418.44</v>
      </c>
      <c r="D29" s="66">
        <v>1514.58</v>
      </c>
      <c r="E29" s="66">
        <v>624.9</v>
      </c>
      <c r="F29" s="79">
        <v>828.78</v>
      </c>
    </row>
    <row r="30" spans="1:6" ht="13" thickBot="1" x14ac:dyDescent="0.3">
      <c r="A30" t="s">
        <v>46</v>
      </c>
      <c r="B30" s="80">
        <v>1836.42</v>
      </c>
      <c r="C30" s="81">
        <v>3399.58</v>
      </c>
      <c r="D30" s="81">
        <v>7594.92</v>
      </c>
      <c r="E30" s="81">
        <v>1075.22</v>
      </c>
      <c r="F30" s="82">
        <v>457.88</v>
      </c>
    </row>
    <row r="32" spans="1:6" ht="13" x14ac:dyDescent="0.3">
      <c r="A32" s="39" t="s">
        <v>55</v>
      </c>
      <c r="B32" s="38"/>
      <c r="C32" s="38"/>
      <c r="D32" s="38"/>
      <c r="E32" s="38"/>
      <c r="F32" s="38"/>
    </row>
    <row r="33" spans="1:6" ht="13" thickBot="1" x14ac:dyDescent="0.3">
      <c r="A33" s="38"/>
      <c r="B33" s="38" t="s">
        <v>49</v>
      </c>
      <c r="C33" s="38" t="s">
        <v>50</v>
      </c>
      <c r="D33" s="38" t="s">
        <v>51</v>
      </c>
      <c r="E33" s="38" t="s">
        <v>52</v>
      </c>
      <c r="F33" s="38" t="s">
        <v>53</v>
      </c>
    </row>
    <row r="34" spans="1:6" ht="13" thickTop="1" x14ac:dyDescent="0.25">
      <c r="A34" s="38" t="s">
        <v>42</v>
      </c>
      <c r="B34" s="55">
        <v>5000</v>
      </c>
      <c r="C34" s="56">
        <v>3025</v>
      </c>
      <c r="D34" s="57">
        <v>1225</v>
      </c>
      <c r="E34" s="56">
        <v>1750</v>
      </c>
      <c r="F34" s="58">
        <v>3675</v>
      </c>
    </row>
    <row r="35" spans="1:6" x14ac:dyDescent="0.25">
      <c r="A35" s="38" t="s">
        <v>43</v>
      </c>
      <c r="B35" s="59">
        <v>3400</v>
      </c>
      <c r="C35" s="38">
        <v>5550</v>
      </c>
      <c r="D35" s="60">
        <v>3250</v>
      </c>
      <c r="E35" s="38">
        <v>1200</v>
      </c>
      <c r="F35" s="61">
        <v>1600</v>
      </c>
    </row>
    <row r="36" spans="1:6" x14ac:dyDescent="0.25">
      <c r="A36" s="38" t="s">
        <v>44</v>
      </c>
      <c r="B36" s="59">
        <v>825</v>
      </c>
      <c r="C36" s="38">
        <v>2500</v>
      </c>
      <c r="D36" s="60">
        <v>3375</v>
      </c>
      <c r="E36" s="38">
        <v>1325</v>
      </c>
      <c r="F36" s="61">
        <v>850</v>
      </c>
    </row>
    <row r="37" spans="1:6" ht="13" thickBot="1" x14ac:dyDescent="0.3">
      <c r="A37" s="38" t="s">
        <v>46</v>
      </c>
      <c r="B37" s="62">
        <v>3550</v>
      </c>
      <c r="C37" s="63">
        <v>3450</v>
      </c>
      <c r="D37" s="64">
        <v>9100</v>
      </c>
      <c r="E37" s="63">
        <v>1700</v>
      </c>
      <c r="F37" s="65">
        <v>1850</v>
      </c>
    </row>
    <row r="38" spans="1:6" ht="13" thickTop="1" x14ac:dyDescent="0.25"/>
    <row r="40" spans="1:6" x14ac:dyDescent="0.25">
      <c r="A40" s="41" t="s">
        <v>84</v>
      </c>
    </row>
    <row r="42" spans="1:6" ht="13" thickBot="1" x14ac:dyDescent="0.3">
      <c r="B42" s="74" t="s">
        <v>49</v>
      </c>
      <c r="C42" s="74" t="s">
        <v>50</v>
      </c>
      <c r="D42" s="74" t="s">
        <v>51</v>
      </c>
      <c r="E42" s="74" t="s">
        <v>52</v>
      </c>
      <c r="F42" s="74" t="s">
        <v>53</v>
      </c>
    </row>
    <row r="43" spans="1:6" x14ac:dyDescent="0.25">
      <c r="A43" t="s">
        <v>42</v>
      </c>
      <c r="B43" s="75">
        <f>B27-B23</f>
        <v>2580.8000000000002</v>
      </c>
      <c r="C43" s="75">
        <f t="shared" ref="C43:F43" si="4">C27-C23</f>
        <v>2581.3999999999996</v>
      </c>
      <c r="D43" s="75">
        <f t="shared" si="4"/>
        <v>1097.58</v>
      </c>
      <c r="E43" s="75">
        <f t="shared" si="4"/>
        <v>1118.4199999999998</v>
      </c>
      <c r="F43" s="75">
        <f t="shared" si="4"/>
        <v>671.4</v>
      </c>
    </row>
    <row r="44" spans="1:6" x14ac:dyDescent="0.25">
      <c r="A44" t="s">
        <v>43</v>
      </c>
      <c r="B44" s="78">
        <v>735.24</v>
      </c>
      <c r="C44" s="66">
        <v>943.98</v>
      </c>
      <c r="D44" s="66">
        <v>1783.04</v>
      </c>
      <c r="E44" s="66">
        <v>374.1</v>
      </c>
      <c r="F44" s="79">
        <v>708.28</v>
      </c>
    </row>
    <row r="45" spans="1:6" x14ac:dyDescent="0.25">
      <c r="A45" t="s">
        <v>44</v>
      </c>
      <c r="B45" s="78">
        <v>755.96</v>
      </c>
      <c r="C45" s="66">
        <v>1418.44</v>
      </c>
      <c r="D45" s="66">
        <v>1514.58</v>
      </c>
      <c r="E45" s="66">
        <v>624.9</v>
      </c>
      <c r="F45" s="79">
        <v>828.78</v>
      </c>
    </row>
    <row r="46" spans="1:6" ht="13" thickBot="1" x14ac:dyDescent="0.3">
      <c r="A46" t="s">
        <v>46</v>
      </c>
      <c r="B46" s="80">
        <f>B30+B20</f>
        <v>1840.42</v>
      </c>
      <c r="C46" s="87">
        <f t="shared" ref="C46:F46" si="5">C30+C20</f>
        <v>3543.58</v>
      </c>
      <c r="D46" s="80">
        <f t="shared" si="5"/>
        <v>7594.92</v>
      </c>
      <c r="E46" s="80">
        <f t="shared" si="5"/>
        <v>1085.22</v>
      </c>
      <c r="F46" s="80">
        <f t="shared" si="5"/>
        <v>457.88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022D-98A2-4154-9A93-F2BAED38FB9A}">
  <dimension ref="A1:Q46"/>
  <sheetViews>
    <sheetView workbookViewId="0">
      <selection activeCell="F49" sqref="F49"/>
    </sheetView>
  </sheetViews>
  <sheetFormatPr defaultRowHeight="12.5" x14ac:dyDescent="0.25"/>
  <cols>
    <col min="1" max="1" width="19.6328125" customWidth="1"/>
    <col min="5" max="5" width="15.81640625" customWidth="1"/>
    <col min="6" max="6" width="14.81640625" customWidth="1"/>
    <col min="7" max="7" width="15.36328125" customWidth="1"/>
  </cols>
  <sheetData>
    <row r="1" spans="1:17" ht="13" x14ac:dyDescent="0.3">
      <c r="A1" s="83" t="s">
        <v>94</v>
      </c>
      <c r="B1" s="39" t="s">
        <v>56</v>
      </c>
      <c r="C1" s="38"/>
      <c r="D1" s="38"/>
      <c r="E1" s="38"/>
      <c r="F1" s="38"/>
      <c r="G1" s="39" t="s">
        <v>57</v>
      </c>
      <c r="H1" s="38"/>
      <c r="I1" s="38"/>
      <c r="J1" s="38"/>
      <c r="K1" s="38"/>
      <c r="L1" s="39" t="s">
        <v>61</v>
      </c>
      <c r="M1" s="38"/>
      <c r="N1" s="38"/>
      <c r="O1" s="38"/>
      <c r="P1" s="38"/>
      <c r="Q1" s="39" t="s">
        <v>62</v>
      </c>
    </row>
    <row r="2" spans="1:17" ht="13" x14ac:dyDescent="0.3">
      <c r="B2" s="38" t="s">
        <v>46</v>
      </c>
      <c r="C2" s="38" t="s">
        <v>44</v>
      </c>
      <c r="D2" s="38" t="s">
        <v>42</v>
      </c>
      <c r="E2" s="38" t="s">
        <v>43</v>
      </c>
      <c r="F2" s="38"/>
      <c r="G2" s="38" t="s">
        <v>46</v>
      </c>
      <c r="H2" s="38" t="s">
        <v>44</v>
      </c>
      <c r="I2" s="38" t="s">
        <v>42</v>
      </c>
      <c r="J2" s="38" t="s">
        <v>43</v>
      </c>
      <c r="K2" s="38"/>
      <c r="L2" s="38" t="s">
        <v>46</v>
      </c>
      <c r="M2" s="38" t="s">
        <v>44</v>
      </c>
      <c r="N2" s="38" t="s">
        <v>42</v>
      </c>
      <c r="O2" s="38" t="s">
        <v>43</v>
      </c>
      <c r="P2" s="38"/>
      <c r="Q2" s="40" t="s">
        <v>63</v>
      </c>
    </row>
    <row r="3" spans="1:17" x14ac:dyDescent="0.25">
      <c r="A3" s="83" t="s">
        <v>16</v>
      </c>
      <c r="B3">
        <v>59</v>
      </c>
      <c r="C3">
        <v>56</v>
      </c>
      <c r="D3">
        <v>86</v>
      </c>
      <c r="E3">
        <v>114</v>
      </c>
      <c r="G3">
        <v>1.17</v>
      </c>
      <c r="H3">
        <v>1.21</v>
      </c>
      <c r="I3">
        <v>1.57</v>
      </c>
      <c r="J3">
        <v>2.38</v>
      </c>
      <c r="L3">
        <v>64.935000000000002</v>
      </c>
      <c r="M3">
        <v>64.22</v>
      </c>
      <c r="N3">
        <v>91.13</v>
      </c>
      <c r="O3">
        <v>128.57</v>
      </c>
      <c r="Q3">
        <v>48</v>
      </c>
    </row>
    <row r="6" spans="1:17" ht="13" x14ac:dyDescent="0.3">
      <c r="D6" s="39" t="s">
        <v>60</v>
      </c>
      <c r="E6" s="38"/>
      <c r="F6" s="38"/>
      <c r="G6" s="38"/>
    </row>
    <row r="7" spans="1:17" x14ac:dyDescent="0.25">
      <c r="A7" s="83" t="s">
        <v>96</v>
      </c>
      <c r="B7">
        <f>E8</f>
        <v>3082.56</v>
      </c>
      <c r="D7" s="38" t="s">
        <v>46</v>
      </c>
      <c r="E7" s="38" t="s">
        <v>44</v>
      </c>
      <c r="F7" s="38" t="s">
        <v>42</v>
      </c>
      <c r="G7" s="38" t="s">
        <v>43</v>
      </c>
    </row>
    <row r="8" spans="1:17" x14ac:dyDescent="0.25">
      <c r="A8" s="83" t="s">
        <v>95</v>
      </c>
      <c r="B8">
        <f>D8</f>
        <v>3116.88</v>
      </c>
      <c r="D8">
        <v>3116.88</v>
      </c>
      <c r="E8">
        <v>3082.56</v>
      </c>
      <c r="F8">
        <v>4374.24</v>
      </c>
      <c r="G8">
        <v>6171.36</v>
      </c>
    </row>
    <row r="13" spans="1:17" x14ac:dyDescent="0.25">
      <c r="A13" s="83" t="s">
        <v>73</v>
      </c>
      <c r="B13" s="74" t="s">
        <v>49</v>
      </c>
      <c r="C13" s="74" t="s">
        <v>50</v>
      </c>
      <c r="D13" s="74" t="s">
        <v>51</v>
      </c>
      <c r="E13" s="74" t="s">
        <v>52</v>
      </c>
      <c r="F13" s="74" t="s">
        <v>53</v>
      </c>
    </row>
    <row r="14" spans="1:17" x14ac:dyDescent="0.25">
      <c r="A14" s="83" t="s">
        <v>94</v>
      </c>
      <c r="B14" s="4">
        <v>36</v>
      </c>
      <c r="C14">
        <v>88</v>
      </c>
      <c r="D14" s="5">
        <v>150</v>
      </c>
      <c r="E14">
        <v>0</v>
      </c>
      <c r="F14" s="11">
        <v>40</v>
      </c>
    </row>
    <row r="16" spans="1:17" x14ac:dyDescent="0.25">
      <c r="A16" s="83" t="s">
        <v>79</v>
      </c>
      <c r="B16" s="74" t="s">
        <v>49</v>
      </c>
      <c r="C16" s="74" t="s">
        <v>50</v>
      </c>
      <c r="D16" s="74" t="s">
        <v>51</v>
      </c>
      <c r="E16" s="74" t="s">
        <v>52</v>
      </c>
      <c r="F16" s="74" t="s">
        <v>53</v>
      </c>
    </row>
    <row r="17" spans="1:6" x14ac:dyDescent="0.25">
      <c r="A17" s="83" t="s">
        <v>94</v>
      </c>
      <c r="B17" s="4">
        <v>5</v>
      </c>
      <c r="C17">
        <v>11</v>
      </c>
      <c r="D17" s="5">
        <v>6</v>
      </c>
      <c r="E17">
        <v>0</v>
      </c>
      <c r="F17" s="11">
        <v>2</v>
      </c>
    </row>
    <row r="18" spans="1:6" x14ac:dyDescent="0.25">
      <c r="A18" s="83"/>
      <c r="B18" s="5"/>
      <c r="D18" s="5"/>
      <c r="F18" s="5"/>
    </row>
    <row r="19" spans="1:6" x14ac:dyDescent="0.25">
      <c r="B19" s="74" t="s">
        <v>49</v>
      </c>
      <c r="C19" s="74" t="s">
        <v>50</v>
      </c>
      <c r="D19" s="74" t="s">
        <v>51</v>
      </c>
      <c r="E19" s="74" t="s">
        <v>52</v>
      </c>
      <c r="F19" s="74" t="s">
        <v>53</v>
      </c>
    </row>
    <row r="20" spans="1:6" x14ac:dyDescent="0.25">
      <c r="A20" s="83" t="s">
        <v>82</v>
      </c>
      <c r="B20">
        <f>B14+(B17*2*$G$3)</f>
        <v>47.7</v>
      </c>
      <c r="C20">
        <f t="shared" ref="C20:F20" si="0">C14+(C17*2*$G$3)</f>
        <v>113.74</v>
      </c>
      <c r="D20">
        <f t="shared" si="0"/>
        <v>164.04</v>
      </c>
      <c r="E20">
        <f t="shared" si="0"/>
        <v>0</v>
      </c>
      <c r="F20">
        <f t="shared" si="0"/>
        <v>44.68</v>
      </c>
    </row>
    <row r="21" spans="1:6" x14ac:dyDescent="0.25">
      <c r="A21" s="83" t="s">
        <v>83</v>
      </c>
      <c r="B21">
        <f>B14+(B17*2*$H$3)</f>
        <v>48.1</v>
      </c>
      <c r="C21">
        <f t="shared" ref="C21:F21" si="1">C14+(C17*2*$H$3)</f>
        <v>114.62</v>
      </c>
      <c r="D21">
        <f t="shared" si="1"/>
        <v>164.52</v>
      </c>
      <c r="E21">
        <f t="shared" si="1"/>
        <v>0</v>
      </c>
      <c r="F21">
        <f t="shared" si="1"/>
        <v>44.84</v>
      </c>
    </row>
    <row r="22" spans="1:6" x14ac:dyDescent="0.25">
      <c r="A22" s="83" t="s">
        <v>88</v>
      </c>
      <c r="B22">
        <f>B14+(B17*2*$J$3)</f>
        <v>59.8</v>
      </c>
      <c r="C22">
        <f t="shared" ref="C22:F22" si="2">C14+(C17*2*$J$3)</f>
        <v>140.36000000000001</v>
      </c>
      <c r="D22">
        <f t="shared" si="2"/>
        <v>178.56</v>
      </c>
      <c r="E22">
        <f t="shared" si="2"/>
        <v>0</v>
      </c>
      <c r="F22">
        <f t="shared" si="2"/>
        <v>49.519999999999996</v>
      </c>
    </row>
    <row r="23" spans="1:6" x14ac:dyDescent="0.25">
      <c r="A23" s="83" t="s">
        <v>89</v>
      </c>
      <c r="B23">
        <f>B14+(B17*2*$I$3)</f>
        <v>51.7</v>
      </c>
      <c r="C23">
        <f t="shared" ref="C23:F23" si="3">C14+(C17*2*$I$3)</f>
        <v>122.53999999999999</v>
      </c>
      <c r="D23">
        <f t="shared" si="3"/>
        <v>168.84</v>
      </c>
      <c r="E23">
        <f t="shared" si="3"/>
        <v>0</v>
      </c>
      <c r="F23">
        <f t="shared" si="3"/>
        <v>46.28</v>
      </c>
    </row>
    <row r="25" spans="1:6" x14ac:dyDescent="0.25">
      <c r="A25" t="s">
        <v>64</v>
      </c>
    </row>
    <row r="26" spans="1:6" ht="13" thickBot="1" x14ac:dyDescent="0.3">
      <c r="B26" s="74" t="s">
        <v>49</v>
      </c>
      <c r="C26" s="74" t="s">
        <v>50</v>
      </c>
      <c r="D26" s="74" t="s">
        <v>51</v>
      </c>
      <c r="E26" s="74" t="s">
        <v>52</v>
      </c>
      <c r="F26" s="74" t="s">
        <v>53</v>
      </c>
    </row>
    <row r="27" spans="1:6" x14ac:dyDescent="0.25">
      <c r="A27" t="s">
        <v>42</v>
      </c>
      <c r="B27" s="75">
        <v>2584.8000000000002</v>
      </c>
      <c r="C27" s="76">
        <v>2730.2</v>
      </c>
      <c r="D27" s="76">
        <v>1097.58</v>
      </c>
      <c r="E27" s="76">
        <v>1128.6199999999999</v>
      </c>
      <c r="F27" s="77">
        <v>671.4</v>
      </c>
    </row>
    <row r="28" spans="1:6" x14ac:dyDescent="0.25">
      <c r="A28" t="s">
        <v>43</v>
      </c>
      <c r="B28" s="78">
        <v>735.24</v>
      </c>
      <c r="C28" s="66">
        <v>943.98</v>
      </c>
      <c r="D28" s="66">
        <v>1783.04</v>
      </c>
      <c r="E28" s="66">
        <v>374.1</v>
      </c>
      <c r="F28" s="79">
        <v>708.28</v>
      </c>
    </row>
    <row r="29" spans="1:6" x14ac:dyDescent="0.25">
      <c r="A29" t="s">
        <v>44</v>
      </c>
      <c r="B29" s="78">
        <v>755.96</v>
      </c>
      <c r="C29" s="66">
        <v>1418.44</v>
      </c>
      <c r="D29" s="66">
        <v>1514.58</v>
      </c>
      <c r="E29" s="66">
        <v>624.9</v>
      </c>
      <c r="F29" s="79">
        <v>828.78</v>
      </c>
    </row>
    <row r="30" spans="1:6" ht="13" thickBot="1" x14ac:dyDescent="0.3">
      <c r="A30" t="s">
        <v>46</v>
      </c>
      <c r="B30" s="80">
        <v>1836.42</v>
      </c>
      <c r="C30" s="81">
        <v>3399.58</v>
      </c>
      <c r="D30" s="81">
        <v>7594.92</v>
      </c>
      <c r="E30" s="81">
        <v>1075.22</v>
      </c>
      <c r="F30" s="82">
        <v>457.88</v>
      </c>
    </row>
    <row r="32" spans="1:6" ht="13" x14ac:dyDescent="0.3">
      <c r="A32" s="39" t="s">
        <v>55</v>
      </c>
      <c r="B32" s="38"/>
      <c r="C32" s="38"/>
      <c r="D32" s="38"/>
      <c r="E32" s="38"/>
      <c r="F32" s="38"/>
    </row>
    <row r="33" spans="1:6" ht="13" thickBot="1" x14ac:dyDescent="0.3">
      <c r="A33" s="38"/>
      <c r="B33" s="38" t="s">
        <v>49</v>
      </c>
      <c r="C33" s="38" t="s">
        <v>50</v>
      </c>
      <c r="D33" s="38" t="s">
        <v>51</v>
      </c>
      <c r="E33" s="38" t="s">
        <v>52</v>
      </c>
      <c r="F33" s="38" t="s">
        <v>53</v>
      </c>
    </row>
    <row r="34" spans="1:6" ht="13" thickTop="1" x14ac:dyDescent="0.25">
      <c r="A34" s="38" t="s">
        <v>42</v>
      </c>
      <c r="B34" s="55">
        <v>5000</v>
      </c>
      <c r="C34" s="56">
        <v>3025</v>
      </c>
      <c r="D34" s="57">
        <v>1225</v>
      </c>
      <c r="E34" s="56">
        <v>1750</v>
      </c>
      <c r="F34" s="58">
        <v>3675</v>
      </c>
    </row>
    <row r="35" spans="1:6" x14ac:dyDescent="0.25">
      <c r="A35" s="38" t="s">
        <v>43</v>
      </c>
      <c r="B35" s="59">
        <v>3400</v>
      </c>
      <c r="C35" s="38">
        <v>5550</v>
      </c>
      <c r="D35" s="60">
        <v>3250</v>
      </c>
      <c r="E35" s="38">
        <v>1200</v>
      </c>
      <c r="F35" s="61">
        <v>1600</v>
      </c>
    </row>
    <row r="36" spans="1:6" x14ac:dyDescent="0.25">
      <c r="A36" s="38" t="s">
        <v>44</v>
      </c>
      <c r="B36" s="59">
        <v>825</v>
      </c>
      <c r="C36" s="38">
        <v>2500</v>
      </c>
      <c r="D36" s="60">
        <v>3375</v>
      </c>
      <c r="E36" s="38">
        <v>1325</v>
      </c>
      <c r="F36" s="61">
        <v>850</v>
      </c>
    </row>
    <row r="37" spans="1:6" ht="13" thickBot="1" x14ac:dyDescent="0.3">
      <c r="A37" s="38" t="s">
        <v>46</v>
      </c>
      <c r="B37" s="62">
        <v>3550</v>
      </c>
      <c r="C37" s="63">
        <v>3450</v>
      </c>
      <c r="D37" s="64">
        <v>9100</v>
      </c>
      <c r="E37" s="63">
        <v>1700</v>
      </c>
      <c r="F37" s="65">
        <v>1850</v>
      </c>
    </row>
    <row r="38" spans="1:6" ht="13" thickTop="1" x14ac:dyDescent="0.25"/>
    <row r="40" spans="1:6" x14ac:dyDescent="0.25">
      <c r="A40" s="41" t="s">
        <v>84</v>
      </c>
    </row>
    <row r="42" spans="1:6" ht="13" thickBot="1" x14ac:dyDescent="0.3">
      <c r="B42" s="74" t="s">
        <v>49</v>
      </c>
      <c r="C42" s="74" t="s">
        <v>50</v>
      </c>
      <c r="D42" s="74" t="s">
        <v>51</v>
      </c>
      <c r="E42" s="74" t="s">
        <v>52</v>
      </c>
      <c r="F42" s="74" t="s">
        <v>53</v>
      </c>
    </row>
    <row r="43" spans="1:6" x14ac:dyDescent="0.25">
      <c r="A43" t="s">
        <v>42</v>
      </c>
      <c r="B43" s="75">
        <v>2584.8000000000002</v>
      </c>
      <c r="C43" s="76">
        <v>2730.2</v>
      </c>
      <c r="D43" s="76">
        <v>1097.58</v>
      </c>
      <c r="E43" s="76">
        <v>1128.6199999999999</v>
      </c>
      <c r="F43" s="77">
        <v>671.4</v>
      </c>
    </row>
    <row r="44" spans="1:6" x14ac:dyDescent="0.25">
      <c r="A44" t="s">
        <v>43</v>
      </c>
      <c r="B44" s="78">
        <v>735.24</v>
      </c>
      <c r="C44" s="66">
        <v>943.98</v>
      </c>
      <c r="D44" s="66">
        <v>1783.04</v>
      </c>
      <c r="E44" s="66">
        <v>374.1</v>
      </c>
      <c r="F44" s="79">
        <v>708.28</v>
      </c>
    </row>
    <row r="45" spans="1:6" x14ac:dyDescent="0.25">
      <c r="A45" t="s">
        <v>44</v>
      </c>
      <c r="B45" s="78">
        <f>B29-B21</f>
        <v>707.86</v>
      </c>
      <c r="C45" s="78">
        <f t="shared" ref="C45:F45" si="4">C29-C21</f>
        <v>1303.8200000000002</v>
      </c>
      <c r="D45" s="78">
        <f t="shared" si="4"/>
        <v>1350.06</v>
      </c>
      <c r="E45" s="78">
        <f t="shared" si="4"/>
        <v>624.9</v>
      </c>
      <c r="F45" s="78">
        <f t="shared" si="4"/>
        <v>783.93999999999994</v>
      </c>
    </row>
    <row r="46" spans="1:6" ht="13" thickBot="1" x14ac:dyDescent="0.3">
      <c r="A46" t="s">
        <v>46</v>
      </c>
      <c r="B46" s="80">
        <f>B30+B20</f>
        <v>1884.1200000000001</v>
      </c>
      <c r="C46" s="87">
        <f t="shared" ref="C46:F46" si="5">C30+C20</f>
        <v>3513.3199999999997</v>
      </c>
      <c r="D46" s="80">
        <f t="shared" si="5"/>
        <v>7758.96</v>
      </c>
      <c r="E46" s="80">
        <f t="shared" si="5"/>
        <v>1075.22</v>
      </c>
      <c r="F46" s="80">
        <f t="shared" si="5"/>
        <v>502.56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Store Data</vt:lpstr>
      <vt:lpstr>Regional Office Data</vt:lpstr>
      <vt:lpstr>Travel</vt:lpstr>
      <vt:lpstr>Solver implementation</vt:lpstr>
      <vt:lpstr>Stafford calc</vt:lpstr>
      <vt:lpstr>Madison Calc</vt:lpstr>
      <vt:lpstr>City of federicksberg</vt:lpstr>
      <vt:lpstr>Fluvanna_County</vt:lpstr>
      <vt:lpstr>Greene_county</vt:lpstr>
      <vt:lpstr>Spotsylvania_county</vt:lpstr>
      <vt:lpstr>All six in one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Brooks</dc:creator>
  <cp:lastModifiedBy>Riddhi Rungta</cp:lastModifiedBy>
  <dcterms:created xsi:type="dcterms:W3CDTF">2009-10-01T20:42:50Z</dcterms:created>
  <dcterms:modified xsi:type="dcterms:W3CDTF">2024-12-03T15:27:01Z</dcterms:modified>
</cp:coreProperties>
</file>