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2dd2d07392e7e/Desktop/VCU/Spring'25/Decision and Risk Analytics/Group Project/"/>
    </mc:Choice>
  </mc:AlternateContent>
  <xr:revisionPtr revIDLastSave="14" documentId="13_ncr:40009_{4E8A5CD0-F36C-4794-96C8-C882521460F0}" xr6:coauthVersionLast="47" xr6:coauthVersionMax="47" xr10:uidLastSave="{C28C46AB-3416-43A7-BFEA-618073381270}"/>
  <bookViews>
    <workbookView xWindow="-110" yWindow="-110" windowWidth="19420" windowHeight="10300" xr2:uid="{00000000-000D-0000-FFFF-FFFF00000000}"/>
  </bookViews>
  <sheets>
    <sheet name="data" sheetId="1" r:id="rId1"/>
  </sheets>
  <definedNames>
    <definedName name="_xlnm._FilterDatabase" localSheetId="0" hidden="1">data!$A$1:$R$1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P28" i="1" s="1"/>
  <c r="X9" i="1"/>
  <c r="F73" i="1"/>
  <c r="F74" i="1"/>
  <c r="F75" i="1"/>
  <c r="F72" i="1"/>
  <c r="P8" i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X7" i="1"/>
  <c r="X6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Y4" i="1"/>
  <c r="P64" i="1" s="1"/>
  <c r="Y3" i="1"/>
  <c r="P65" i="1" s="1"/>
  <c r="N2" i="1"/>
  <c r="O2" i="1" s="1"/>
  <c r="P26" i="1" l="1"/>
  <c r="P4" i="1"/>
  <c r="Q4" i="1" s="1"/>
  <c r="R4" i="1" s="1"/>
  <c r="P34" i="1"/>
  <c r="P35" i="1"/>
  <c r="P36" i="1"/>
  <c r="P40" i="1"/>
  <c r="Q40" i="1" s="1"/>
  <c r="R40" i="1" s="1"/>
  <c r="P50" i="1"/>
  <c r="P51" i="1"/>
  <c r="Q51" i="1" s="1"/>
  <c r="R51" i="1" s="1"/>
  <c r="P2" i="1"/>
  <c r="Q2" i="1" s="1"/>
  <c r="R2" i="1" s="1"/>
  <c r="P6" i="1"/>
  <c r="Q6" i="1" s="1"/>
  <c r="R6" i="1" s="1"/>
  <c r="Q36" i="1"/>
  <c r="R36" i="1" s="1"/>
  <c r="Q26" i="1"/>
  <c r="R26" i="1" s="1"/>
  <c r="P10" i="1"/>
  <c r="Q10" i="1" s="1"/>
  <c r="R10" i="1" s="1"/>
  <c r="P52" i="1"/>
  <c r="Q52" i="1" s="1"/>
  <c r="R52" i="1" s="1"/>
  <c r="P12" i="1"/>
  <c r="Q12" i="1" s="1"/>
  <c r="R12" i="1" s="1"/>
  <c r="P14" i="1"/>
  <c r="Q14" i="1" s="1"/>
  <c r="R14" i="1" s="1"/>
  <c r="P16" i="1"/>
  <c r="Q16" i="1" s="1"/>
  <c r="R16" i="1" s="1"/>
  <c r="P37" i="1"/>
  <c r="Q37" i="1" s="1"/>
  <c r="R37" i="1" s="1"/>
  <c r="P53" i="1"/>
  <c r="Q53" i="1" s="1"/>
  <c r="R53" i="1" s="1"/>
  <c r="Q65" i="1"/>
  <c r="R65" i="1" s="1"/>
  <c r="Q28" i="1"/>
  <c r="R28" i="1" s="1"/>
  <c r="P18" i="1"/>
  <c r="Q18" i="1" s="1"/>
  <c r="R18" i="1" s="1"/>
  <c r="P20" i="1"/>
  <c r="Q20" i="1" s="1"/>
  <c r="R20" i="1" s="1"/>
  <c r="P38" i="1"/>
  <c r="Q38" i="1" s="1"/>
  <c r="R38" i="1" s="1"/>
  <c r="P54" i="1"/>
  <c r="Q54" i="1" s="1"/>
  <c r="R54" i="1" s="1"/>
  <c r="P22" i="1"/>
  <c r="Q22" i="1" s="1"/>
  <c r="R22" i="1" s="1"/>
  <c r="P24" i="1"/>
  <c r="Q24" i="1" s="1"/>
  <c r="R24" i="1" s="1"/>
  <c r="P39" i="1"/>
  <c r="Q39" i="1" s="1"/>
  <c r="R39" i="1" s="1"/>
  <c r="P55" i="1"/>
  <c r="Q55" i="1" s="1"/>
  <c r="R55" i="1" s="1"/>
  <c r="P56" i="1"/>
  <c r="Q56" i="1" s="1"/>
  <c r="R56" i="1" s="1"/>
  <c r="P30" i="1"/>
  <c r="Q30" i="1" s="1"/>
  <c r="R30" i="1" s="1"/>
  <c r="P32" i="1"/>
  <c r="Q32" i="1" s="1"/>
  <c r="R32" i="1" s="1"/>
  <c r="P41" i="1"/>
  <c r="Q41" i="1" s="1"/>
  <c r="R41" i="1" s="1"/>
  <c r="P57" i="1"/>
  <c r="Q57" i="1" s="1"/>
  <c r="R57" i="1" s="1"/>
  <c r="Q64" i="1"/>
  <c r="R64" i="1" s="1"/>
  <c r="Q8" i="1"/>
  <c r="R8" i="1" s="1"/>
  <c r="P3" i="1"/>
  <c r="Q3" i="1" s="1"/>
  <c r="R3" i="1" s="1"/>
  <c r="P5" i="1"/>
  <c r="Q5" i="1" s="1"/>
  <c r="R5" i="1" s="1"/>
  <c r="P42" i="1"/>
  <c r="Q42" i="1" s="1"/>
  <c r="R42" i="1" s="1"/>
  <c r="P58" i="1"/>
  <c r="Q58" i="1" s="1"/>
  <c r="R58" i="1" s="1"/>
  <c r="P7" i="1"/>
  <c r="Q7" i="1" s="1"/>
  <c r="R7" i="1" s="1"/>
  <c r="P9" i="1"/>
  <c r="Q9" i="1" s="1"/>
  <c r="R9" i="1" s="1"/>
  <c r="P43" i="1"/>
  <c r="Q43" i="1" s="1"/>
  <c r="R43" i="1" s="1"/>
  <c r="P59" i="1"/>
  <c r="Q59" i="1" s="1"/>
  <c r="R59" i="1" s="1"/>
  <c r="P11" i="1"/>
  <c r="Q11" i="1" s="1"/>
  <c r="R11" i="1" s="1"/>
  <c r="P13" i="1"/>
  <c r="Q13" i="1" s="1"/>
  <c r="R13" i="1" s="1"/>
  <c r="P44" i="1"/>
  <c r="Q44" i="1" s="1"/>
  <c r="R44" i="1" s="1"/>
  <c r="P60" i="1"/>
  <c r="Q60" i="1" s="1"/>
  <c r="R60" i="1" s="1"/>
  <c r="P15" i="1"/>
  <c r="Q15" i="1" s="1"/>
  <c r="R15" i="1" s="1"/>
  <c r="P17" i="1"/>
  <c r="Q17" i="1" s="1"/>
  <c r="R17" i="1" s="1"/>
  <c r="P45" i="1"/>
  <c r="Q45" i="1" s="1"/>
  <c r="R45" i="1" s="1"/>
  <c r="P61" i="1"/>
  <c r="Q61" i="1" s="1"/>
  <c r="R61" i="1" s="1"/>
  <c r="P19" i="1"/>
  <c r="Q19" i="1" s="1"/>
  <c r="R19" i="1" s="1"/>
  <c r="P21" i="1"/>
  <c r="Q21" i="1" s="1"/>
  <c r="R21" i="1" s="1"/>
  <c r="P46" i="1"/>
  <c r="Q46" i="1" s="1"/>
  <c r="R46" i="1" s="1"/>
  <c r="P62" i="1"/>
  <c r="Q62" i="1" s="1"/>
  <c r="R62" i="1" s="1"/>
  <c r="P23" i="1"/>
  <c r="Q23" i="1" s="1"/>
  <c r="R23" i="1" s="1"/>
  <c r="P25" i="1"/>
  <c r="Q25" i="1" s="1"/>
  <c r="R25" i="1" s="1"/>
  <c r="P47" i="1"/>
  <c r="Q47" i="1" s="1"/>
  <c r="R47" i="1" s="1"/>
  <c r="P63" i="1"/>
  <c r="Q63" i="1" s="1"/>
  <c r="R63" i="1" s="1"/>
  <c r="Q35" i="1"/>
  <c r="R35" i="1" s="1"/>
  <c r="P27" i="1"/>
  <c r="Q27" i="1" s="1"/>
  <c r="R27" i="1" s="1"/>
  <c r="P29" i="1"/>
  <c r="Q29" i="1" s="1"/>
  <c r="R29" i="1" s="1"/>
  <c r="P48" i="1"/>
  <c r="Q48" i="1" s="1"/>
  <c r="R48" i="1" s="1"/>
  <c r="Q50" i="1"/>
  <c r="R50" i="1" s="1"/>
  <c r="Q34" i="1"/>
  <c r="R34" i="1" s="1"/>
  <c r="P31" i="1"/>
  <c r="Q31" i="1" s="1"/>
  <c r="R31" i="1" s="1"/>
  <c r="P33" i="1"/>
  <c r="Q33" i="1" s="1"/>
  <c r="R33" i="1" s="1"/>
  <c r="P49" i="1"/>
  <c r="Q49" i="1" s="1"/>
  <c r="R49" i="1" s="1"/>
</calcChain>
</file>

<file path=xl/sharedStrings.xml><?xml version="1.0" encoding="utf-8"?>
<sst xmlns="http://schemas.openxmlformats.org/spreadsheetml/2006/main" count="711" uniqueCount="52">
  <si>
    <t>index</t>
  </si>
  <si>
    <t>Install Solar Panel</t>
  </si>
  <si>
    <t>Payment</t>
  </si>
  <si>
    <t>Weather</t>
  </si>
  <si>
    <t>Consumption</t>
  </si>
  <si>
    <t>VPP</t>
  </si>
  <si>
    <t>Degradation</t>
  </si>
  <si>
    <t>Maintenance</t>
  </si>
  <si>
    <t>Electricity Rate</t>
  </si>
  <si>
    <t>Policy</t>
  </si>
  <si>
    <t>Feature Flow</t>
  </si>
  <si>
    <t>Install</t>
  </si>
  <si>
    <t>Finance it</t>
  </si>
  <si>
    <t>Sunny</t>
  </si>
  <si>
    <t>High</t>
  </si>
  <si>
    <t>Yes</t>
  </si>
  <si>
    <t>Low</t>
  </si>
  <si>
    <t>N/A</t>
  </si>
  <si>
    <t>Install Solar Panel -&gt; Payment -&gt; Weather -&gt; Consumption -&gt; VPP -&gt; Degradation -&gt; Maintenance</t>
  </si>
  <si>
    <t>No</t>
  </si>
  <si>
    <t>Cloudy</t>
  </si>
  <si>
    <t>Pay upfront</t>
  </si>
  <si>
    <t>Increases</t>
  </si>
  <si>
    <t>Carbon penalties introduced</t>
  </si>
  <si>
    <t>Not Install -&gt; Electricity Rate -&gt; Consumption -&gt; Policy</t>
  </si>
  <si>
    <t>No change in policy</t>
  </si>
  <si>
    <t>Stable</t>
  </si>
  <si>
    <t>Decreases</t>
  </si>
  <si>
    <t>Energy Produced (kWh/day)</t>
  </si>
  <si>
    <t>Energy Consumed (kWh/day)</t>
  </si>
  <si>
    <t>Energy Surplus/Deficit (kWh)</t>
  </si>
  <si>
    <t>Utility Rate</t>
  </si>
  <si>
    <t xml:space="preserve">maintenance </t>
  </si>
  <si>
    <t xml:space="preserve">high </t>
  </si>
  <si>
    <t>low</t>
  </si>
  <si>
    <t xml:space="preserve">low </t>
  </si>
  <si>
    <t>high</t>
  </si>
  <si>
    <t>degradtion</t>
  </si>
  <si>
    <t xml:space="preserve">payment </t>
  </si>
  <si>
    <t>loan</t>
  </si>
  <si>
    <t>upfront</t>
  </si>
  <si>
    <t>uitility rate($/kWh)</t>
  </si>
  <si>
    <t>Yearly</t>
  </si>
  <si>
    <t>30 Years</t>
  </si>
  <si>
    <t>#</t>
  </si>
  <si>
    <t>Consumption Behavior</t>
  </si>
  <si>
    <t>Stable/Decreases</t>
  </si>
  <si>
    <t>Net Cost Savings/Cost (30 Years)</t>
  </si>
  <si>
    <t>Grid Energy Cost</t>
  </si>
  <si>
    <t>Total Solar Cost</t>
  </si>
  <si>
    <t>Total Net 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</si>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</sst>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zoomScale="68" zoomScaleNormal="65" workbookViewId="0">
      <selection activeCell="Y10" sqref="Y10"/>
    </sheetView>
  </sheetViews>
  <sheetFormatPr defaultRowHeight="14.5" x14ac:dyDescent="0.35"/>
  <cols>
    <col min="1" max="1" width="6" bestFit="1" customWidth="1"/>
    <col min="2" max="2" width="16.81640625" bestFit="1" customWidth="1"/>
    <col min="3" max="3" width="21.54296875" bestFit="1" customWidth="1"/>
    <col min="4" max="4" width="15" bestFit="1" customWidth="1"/>
    <col min="5" max="5" width="27.26953125" bestFit="1" customWidth="1"/>
    <col min="6" max="6" width="11.54296875" bestFit="1" customWidth="1"/>
    <col min="7" max="7" width="11.81640625" bestFit="1" customWidth="1"/>
    <col min="8" max="8" width="12.54296875" bestFit="1" customWidth="1"/>
    <col min="9" max="9" width="14.26953125" hidden="1" customWidth="1"/>
    <col min="10" max="10" width="26.7265625" hidden="1" customWidth="1"/>
    <col min="11" max="11" width="88.26953125" hidden="1" customWidth="1"/>
    <col min="12" max="12" width="26.26953125" bestFit="1" customWidth="1"/>
    <col min="13" max="13" width="27.26953125" bestFit="1" customWidth="1"/>
    <col min="14" max="14" width="27.1796875" bestFit="1" customWidth="1"/>
    <col min="15" max="17" width="27.1796875" customWidth="1"/>
    <col min="18" max="18" width="30" bestFit="1" customWidth="1"/>
    <col min="22" max="22" width="18.453125" bestFit="1" customWidth="1"/>
    <col min="24" max="24" width="9.81640625" bestFit="1" customWidth="1"/>
    <col min="25" max="25" width="10.453125" bestFit="1" customWidth="1"/>
  </cols>
  <sheetData>
    <row r="1" spans="1:25" s="11" customForma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28</v>
      </c>
      <c r="M1" s="10" t="s">
        <v>29</v>
      </c>
      <c r="N1" s="10" t="s">
        <v>30</v>
      </c>
      <c r="O1" s="10" t="s">
        <v>48</v>
      </c>
      <c r="P1" s="10" t="s">
        <v>49</v>
      </c>
      <c r="Q1" s="10" t="s">
        <v>50</v>
      </c>
      <c r="R1" s="10" t="s">
        <v>47</v>
      </c>
    </row>
    <row r="2" spans="1:25" x14ac:dyDescent="0.35">
      <c r="A2" s="6">
        <v>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14</v>
      </c>
      <c r="H2" s="6" t="s">
        <v>16</v>
      </c>
      <c r="I2" s="6" t="s">
        <v>17</v>
      </c>
      <c r="J2" s="6" t="s">
        <v>17</v>
      </c>
      <c r="K2" s="6" t="s">
        <v>18</v>
      </c>
      <c r="L2" s="6">
        <v>29.45</v>
      </c>
      <c r="M2" s="6">
        <v>31.6</v>
      </c>
      <c r="N2" s="6">
        <f t="shared" ref="N2:N33" si="0">L2-M2</f>
        <v>-2.1500000000000021</v>
      </c>
      <c r="O2" s="6">
        <f t="shared" ref="O2:O33" si="1">10950*N2*$W$12</f>
        <v>-4473.0750000000044</v>
      </c>
      <c r="P2" s="7">
        <f>$Y$7+$Y$4+$Y$9</f>
        <v>46702.16</v>
      </c>
      <c r="Q2" s="7">
        <f t="shared" ref="Q2:Q33" si="2">O2-P2</f>
        <v>-51175.235000000008</v>
      </c>
      <c r="R2" s="7">
        <f t="shared" ref="R2:R33" si="3">64933+Q2</f>
        <v>13757.764999999992</v>
      </c>
      <c r="X2" t="s">
        <v>42</v>
      </c>
      <c r="Y2" t="s">
        <v>43</v>
      </c>
    </row>
    <row r="3" spans="1:25" x14ac:dyDescent="0.35">
      <c r="A3" s="6">
        <v>1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14</v>
      </c>
      <c r="H3" s="6" t="s">
        <v>14</v>
      </c>
      <c r="I3" s="6" t="s">
        <v>17</v>
      </c>
      <c r="J3" s="6" t="s">
        <v>17</v>
      </c>
      <c r="K3" s="6" t="s">
        <v>18</v>
      </c>
      <c r="L3" s="6">
        <v>29.45</v>
      </c>
      <c r="M3" s="6">
        <v>31.6</v>
      </c>
      <c r="N3" s="6">
        <f t="shared" si="0"/>
        <v>-2.1500000000000021</v>
      </c>
      <c r="O3" s="6">
        <f t="shared" si="1"/>
        <v>-4473.0750000000044</v>
      </c>
      <c r="P3" s="7">
        <f>$Y$7+$Y$3+$Y$9</f>
        <v>51952.160000000003</v>
      </c>
      <c r="Q3" s="7">
        <f t="shared" si="2"/>
        <v>-56425.235000000008</v>
      </c>
      <c r="R3" s="7">
        <f t="shared" si="3"/>
        <v>8507.7649999999921</v>
      </c>
      <c r="V3" t="s">
        <v>32</v>
      </c>
      <c r="W3" t="s">
        <v>33</v>
      </c>
      <c r="X3" s="2">
        <v>250</v>
      </c>
      <c r="Y3" s="2">
        <f>X3*30</f>
        <v>7500</v>
      </c>
    </row>
    <row r="4" spans="1:25" x14ac:dyDescent="0.35">
      <c r="A4" s="6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16</v>
      </c>
      <c r="I4" s="6" t="s">
        <v>17</v>
      </c>
      <c r="J4" s="6" t="s">
        <v>17</v>
      </c>
      <c r="K4" s="6" t="s">
        <v>18</v>
      </c>
      <c r="L4" s="6">
        <v>29.45</v>
      </c>
      <c r="M4" s="6">
        <v>31.6</v>
      </c>
      <c r="N4" s="6">
        <f t="shared" si="0"/>
        <v>-2.1500000000000021</v>
      </c>
      <c r="O4" s="6">
        <f t="shared" si="1"/>
        <v>-4473.0750000000044</v>
      </c>
      <c r="P4" s="7">
        <f>$Y$6+$Y$4+$Y$9</f>
        <v>44051.02</v>
      </c>
      <c r="Q4" s="7">
        <f t="shared" si="2"/>
        <v>-48524.095000000001</v>
      </c>
      <c r="R4" s="7">
        <f t="shared" si="3"/>
        <v>16408.904999999999</v>
      </c>
      <c r="W4" t="s">
        <v>34</v>
      </c>
      <c r="X4" s="1">
        <v>75</v>
      </c>
      <c r="Y4" s="2">
        <f t="shared" ref="Y4" si="4">X4*30</f>
        <v>2250</v>
      </c>
    </row>
    <row r="5" spans="1:25" x14ac:dyDescent="0.35">
      <c r="A5" s="6">
        <v>3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14</v>
      </c>
      <c r="I5" s="6" t="s">
        <v>17</v>
      </c>
      <c r="J5" s="6" t="s">
        <v>17</v>
      </c>
      <c r="K5" s="6" t="s">
        <v>18</v>
      </c>
      <c r="L5" s="6">
        <v>29.45</v>
      </c>
      <c r="M5" s="6">
        <v>31.6</v>
      </c>
      <c r="N5" s="6">
        <f t="shared" si="0"/>
        <v>-2.1500000000000021</v>
      </c>
      <c r="O5" s="6">
        <f t="shared" si="1"/>
        <v>-4473.0750000000044</v>
      </c>
      <c r="P5" s="7">
        <f>$Y$6+$Y$3+$Y$9</f>
        <v>49301.020000000004</v>
      </c>
      <c r="Q5" s="7">
        <f t="shared" si="2"/>
        <v>-53774.095000000008</v>
      </c>
      <c r="R5" s="7">
        <f t="shared" si="3"/>
        <v>11158.904999999992</v>
      </c>
      <c r="Y5" s="2"/>
    </row>
    <row r="6" spans="1:25" x14ac:dyDescent="0.35">
      <c r="A6" s="6">
        <v>4</v>
      </c>
      <c r="B6" s="6" t="s">
        <v>11</v>
      </c>
      <c r="C6" s="6" t="s">
        <v>12</v>
      </c>
      <c r="D6" s="6" t="s">
        <v>13</v>
      </c>
      <c r="E6" s="6" t="s">
        <v>14</v>
      </c>
      <c r="F6" s="6" t="s">
        <v>19</v>
      </c>
      <c r="G6" s="6" t="s">
        <v>14</v>
      </c>
      <c r="H6" s="6" t="s">
        <v>16</v>
      </c>
      <c r="I6" s="6" t="s">
        <v>17</v>
      </c>
      <c r="J6" s="6" t="s">
        <v>17</v>
      </c>
      <c r="K6" s="6" t="s">
        <v>18</v>
      </c>
      <c r="L6" s="6">
        <v>29.45</v>
      </c>
      <c r="M6" s="6">
        <v>31.6</v>
      </c>
      <c r="N6" s="6">
        <f t="shared" si="0"/>
        <v>-2.1500000000000021</v>
      </c>
      <c r="O6" s="6">
        <f t="shared" si="1"/>
        <v>-4473.0750000000044</v>
      </c>
      <c r="P6" s="7">
        <f>$Y$7+$Y$4+$Y$9</f>
        <v>46702.16</v>
      </c>
      <c r="Q6" s="7">
        <f t="shared" si="2"/>
        <v>-51175.235000000008</v>
      </c>
      <c r="R6" s="7">
        <f t="shared" si="3"/>
        <v>13757.764999999992</v>
      </c>
      <c r="V6" t="s">
        <v>37</v>
      </c>
      <c r="W6" t="s">
        <v>35</v>
      </c>
      <c r="X6" s="3">
        <f>Y6/30</f>
        <v>42.800666666666665</v>
      </c>
      <c r="Y6" s="3">
        <v>1284.02</v>
      </c>
    </row>
    <row r="7" spans="1:25" x14ac:dyDescent="0.35">
      <c r="A7" s="6">
        <v>5</v>
      </c>
      <c r="B7" s="6" t="s">
        <v>11</v>
      </c>
      <c r="C7" s="6" t="s">
        <v>12</v>
      </c>
      <c r="D7" s="6" t="s">
        <v>13</v>
      </c>
      <c r="E7" s="6" t="s">
        <v>14</v>
      </c>
      <c r="F7" s="6" t="s">
        <v>19</v>
      </c>
      <c r="G7" s="6" t="s">
        <v>14</v>
      </c>
      <c r="H7" s="6" t="s">
        <v>14</v>
      </c>
      <c r="I7" s="6" t="s">
        <v>17</v>
      </c>
      <c r="J7" s="6" t="s">
        <v>17</v>
      </c>
      <c r="K7" s="6" t="s">
        <v>18</v>
      </c>
      <c r="L7" s="6">
        <v>29.45</v>
      </c>
      <c r="M7" s="6">
        <v>31.6</v>
      </c>
      <c r="N7" s="6">
        <f t="shared" si="0"/>
        <v>-2.1500000000000021</v>
      </c>
      <c r="O7" s="6">
        <f t="shared" si="1"/>
        <v>-4473.0750000000044</v>
      </c>
      <c r="P7" s="7">
        <f>$Y$7+$Y$3+$Y$9</f>
        <v>51952.160000000003</v>
      </c>
      <c r="Q7" s="7">
        <f t="shared" si="2"/>
        <v>-56425.235000000008</v>
      </c>
      <c r="R7" s="7">
        <f t="shared" si="3"/>
        <v>8507.7649999999921</v>
      </c>
      <c r="W7" t="s">
        <v>36</v>
      </c>
      <c r="X7" s="3">
        <f>Y7/30</f>
        <v>131.172</v>
      </c>
      <c r="Y7" s="3">
        <v>3935.16</v>
      </c>
    </row>
    <row r="8" spans="1:25" x14ac:dyDescent="0.35">
      <c r="A8" s="6">
        <v>6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19</v>
      </c>
      <c r="G8" s="6" t="s">
        <v>16</v>
      </c>
      <c r="H8" s="6" t="s">
        <v>16</v>
      </c>
      <c r="I8" s="6" t="s">
        <v>17</v>
      </c>
      <c r="J8" s="6" t="s">
        <v>17</v>
      </c>
      <c r="K8" s="6" t="s">
        <v>18</v>
      </c>
      <c r="L8" s="6">
        <v>29.45</v>
      </c>
      <c r="M8" s="6">
        <v>31.6</v>
      </c>
      <c r="N8" s="6">
        <f t="shared" si="0"/>
        <v>-2.1500000000000021</v>
      </c>
      <c r="O8" s="6">
        <f t="shared" si="1"/>
        <v>-4473.0750000000044</v>
      </c>
      <c r="P8" s="7">
        <f>$Y$6+$Y$4+$Y$9</f>
        <v>44051.02</v>
      </c>
      <c r="Q8" s="7">
        <f t="shared" si="2"/>
        <v>-48524.095000000001</v>
      </c>
      <c r="R8" s="7">
        <f t="shared" si="3"/>
        <v>16408.904999999999</v>
      </c>
    </row>
    <row r="9" spans="1:25" x14ac:dyDescent="0.35">
      <c r="A9" s="6">
        <v>7</v>
      </c>
      <c r="B9" s="6" t="s">
        <v>11</v>
      </c>
      <c r="C9" s="6" t="s">
        <v>12</v>
      </c>
      <c r="D9" s="6" t="s">
        <v>13</v>
      </c>
      <c r="E9" s="6" t="s">
        <v>14</v>
      </c>
      <c r="F9" s="6" t="s">
        <v>19</v>
      </c>
      <c r="G9" s="6" t="s">
        <v>16</v>
      </c>
      <c r="H9" s="6" t="s">
        <v>14</v>
      </c>
      <c r="I9" s="6" t="s">
        <v>17</v>
      </c>
      <c r="J9" s="6" t="s">
        <v>17</v>
      </c>
      <c r="K9" s="6" t="s">
        <v>18</v>
      </c>
      <c r="L9" s="6">
        <v>29.45</v>
      </c>
      <c r="M9" s="6">
        <v>31.6</v>
      </c>
      <c r="N9" s="6">
        <f t="shared" si="0"/>
        <v>-2.1500000000000021</v>
      </c>
      <c r="O9" s="6">
        <f t="shared" si="1"/>
        <v>-4473.0750000000044</v>
      </c>
      <c r="P9" s="7">
        <f>$Y$6+$Y$3+$Y$9</f>
        <v>49301.020000000004</v>
      </c>
      <c r="Q9" s="7">
        <f t="shared" si="2"/>
        <v>-53774.095000000008</v>
      </c>
      <c r="R9" s="7">
        <f t="shared" si="3"/>
        <v>11158.904999999992</v>
      </c>
      <c r="V9" t="s">
        <v>38</v>
      </c>
      <c r="W9" t="s">
        <v>39</v>
      </c>
      <c r="X9" s="1">
        <f>Y9/30</f>
        <v>1350.5666666666666</v>
      </c>
      <c r="Y9" s="2">
        <f>47041-6524</f>
        <v>40517</v>
      </c>
    </row>
    <row r="10" spans="1:25" x14ac:dyDescent="0.35">
      <c r="A10" s="6">
        <v>8</v>
      </c>
      <c r="B10" s="6" t="s">
        <v>11</v>
      </c>
      <c r="C10" s="6" t="s">
        <v>12</v>
      </c>
      <c r="D10" s="6" t="s">
        <v>13</v>
      </c>
      <c r="E10" s="6" t="s">
        <v>16</v>
      </c>
      <c r="F10" s="6" t="s">
        <v>15</v>
      </c>
      <c r="G10" s="6" t="s">
        <v>14</v>
      </c>
      <c r="H10" s="6" t="s">
        <v>16</v>
      </c>
      <c r="I10" s="6" t="s">
        <v>17</v>
      </c>
      <c r="J10" s="6" t="s">
        <v>17</v>
      </c>
      <c r="K10" s="6" t="s">
        <v>18</v>
      </c>
      <c r="L10" s="6">
        <v>29.45</v>
      </c>
      <c r="M10" s="6">
        <v>17.7</v>
      </c>
      <c r="N10" s="6">
        <f t="shared" si="0"/>
        <v>11.75</v>
      </c>
      <c r="O10" s="6">
        <f t="shared" si="1"/>
        <v>24445.875</v>
      </c>
      <c r="P10" s="7">
        <f>$Y$7+$Y$4+$Y$9</f>
        <v>46702.16</v>
      </c>
      <c r="Q10" s="7">
        <f t="shared" si="2"/>
        <v>-22256.285000000003</v>
      </c>
      <c r="R10" s="7">
        <f t="shared" si="3"/>
        <v>42676.714999999997</v>
      </c>
      <c r="W10" t="s">
        <v>40</v>
      </c>
      <c r="X10" s="2">
        <v>14462</v>
      </c>
      <c r="Y10">
        <v>0</v>
      </c>
    </row>
    <row r="11" spans="1:25" x14ac:dyDescent="0.35">
      <c r="A11" s="6">
        <v>9</v>
      </c>
      <c r="B11" s="6" t="s">
        <v>11</v>
      </c>
      <c r="C11" s="6" t="s">
        <v>12</v>
      </c>
      <c r="D11" s="6" t="s">
        <v>13</v>
      </c>
      <c r="E11" s="6" t="s">
        <v>16</v>
      </c>
      <c r="F11" s="6" t="s">
        <v>15</v>
      </c>
      <c r="G11" s="6" t="s">
        <v>14</v>
      </c>
      <c r="H11" s="6" t="s">
        <v>14</v>
      </c>
      <c r="I11" s="6" t="s">
        <v>17</v>
      </c>
      <c r="J11" s="6" t="s">
        <v>17</v>
      </c>
      <c r="K11" s="6" t="s">
        <v>18</v>
      </c>
      <c r="L11" s="6">
        <v>29.45</v>
      </c>
      <c r="M11" s="6">
        <v>17.7</v>
      </c>
      <c r="N11" s="6">
        <f t="shared" si="0"/>
        <v>11.75</v>
      </c>
      <c r="O11" s="6">
        <f t="shared" si="1"/>
        <v>24445.875</v>
      </c>
      <c r="P11" s="7">
        <f>$Y$7+$Y$3+$Y$9</f>
        <v>51952.160000000003</v>
      </c>
      <c r="Q11" s="7">
        <f t="shared" si="2"/>
        <v>-27506.285000000003</v>
      </c>
      <c r="R11" s="7">
        <f t="shared" si="3"/>
        <v>37426.714999999997</v>
      </c>
    </row>
    <row r="12" spans="1:25" x14ac:dyDescent="0.35">
      <c r="A12" s="6">
        <v>10</v>
      </c>
      <c r="B12" s="6" t="s">
        <v>11</v>
      </c>
      <c r="C12" s="6" t="s">
        <v>12</v>
      </c>
      <c r="D12" s="6" t="s">
        <v>13</v>
      </c>
      <c r="E12" s="6" t="s">
        <v>16</v>
      </c>
      <c r="F12" s="6" t="s">
        <v>15</v>
      </c>
      <c r="G12" s="6" t="s">
        <v>16</v>
      </c>
      <c r="H12" s="6" t="s">
        <v>16</v>
      </c>
      <c r="I12" s="6" t="s">
        <v>17</v>
      </c>
      <c r="J12" s="6" t="s">
        <v>17</v>
      </c>
      <c r="K12" s="6" t="s">
        <v>18</v>
      </c>
      <c r="L12" s="6">
        <v>29.45</v>
      </c>
      <c r="M12" s="6">
        <v>17.7</v>
      </c>
      <c r="N12" s="6">
        <f t="shared" si="0"/>
        <v>11.75</v>
      </c>
      <c r="O12" s="6">
        <f t="shared" si="1"/>
        <v>24445.875</v>
      </c>
      <c r="P12" s="7">
        <f>$Y$6+$Y$4+$Y$9</f>
        <v>44051.02</v>
      </c>
      <c r="Q12" s="7">
        <f t="shared" si="2"/>
        <v>-19605.144999999997</v>
      </c>
      <c r="R12" s="7">
        <f t="shared" si="3"/>
        <v>45327.855000000003</v>
      </c>
      <c r="V12" t="s">
        <v>41</v>
      </c>
      <c r="W12">
        <v>0.19</v>
      </c>
    </row>
    <row r="13" spans="1:25" x14ac:dyDescent="0.35">
      <c r="A13" s="6">
        <v>11</v>
      </c>
      <c r="B13" s="6" t="s">
        <v>11</v>
      </c>
      <c r="C13" s="6" t="s">
        <v>12</v>
      </c>
      <c r="D13" s="6" t="s">
        <v>13</v>
      </c>
      <c r="E13" s="6" t="s">
        <v>16</v>
      </c>
      <c r="F13" s="6" t="s">
        <v>15</v>
      </c>
      <c r="G13" s="6" t="s">
        <v>16</v>
      </c>
      <c r="H13" s="6" t="s">
        <v>14</v>
      </c>
      <c r="I13" s="6" t="s">
        <v>17</v>
      </c>
      <c r="J13" s="6" t="s">
        <v>17</v>
      </c>
      <c r="K13" s="6" t="s">
        <v>18</v>
      </c>
      <c r="L13" s="6">
        <v>29.45</v>
      </c>
      <c r="M13" s="6">
        <v>17.7</v>
      </c>
      <c r="N13" s="6">
        <f t="shared" si="0"/>
        <v>11.75</v>
      </c>
      <c r="O13" s="6">
        <f t="shared" si="1"/>
        <v>24445.875</v>
      </c>
      <c r="P13" s="7">
        <f>$Y$6+$Y$3+$Y$9</f>
        <v>49301.020000000004</v>
      </c>
      <c r="Q13" s="7">
        <f t="shared" si="2"/>
        <v>-24855.145000000004</v>
      </c>
      <c r="R13" s="7">
        <f t="shared" si="3"/>
        <v>40077.854999999996</v>
      </c>
    </row>
    <row r="14" spans="1:25" x14ac:dyDescent="0.35">
      <c r="A14" s="6">
        <v>12</v>
      </c>
      <c r="B14" s="6" t="s">
        <v>11</v>
      </c>
      <c r="C14" s="6" t="s">
        <v>12</v>
      </c>
      <c r="D14" s="6" t="s">
        <v>13</v>
      </c>
      <c r="E14" s="6" t="s">
        <v>16</v>
      </c>
      <c r="F14" s="6" t="s">
        <v>19</v>
      </c>
      <c r="G14" s="6" t="s">
        <v>14</v>
      </c>
      <c r="H14" s="6" t="s">
        <v>16</v>
      </c>
      <c r="I14" s="6" t="s">
        <v>17</v>
      </c>
      <c r="J14" s="6" t="s">
        <v>17</v>
      </c>
      <c r="K14" s="6" t="s">
        <v>18</v>
      </c>
      <c r="L14" s="6">
        <v>29.45</v>
      </c>
      <c r="M14" s="6">
        <v>17.7</v>
      </c>
      <c r="N14" s="6">
        <f t="shared" si="0"/>
        <v>11.75</v>
      </c>
      <c r="O14" s="6">
        <f t="shared" si="1"/>
        <v>24445.875</v>
      </c>
      <c r="P14" s="7">
        <f>$Y$7+$Y$4+$Y$9</f>
        <v>46702.16</v>
      </c>
      <c r="Q14" s="7">
        <f t="shared" si="2"/>
        <v>-22256.285000000003</v>
      </c>
      <c r="R14" s="7">
        <f t="shared" si="3"/>
        <v>42676.714999999997</v>
      </c>
    </row>
    <row r="15" spans="1:25" x14ac:dyDescent="0.35">
      <c r="A15" s="6">
        <v>13</v>
      </c>
      <c r="B15" s="6" t="s">
        <v>11</v>
      </c>
      <c r="C15" s="6" t="s">
        <v>12</v>
      </c>
      <c r="D15" s="6" t="s">
        <v>13</v>
      </c>
      <c r="E15" s="6" t="s">
        <v>16</v>
      </c>
      <c r="F15" s="6" t="s">
        <v>19</v>
      </c>
      <c r="G15" s="6" t="s">
        <v>14</v>
      </c>
      <c r="H15" s="6" t="s">
        <v>14</v>
      </c>
      <c r="I15" s="6" t="s">
        <v>17</v>
      </c>
      <c r="J15" s="6" t="s">
        <v>17</v>
      </c>
      <c r="K15" s="6" t="s">
        <v>18</v>
      </c>
      <c r="L15" s="6">
        <v>29.45</v>
      </c>
      <c r="M15" s="6">
        <v>17.7</v>
      </c>
      <c r="N15" s="6">
        <f t="shared" si="0"/>
        <v>11.75</v>
      </c>
      <c r="O15" s="6">
        <f t="shared" si="1"/>
        <v>24445.875</v>
      </c>
      <c r="P15" s="7">
        <f>$Y$7+$Y$3+$Y$9</f>
        <v>51952.160000000003</v>
      </c>
      <c r="Q15" s="7">
        <f t="shared" si="2"/>
        <v>-27506.285000000003</v>
      </c>
      <c r="R15" s="7">
        <f t="shared" si="3"/>
        <v>37426.714999999997</v>
      </c>
    </row>
    <row r="16" spans="1:25" x14ac:dyDescent="0.35">
      <c r="A16" s="6">
        <v>14</v>
      </c>
      <c r="B16" s="6" t="s">
        <v>11</v>
      </c>
      <c r="C16" s="6" t="s">
        <v>12</v>
      </c>
      <c r="D16" s="6" t="s">
        <v>13</v>
      </c>
      <c r="E16" s="6" t="s">
        <v>16</v>
      </c>
      <c r="F16" s="6" t="s">
        <v>19</v>
      </c>
      <c r="G16" s="6" t="s">
        <v>16</v>
      </c>
      <c r="H16" s="6" t="s">
        <v>16</v>
      </c>
      <c r="I16" s="6" t="s">
        <v>17</v>
      </c>
      <c r="J16" s="6" t="s">
        <v>17</v>
      </c>
      <c r="K16" s="6" t="s">
        <v>18</v>
      </c>
      <c r="L16" s="6">
        <v>29.45</v>
      </c>
      <c r="M16" s="6">
        <v>17.7</v>
      </c>
      <c r="N16" s="6">
        <f t="shared" si="0"/>
        <v>11.75</v>
      </c>
      <c r="O16" s="6">
        <f t="shared" si="1"/>
        <v>24445.875</v>
      </c>
      <c r="P16" s="7">
        <f>$Y$6+$Y$4+$Y$9</f>
        <v>44051.02</v>
      </c>
      <c r="Q16" s="7">
        <f t="shared" si="2"/>
        <v>-19605.144999999997</v>
      </c>
      <c r="R16" s="7">
        <f t="shared" si="3"/>
        <v>45327.855000000003</v>
      </c>
    </row>
    <row r="17" spans="1:18" x14ac:dyDescent="0.35">
      <c r="A17" s="6">
        <v>15</v>
      </c>
      <c r="B17" s="6" t="s">
        <v>11</v>
      </c>
      <c r="C17" s="6" t="s">
        <v>12</v>
      </c>
      <c r="D17" s="6" t="s">
        <v>13</v>
      </c>
      <c r="E17" s="6" t="s">
        <v>16</v>
      </c>
      <c r="F17" s="6" t="s">
        <v>19</v>
      </c>
      <c r="G17" s="6" t="s">
        <v>16</v>
      </c>
      <c r="H17" s="6" t="s">
        <v>14</v>
      </c>
      <c r="I17" s="6" t="s">
        <v>17</v>
      </c>
      <c r="J17" s="6" t="s">
        <v>17</v>
      </c>
      <c r="K17" s="6" t="s">
        <v>18</v>
      </c>
      <c r="L17" s="6">
        <v>29.45</v>
      </c>
      <c r="M17" s="6">
        <v>17.7</v>
      </c>
      <c r="N17" s="6">
        <f t="shared" si="0"/>
        <v>11.75</v>
      </c>
      <c r="O17" s="6">
        <f t="shared" si="1"/>
        <v>24445.875</v>
      </c>
      <c r="P17" s="7">
        <f>$Y$6+$Y$3+$Y$9</f>
        <v>49301.020000000004</v>
      </c>
      <c r="Q17" s="7">
        <f t="shared" si="2"/>
        <v>-24855.145000000004</v>
      </c>
      <c r="R17" s="7">
        <f t="shared" si="3"/>
        <v>40077.854999999996</v>
      </c>
    </row>
    <row r="18" spans="1:18" x14ac:dyDescent="0.35">
      <c r="A18" s="6">
        <v>16</v>
      </c>
      <c r="B18" s="6" t="s">
        <v>11</v>
      </c>
      <c r="C18" s="6" t="s">
        <v>12</v>
      </c>
      <c r="D18" s="6" t="s">
        <v>20</v>
      </c>
      <c r="E18" s="6" t="s">
        <v>14</v>
      </c>
      <c r="F18" s="6" t="s">
        <v>15</v>
      </c>
      <c r="G18" s="6" t="s">
        <v>14</v>
      </c>
      <c r="H18" s="6" t="s">
        <v>16</v>
      </c>
      <c r="I18" s="6" t="s">
        <v>17</v>
      </c>
      <c r="J18" s="6" t="s">
        <v>17</v>
      </c>
      <c r="K18" s="6" t="s">
        <v>18</v>
      </c>
      <c r="L18" s="6">
        <v>22.65</v>
      </c>
      <c r="M18" s="6">
        <v>31.6</v>
      </c>
      <c r="N18" s="6">
        <f t="shared" si="0"/>
        <v>-8.9500000000000028</v>
      </c>
      <c r="O18" s="6">
        <f t="shared" si="1"/>
        <v>-18620.475000000006</v>
      </c>
      <c r="P18" s="7">
        <f>$Y$7+$Y$4+$Y$9</f>
        <v>46702.16</v>
      </c>
      <c r="Q18" s="7">
        <f t="shared" si="2"/>
        <v>-65322.635000000009</v>
      </c>
      <c r="R18" s="7">
        <f t="shared" si="3"/>
        <v>-389.63500000000931</v>
      </c>
    </row>
    <row r="19" spans="1:18" x14ac:dyDescent="0.35">
      <c r="A19" s="6">
        <v>17</v>
      </c>
      <c r="B19" s="6" t="s">
        <v>11</v>
      </c>
      <c r="C19" s="6" t="s">
        <v>12</v>
      </c>
      <c r="D19" s="6" t="s">
        <v>20</v>
      </c>
      <c r="E19" s="6" t="s">
        <v>14</v>
      </c>
      <c r="F19" s="6" t="s">
        <v>15</v>
      </c>
      <c r="G19" s="6" t="s">
        <v>14</v>
      </c>
      <c r="H19" s="6" t="s">
        <v>14</v>
      </c>
      <c r="I19" s="6" t="s">
        <v>17</v>
      </c>
      <c r="J19" s="6" t="s">
        <v>17</v>
      </c>
      <c r="K19" s="6" t="s">
        <v>18</v>
      </c>
      <c r="L19" s="6">
        <v>22.65</v>
      </c>
      <c r="M19" s="6">
        <v>31.6</v>
      </c>
      <c r="N19" s="6">
        <f t="shared" si="0"/>
        <v>-8.9500000000000028</v>
      </c>
      <c r="O19" s="6">
        <f t="shared" si="1"/>
        <v>-18620.475000000006</v>
      </c>
      <c r="P19" s="7">
        <f>$Y$7+$Y$3+$Y$9</f>
        <v>51952.160000000003</v>
      </c>
      <c r="Q19" s="7">
        <f t="shared" si="2"/>
        <v>-70572.635000000009</v>
      </c>
      <c r="R19" s="7">
        <f t="shared" si="3"/>
        <v>-5639.6350000000093</v>
      </c>
    </row>
    <row r="20" spans="1:18" x14ac:dyDescent="0.35">
      <c r="A20" s="6">
        <v>18</v>
      </c>
      <c r="B20" s="6" t="s">
        <v>11</v>
      </c>
      <c r="C20" s="6" t="s">
        <v>12</v>
      </c>
      <c r="D20" s="6" t="s">
        <v>20</v>
      </c>
      <c r="E20" s="6" t="s">
        <v>14</v>
      </c>
      <c r="F20" s="6" t="s">
        <v>15</v>
      </c>
      <c r="G20" s="6" t="s">
        <v>16</v>
      </c>
      <c r="H20" s="6" t="s">
        <v>16</v>
      </c>
      <c r="I20" s="6" t="s">
        <v>17</v>
      </c>
      <c r="J20" s="6" t="s">
        <v>17</v>
      </c>
      <c r="K20" s="6" t="s">
        <v>18</v>
      </c>
      <c r="L20" s="6">
        <v>22.65</v>
      </c>
      <c r="M20" s="6">
        <v>31.6</v>
      </c>
      <c r="N20" s="6">
        <f t="shared" si="0"/>
        <v>-8.9500000000000028</v>
      </c>
      <c r="O20" s="6">
        <f t="shared" si="1"/>
        <v>-18620.475000000006</v>
      </c>
      <c r="P20" s="7">
        <f>$Y$6+$Y$4+$Y$9</f>
        <v>44051.02</v>
      </c>
      <c r="Q20" s="7">
        <f t="shared" si="2"/>
        <v>-62671.495000000003</v>
      </c>
      <c r="R20" s="7">
        <f t="shared" si="3"/>
        <v>2261.5049999999974</v>
      </c>
    </row>
    <row r="21" spans="1:18" x14ac:dyDescent="0.35">
      <c r="A21" s="6">
        <v>19</v>
      </c>
      <c r="B21" s="6" t="s">
        <v>11</v>
      </c>
      <c r="C21" s="6" t="s">
        <v>12</v>
      </c>
      <c r="D21" s="6" t="s">
        <v>20</v>
      </c>
      <c r="E21" s="6" t="s">
        <v>14</v>
      </c>
      <c r="F21" s="6" t="s">
        <v>15</v>
      </c>
      <c r="G21" s="6" t="s">
        <v>16</v>
      </c>
      <c r="H21" s="6" t="s">
        <v>14</v>
      </c>
      <c r="I21" s="6" t="s">
        <v>17</v>
      </c>
      <c r="J21" s="6" t="s">
        <v>17</v>
      </c>
      <c r="K21" s="6" t="s">
        <v>18</v>
      </c>
      <c r="L21" s="6">
        <v>22.65</v>
      </c>
      <c r="M21" s="6">
        <v>31.6</v>
      </c>
      <c r="N21" s="6">
        <f t="shared" si="0"/>
        <v>-8.9500000000000028</v>
      </c>
      <c r="O21" s="6">
        <f t="shared" si="1"/>
        <v>-18620.475000000006</v>
      </c>
      <c r="P21" s="7">
        <f>$Y$6+$Y$3+$Y$9</f>
        <v>49301.020000000004</v>
      </c>
      <c r="Q21" s="7">
        <f t="shared" si="2"/>
        <v>-67921.49500000001</v>
      </c>
      <c r="R21" s="7">
        <f t="shared" si="3"/>
        <v>-2988.4950000000099</v>
      </c>
    </row>
    <row r="22" spans="1:18" x14ac:dyDescent="0.35">
      <c r="A22" s="6">
        <v>20</v>
      </c>
      <c r="B22" s="6" t="s">
        <v>11</v>
      </c>
      <c r="C22" s="6" t="s">
        <v>12</v>
      </c>
      <c r="D22" s="6" t="s">
        <v>20</v>
      </c>
      <c r="E22" s="6" t="s">
        <v>14</v>
      </c>
      <c r="F22" s="6" t="s">
        <v>19</v>
      </c>
      <c r="G22" s="6" t="s">
        <v>14</v>
      </c>
      <c r="H22" s="6" t="s">
        <v>16</v>
      </c>
      <c r="I22" s="6" t="s">
        <v>17</v>
      </c>
      <c r="J22" s="6" t="s">
        <v>17</v>
      </c>
      <c r="K22" s="6" t="s">
        <v>18</v>
      </c>
      <c r="L22" s="6">
        <v>22.65</v>
      </c>
      <c r="M22" s="6">
        <v>31.6</v>
      </c>
      <c r="N22" s="6">
        <f t="shared" si="0"/>
        <v>-8.9500000000000028</v>
      </c>
      <c r="O22" s="6">
        <f t="shared" si="1"/>
        <v>-18620.475000000006</v>
      </c>
      <c r="P22" s="7">
        <f>$Y$7+$Y$4+$Y$9</f>
        <v>46702.16</v>
      </c>
      <c r="Q22" s="7">
        <f t="shared" si="2"/>
        <v>-65322.635000000009</v>
      </c>
      <c r="R22" s="7">
        <f t="shared" si="3"/>
        <v>-389.63500000000931</v>
      </c>
    </row>
    <row r="23" spans="1:18" x14ac:dyDescent="0.35">
      <c r="A23" s="6">
        <v>21</v>
      </c>
      <c r="B23" s="6" t="s">
        <v>11</v>
      </c>
      <c r="C23" s="6" t="s">
        <v>12</v>
      </c>
      <c r="D23" s="6" t="s">
        <v>20</v>
      </c>
      <c r="E23" s="6" t="s">
        <v>14</v>
      </c>
      <c r="F23" s="6" t="s">
        <v>19</v>
      </c>
      <c r="G23" s="6" t="s">
        <v>14</v>
      </c>
      <c r="H23" s="6" t="s">
        <v>14</v>
      </c>
      <c r="I23" s="6" t="s">
        <v>17</v>
      </c>
      <c r="J23" s="6" t="s">
        <v>17</v>
      </c>
      <c r="K23" s="6" t="s">
        <v>18</v>
      </c>
      <c r="L23" s="6">
        <v>22.65</v>
      </c>
      <c r="M23" s="6">
        <v>31.6</v>
      </c>
      <c r="N23" s="6">
        <f t="shared" si="0"/>
        <v>-8.9500000000000028</v>
      </c>
      <c r="O23" s="6">
        <f t="shared" si="1"/>
        <v>-18620.475000000006</v>
      </c>
      <c r="P23" s="7">
        <f>$Y$7+$Y$3+$Y$9</f>
        <v>51952.160000000003</v>
      </c>
      <c r="Q23" s="7">
        <f t="shared" si="2"/>
        <v>-70572.635000000009</v>
      </c>
      <c r="R23" s="7">
        <f t="shared" si="3"/>
        <v>-5639.6350000000093</v>
      </c>
    </row>
    <row r="24" spans="1:18" x14ac:dyDescent="0.35">
      <c r="A24" s="6">
        <v>22</v>
      </c>
      <c r="B24" s="6" t="s">
        <v>11</v>
      </c>
      <c r="C24" s="6" t="s">
        <v>12</v>
      </c>
      <c r="D24" s="6" t="s">
        <v>20</v>
      </c>
      <c r="E24" s="6" t="s">
        <v>14</v>
      </c>
      <c r="F24" s="6" t="s">
        <v>19</v>
      </c>
      <c r="G24" s="6" t="s">
        <v>16</v>
      </c>
      <c r="H24" s="6" t="s">
        <v>16</v>
      </c>
      <c r="I24" s="6" t="s">
        <v>17</v>
      </c>
      <c r="J24" s="6" t="s">
        <v>17</v>
      </c>
      <c r="K24" s="6" t="s">
        <v>18</v>
      </c>
      <c r="L24" s="6">
        <v>22.65</v>
      </c>
      <c r="M24" s="6">
        <v>31.6</v>
      </c>
      <c r="N24" s="6">
        <f t="shared" si="0"/>
        <v>-8.9500000000000028</v>
      </c>
      <c r="O24" s="6">
        <f t="shared" si="1"/>
        <v>-18620.475000000006</v>
      </c>
      <c r="P24" s="7">
        <f>$Y$6+$Y$4+$Y$9</f>
        <v>44051.02</v>
      </c>
      <c r="Q24" s="7">
        <f t="shared" si="2"/>
        <v>-62671.495000000003</v>
      </c>
      <c r="R24" s="7">
        <f t="shared" si="3"/>
        <v>2261.5049999999974</v>
      </c>
    </row>
    <row r="25" spans="1:18" x14ac:dyDescent="0.35">
      <c r="A25" s="6">
        <v>23</v>
      </c>
      <c r="B25" s="6" t="s">
        <v>11</v>
      </c>
      <c r="C25" s="6" t="s">
        <v>12</v>
      </c>
      <c r="D25" s="6" t="s">
        <v>20</v>
      </c>
      <c r="E25" s="6" t="s">
        <v>14</v>
      </c>
      <c r="F25" s="6" t="s">
        <v>19</v>
      </c>
      <c r="G25" s="6" t="s">
        <v>16</v>
      </c>
      <c r="H25" s="6" t="s">
        <v>14</v>
      </c>
      <c r="I25" s="6" t="s">
        <v>17</v>
      </c>
      <c r="J25" s="6" t="s">
        <v>17</v>
      </c>
      <c r="K25" s="6" t="s">
        <v>18</v>
      </c>
      <c r="L25" s="6">
        <v>22.65</v>
      </c>
      <c r="M25" s="6">
        <v>31.6</v>
      </c>
      <c r="N25" s="6">
        <f t="shared" si="0"/>
        <v>-8.9500000000000028</v>
      </c>
      <c r="O25" s="6">
        <f t="shared" si="1"/>
        <v>-18620.475000000006</v>
      </c>
      <c r="P25" s="7">
        <f>$Y$6+$Y$3+$Y$9</f>
        <v>49301.020000000004</v>
      </c>
      <c r="Q25" s="7">
        <f t="shared" si="2"/>
        <v>-67921.49500000001</v>
      </c>
      <c r="R25" s="7">
        <f t="shared" si="3"/>
        <v>-2988.4950000000099</v>
      </c>
    </row>
    <row r="26" spans="1:18" x14ac:dyDescent="0.35">
      <c r="A26" s="6">
        <v>24</v>
      </c>
      <c r="B26" s="6" t="s">
        <v>11</v>
      </c>
      <c r="C26" s="6" t="s">
        <v>12</v>
      </c>
      <c r="D26" s="6" t="s">
        <v>20</v>
      </c>
      <c r="E26" s="6" t="s">
        <v>16</v>
      </c>
      <c r="F26" s="6" t="s">
        <v>15</v>
      </c>
      <c r="G26" s="6" t="s">
        <v>14</v>
      </c>
      <c r="H26" s="6" t="s">
        <v>16</v>
      </c>
      <c r="I26" s="6" t="s">
        <v>17</v>
      </c>
      <c r="J26" s="6" t="s">
        <v>17</v>
      </c>
      <c r="K26" s="6" t="s">
        <v>18</v>
      </c>
      <c r="L26" s="6">
        <v>22.65</v>
      </c>
      <c r="M26" s="6">
        <v>17.7</v>
      </c>
      <c r="N26" s="6">
        <f t="shared" si="0"/>
        <v>4.9499999999999993</v>
      </c>
      <c r="O26" s="6">
        <f t="shared" si="1"/>
        <v>10298.474999999999</v>
      </c>
      <c r="P26" s="7">
        <f>$Y$7+$Y$4+$Y$9</f>
        <v>46702.16</v>
      </c>
      <c r="Q26" s="7">
        <f t="shared" si="2"/>
        <v>-36403.685000000005</v>
      </c>
      <c r="R26" s="7">
        <f t="shared" si="3"/>
        <v>28529.314999999995</v>
      </c>
    </row>
    <row r="27" spans="1:18" x14ac:dyDescent="0.35">
      <c r="A27" s="6">
        <v>25</v>
      </c>
      <c r="B27" s="6" t="s">
        <v>11</v>
      </c>
      <c r="C27" s="6" t="s">
        <v>12</v>
      </c>
      <c r="D27" s="6" t="s">
        <v>20</v>
      </c>
      <c r="E27" s="6" t="s">
        <v>16</v>
      </c>
      <c r="F27" s="6" t="s">
        <v>15</v>
      </c>
      <c r="G27" s="6" t="s">
        <v>14</v>
      </c>
      <c r="H27" s="6" t="s">
        <v>14</v>
      </c>
      <c r="I27" s="6" t="s">
        <v>17</v>
      </c>
      <c r="J27" s="6" t="s">
        <v>17</v>
      </c>
      <c r="K27" s="6" t="s">
        <v>18</v>
      </c>
      <c r="L27" s="6">
        <v>22.65</v>
      </c>
      <c r="M27" s="6">
        <v>17.7</v>
      </c>
      <c r="N27" s="6">
        <f t="shared" si="0"/>
        <v>4.9499999999999993</v>
      </c>
      <c r="O27" s="6">
        <f t="shared" si="1"/>
        <v>10298.474999999999</v>
      </c>
      <c r="P27" s="7">
        <f>$Y$7+$Y$3+$Y$9</f>
        <v>51952.160000000003</v>
      </c>
      <c r="Q27" s="7">
        <f t="shared" si="2"/>
        <v>-41653.685000000005</v>
      </c>
      <c r="R27" s="7">
        <f t="shared" si="3"/>
        <v>23279.314999999995</v>
      </c>
    </row>
    <row r="28" spans="1:18" x14ac:dyDescent="0.35">
      <c r="A28" s="6">
        <v>26</v>
      </c>
      <c r="B28" s="6" t="s">
        <v>11</v>
      </c>
      <c r="C28" s="6" t="s">
        <v>12</v>
      </c>
      <c r="D28" s="6" t="s">
        <v>20</v>
      </c>
      <c r="E28" s="6" t="s">
        <v>16</v>
      </c>
      <c r="F28" s="6" t="s">
        <v>15</v>
      </c>
      <c r="G28" s="6" t="s">
        <v>16</v>
      </c>
      <c r="H28" s="6" t="s">
        <v>16</v>
      </c>
      <c r="I28" s="6" t="s">
        <v>17</v>
      </c>
      <c r="J28" s="6" t="s">
        <v>17</v>
      </c>
      <c r="K28" s="6" t="s">
        <v>18</v>
      </c>
      <c r="L28" s="6">
        <v>22.65</v>
      </c>
      <c r="M28" s="6">
        <v>17.7</v>
      </c>
      <c r="N28" s="6">
        <f t="shared" si="0"/>
        <v>4.9499999999999993</v>
      </c>
      <c r="O28" s="6">
        <f t="shared" si="1"/>
        <v>10298.474999999999</v>
      </c>
      <c r="P28" s="7">
        <f>$Y$6+$Y$4+$Y$9</f>
        <v>44051.02</v>
      </c>
      <c r="Q28" s="7">
        <f t="shared" si="2"/>
        <v>-33752.544999999998</v>
      </c>
      <c r="R28" s="7">
        <f t="shared" si="3"/>
        <v>31180.455000000002</v>
      </c>
    </row>
    <row r="29" spans="1:18" x14ac:dyDescent="0.35">
      <c r="A29" s="6">
        <v>27</v>
      </c>
      <c r="B29" s="6" t="s">
        <v>11</v>
      </c>
      <c r="C29" s="6" t="s">
        <v>12</v>
      </c>
      <c r="D29" s="6" t="s">
        <v>20</v>
      </c>
      <c r="E29" s="6" t="s">
        <v>16</v>
      </c>
      <c r="F29" s="6" t="s">
        <v>15</v>
      </c>
      <c r="G29" s="6" t="s">
        <v>16</v>
      </c>
      <c r="H29" s="6" t="s">
        <v>14</v>
      </c>
      <c r="I29" s="6" t="s">
        <v>17</v>
      </c>
      <c r="J29" s="6" t="s">
        <v>17</v>
      </c>
      <c r="K29" s="6" t="s">
        <v>18</v>
      </c>
      <c r="L29" s="6">
        <v>22.65</v>
      </c>
      <c r="M29" s="6">
        <v>17.7</v>
      </c>
      <c r="N29" s="6">
        <f t="shared" si="0"/>
        <v>4.9499999999999993</v>
      </c>
      <c r="O29" s="6">
        <f t="shared" si="1"/>
        <v>10298.474999999999</v>
      </c>
      <c r="P29" s="7">
        <f>$Y$6+$Y$3+$Y$9</f>
        <v>49301.020000000004</v>
      </c>
      <c r="Q29" s="7">
        <f t="shared" si="2"/>
        <v>-39002.545000000006</v>
      </c>
      <c r="R29" s="7">
        <f t="shared" si="3"/>
        <v>25930.454999999994</v>
      </c>
    </row>
    <row r="30" spans="1:18" x14ac:dyDescent="0.35">
      <c r="A30" s="6">
        <v>28</v>
      </c>
      <c r="B30" s="6" t="s">
        <v>11</v>
      </c>
      <c r="C30" s="6" t="s">
        <v>12</v>
      </c>
      <c r="D30" s="6" t="s">
        <v>20</v>
      </c>
      <c r="E30" s="6" t="s">
        <v>16</v>
      </c>
      <c r="F30" s="6" t="s">
        <v>19</v>
      </c>
      <c r="G30" s="6" t="s">
        <v>14</v>
      </c>
      <c r="H30" s="6" t="s">
        <v>16</v>
      </c>
      <c r="I30" s="6" t="s">
        <v>17</v>
      </c>
      <c r="J30" s="6" t="s">
        <v>17</v>
      </c>
      <c r="K30" s="6" t="s">
        <v>18</v>
      </c>
      <c r="L30" s="6">
        <v>22.65</v>
      </c>
      <c r="M30" s="6">
        <v>17.7</v>
      </c>
      <c r="N30" s="6">
        <f t="shared" si="0"/>
        <v>4.9499999999999993</v>
      </c>
      <c r="O30" s="6">
        <f t="shared" si="1"/>
        <v>10298.474999999999</v>
      </c>
      <c r="P30" s="7">
        <f>$Y$7+$Y$4+$Y$9</f>
        <v>46702.16</v>
      </c>
      <c r="Q30" s="7">
        <f t="shared" si="2"/>
        <v>-36403.685000000005</v>
      </c>
      <c r="R30" s="7">
        <f t="shared" si="3"/>
        <v>28529.314999999995</v>
      </c>
    </row>
    <row r="31" spans="1:18" x14ac:dyDescent="0.35">
      <c r="A31" s="6">
        <v>29</v>
      </c>
      <c r="B31" s="6" t="s">
        <v>11</v>
      </c>
      <c r="C31" s="6" t="s">
        <v>12</v>
      </c>
      <c r="D31" s="6" t="s">
        <v>20</v>
      </c>
      <c r="E31" s="6" t="s">
        <v>16</v>
      </c>
      <c r="F31" s="6" t="s">
        <v>19</v>
      </c>
      <c r="G31" s="6" t="s">
        <v>14</v>
      </c>
      <c r="H31" s="6" t="s">
        <v>14</v>
      </c>
      <c r="I31" s="6" t="s">
        <v>17</v>
      </c>
      <c r="J31" s="6" t="s">
        <v>17</v>
      </c>
      <c r="K31" s="6" t="s">
        <v>18</v>
      </c>
      <c r="L31" s="6">
        <v>22.65</v>
      </c>
      <c r="M31" s="6">
        <v>17.7</v>
      </c>
      <c r="N31" s="6">
        <f t="shared" si="0"/>
        <v>4.9499999999999993</v>
      </c>
      <c r="O31" s="6">
        <f t="shared" si="1"/>
        <v>10298.474999999999</v>
      </c>
      <c r="P31" s="7">
        <f>$Y$7+$Y$3+$Y$9</f>
        <v>51952.160000000003</v>
      </c>
      <c r="Q31" s="7">
        <f t="shared" si="2"/>
        <v>-41653.685000000005</v>
      </c>
      <c r="R31" s="7">
        <f t="shared" si="3"/>
        <v>23279.314999999995</v>
      </c>
    </row>
    <row r="32" spans="1:18" x14ac:dyDescent="0.35">
      <c r="A32" s="6">
        <v>30</v>
      </c>
      <c r="B32" s="6" t="s">
        <v>11</v>
      </c>
      <c r="C32" s="6" t="s">
        <v>12</v>
      </c>
      <c r="D32" s="6" t="s">
        <v>20</v>
      </c>
      <c r="E32" s="6" t="s">
        <v>16</v>
      </c>
      <c r="F32" s="6" t="s">
        <v>19</v>
      </c>
      <c r="G32" s="6" t="s">
        <v>16</v>
      </c>
      <c r="H32" s="6" t="s">
        <v>16</v>
      </c>
      <c r="I32" s="6" t="s">
        <v>17</v>
      </c>
      <c r="J32" s="6" t="s">
        <v>17</v>
      </c>
      <c r="K32" s="6" t="s">
        <v>18</v>
      </c>
      <c r="L32" s="6">
        <v>22.65</v>
      </c>
      <c r="M32" s="6">
        <v>17.7</v>
      </c>
      <c r="N32" s="6">
        <f t="shared" si="0"/>
        <v>4.9499999999999993</v>
      </c>
      <c r="O32" s="6">
        <f t="shared" si="1"/>
        <v>10298.474999999999</v>
      </c>
      <c r="P32" s="7">
        <f>$Y$6+$Y$4+$Y$9</f>
        <v>44051.02</v>
      </c>
      <c r="Q32" s="7">
        <f t="shared" si="2"/>
        <v>-33752.544999999998</v>
      </c>
      <c r="R32" s="7">
        <f t="shared" si="3"/>
        <v>31180.455000000002</v>
      </c>
    </row>
    <row r="33" spans="1:18" x14ac:dyDescent="0.35">
      <c r="A33" s="6">
        <v>31</v>
      </c>
      <c r="B33" s="6" t="s">
        <v>11</v>
      </c>
      <c r="C33" s="6" t="s">
        <v>12</v>
      </c>
      <c r="D33" s="6" t="s">
        <v>20</v>
      </c>
      <c r="E33" s="6" t="s">
        <v>16</v>
      </c>
      <c r="F33" s="6" t="s">
        <v>19</v>
      </c>
      <c r="G33" s="6" t="s">
        <v>16</v>
      </c>
      <c r="H33" s="6" t="s">
        <v>14</v>
      </c>
      <c r="I33" s="6" t="s">
        <v>17</v>
      </c>
      <c r="J33" s="6" t="s">
        <v>17</v>
      </c>
      <c r="K33" s="6" t="s">
        <v>18</v>
      </c>
      <c r="L33" s="6">
        <v>22.65</v>
      </c>
      <c r="M33" s="6">
        <v>17.7</v>
      </c>
      <c r="N33" s="6">
        <f t="shared" si="0"/>
        <v>4.9499999999999993</v>
      </c>
      <c r="O33" s="6">
        <f t="shared" si="1"/>
        <v>10298.474999999999</v>
      </c>
      <c r="P33" s="7">
        <f>$Y$6+$Y$3+$Y$9</f>
        <v>49301.020000000004</v>
      </c>
      <c r="Q33" s="7">
        <f t="shared" si="2"/>
        <v>-39002.545000000006</v>
      </c>
      <c r="R33" s="7">
        <f t="shared" si="3"/>
        <v>25930.454999999994</v>
      </c>
    </row>
    <row r="34" spans="1:18" x14ac:dyDescent="0.35">
      <c r="A34" s="6">
        <v>32</v>
      </c>
      <c r="B34" s="6" t="s">
        <v>11</v>
      </c>
      <c r="C34" s="6" t="s">
        <v>21</v>
      </c>
      <c r="D34" s="6" t="s">
        <v>13</v>
      </c>
      <c r="E34" s="6" t="s">
        <v>14</v>
      </c>
      <c r="F34" s="6" t="s">
        <v>15</v>
      </c>
      <c r="G34" s="6" t="s">
        <v>14</v>
      </c>
      <c r="H34" s="6" t="s">
        <v>16</v>
      </c>
      <c r="I34" s="6" t="s">
        <v>17</v>
      </c>
      <c r="J34" s="6" t="s">
        <v>17</v>
      </c>
      <c r="K34" s="6" t="s">
        <v>18</v>
      </c>
      <c r="L34" s="6">
        <v>29.45</v>
      </c>
      <c r="M34" s="6">
        <v>31.6</v>
      </c>
      <c r="N34" s="6">
        <f t="shared" ref="N34:N65" si="5">L34-M34</f>
        <v>-2.1500000000000021</v>
      </c>
      <c r="O34" s="6">
        <f t="shared" ref="O34:O65" si="6">10950*N34*$W$12</f>
        <v>-4473.0750000000044</v>
      </c>
      <c r="P34" s="7">
        <f>$Y$7+$Y$4+$X$10</f>
        <v>20647.16</v>
      </c>
      <c r="Q34" s="7">
        <f t="shared" ref="Q34:Q65" si="7">O34-P34</f>
        <v>-25120.235000000004</v>
      </c>
      <c r="R34" s="7">
        <f t="shared" ref="R34:R65" si="8">64933+Q34</f>
        <v>39812.764999999999</v>
      </c>
    </row>
    <row r="35" spans="1:18" x14ac:dyDescent="0.35">
      <c r="A35" s="6">
        <v>33</v>
      </c>
      <c r="B35" s="6" t="s">
        <v>11</v>
      </c>
      <c r="C35" s="6" t="s">
        <v>21</v>
      </c>
      <c r="D35" s="6" t="s">
        <v>13</v>
      </c>
      <c r="E35" s="6" t="s">
        <v>14</v>
      </c>
      <c r="F35" s="6" t="s">
        <v>15</v>
      </c>
      <c r="G35" s="6" t="s">
        <v>14</v>
      </c>
      <c r="H35" s="6" t="s">
        <v>14</v>
      </c>
      <c r="I35" s="6" t="s">
        <v>17</v>
      </c>
      <c r="J35" s="6" t="s">
        <v>17</v>
      </c>
      <c r="K35" s="6" t="s">
        <v>18</v>
      </c>
      <c r="L35" s="6">
        <v>29.45</v>
      </c>
      <c r="M35" s="6">
        <v>31.6</v>
      </c>
      <c r="N35" s="6">
        <f t="shared" si="5"/>
        <v>-2.1500000000000021</v>
      </c>
      <c r="O35" s="6">
        <f t="shared" si="6"/>
        <v>-4473.0750000000044</v>
      </c>
      <c r="P35" s="7">
        <f>$Y$7+$Y$3+$X$10</f>
        <v>25897.16</v>
      </c>
      <c r="Q35" s="7">
        <f t="shared" si="7"/>
        <v>-30370.235000000004</v>
      </c>
      <c r="R35" s="7">
        <f t="shared" si="8"/>
        <v>34562.764999999999</v>
      </c>
    </row>
    <row r="36" spans="1:18" x14ac:dyDescent="0.35">
      <c r="A36" s="6">
        <v>34</v>
      </c>
      <c r="B36" s="6" t="s">
        <v>11</v>
      </c>
      <c r="C36" s="6" t="s">
        <v>21</v>
      </c>
      <c r="D36" s="6" t="s">
        <v>13</v>
      </c>
      <c r="E36" s="6" t="s">
        <v>14</v>
      </c>
      <c r="F36" s="6" t="s">
        <v>15</v>
      </c>
      <c r="G36" s="6" t="s">
        <v>16</v>
      </c>
      <c r="H36" s="6" t="s">
        <v>16</v>
      </c>
      <c r="I36" s="6" t="s">
        <v>17</v>
      </c>
      <c r="J36" s="6" t="s">
        <v>17</v>
      </c>
      <c r="K36" s="6" t="s">
        <v>18</v>
      </c>
      <c r="L36" s="6">
        <v>29.45</v>
      </c>
      <c r="M36" s="6">
        <v>31.6</v>
      </c>
      <c r="N36" s="6">
        <f t="shared" si="5"/>
        <v>-2.1500000000000021</v>
      </c>
      <c r="O36" s="6">
        <f t="shared" si="6"/>
        <v>-4473.0750000000044</v>
      </c>
      <c r="P36" s="7">
        <f>$Y$6+$Y$4+$X$10</f>
        <v>17996.02</v>
      </c>
      <c r="Q36" s="7">
        <f t="shared" si="7"/>
        <v>-22469.095000000005</v>
      </c>
      <c r="R36" s="7">
        <f t="shared" si="8"/>
        <v>42463.904999999999</v>
      </c>
    </row>
    <row r="37" spans="1:18" x14ac:dyDescent="0.35">
      <c r="A37" s="6">
        <v>35</v>
      </c>
      <c r="B37" s="6" t="s">
        <v>11</v>
      </c>
      <c r="C37" s="6" t="s">
        <v>21</v>
      </c>
      <c r="D37" s="6" t="s">
        <v>13</v>
      </c>
      <c r="E37" s="6" t="s">
        <v>14</v>
      </c>
      <c r="F37" s="6" t="s">
        <v>15</v>
      </c>
      <c r="G37" s="6" t="s">
        <v>16</v>
      </c>
      <c r="H37" s="6" t="s">
        <v>14</v>
      </c>
      <c r="I37" s="6" t="s">
        <v>17</v>
      </c>
      <c r="J37" s="6" t="s">
        <v>17</v>
      </c>
      <c r="K37" s="6" t="s">
        <v>18</v>
      </c>
      <c r="L37" s="6">
        <v>29.45</v>
      </c>
      <c r="M37" s="6">
        <v>31.6</v>
      </c>
      <c r="N37" s="6">
        <f t="shared" si="5"/>
        <v>-2.1500000000000021</v>
      </c>
      <c r="O37" s="6">
        <f t="shared" si="6"/>
        <v>-4473.0750000000044</v>
      </c>
      <c r="P37" s="7">
        <f>$Y$6+$Y$3+$X$10</f>
        <v>23246.02</v>
      </c>
      <c r="Q37" s="7">
        <f t="shared" si="7"/>
        <v>-27719.095000000005</v>
      </c>
      <c r="R37" s="7">
        <f t="shared" si="8"/>
        <v>37213.904999999999</v>
      </c>
    </row>
    <row r="38" spans="1:18" x14ac:dyDescent="0.35">
      <c r="A38" s="6">
        <v>36</v>
      </c>
      <c r="B38" s="6" t="s">
        <v>11</v>
      </c>
      <c r="C38" s="6" t="s">
        <v>21</v>
      </c>
      <c r="D38" s="6" t="s">
        <v>13</v>
      </c>
      <c r="E38" s="6" t="s">
        <v>14</v>
      </c>
      <c r="F38" s="6" t="s">
        <v>19</v>
      </c>
      <c r="G38" s="6" t="s">
        <v>14</v>
      </c>
      <c r="H38" s="6" t="s">
        <v>16</v>
      </c>
      <c r="I38" s="6" t="s">
        <v>17</v>
      </c>
      <c r="J38" s="6" t="s">
        <v>17</v>
      </c>
      <c r="K38" s="6" t="s">
        <v>18</v>
      </c>
      <c r="L38" s="6">
        <v>29.45</v>
      </c>
      <c r="M38" s="6">
        <v>31.6</v>
      </c>
      <c r="N38" s="6">
        <f t="shared" si="5"/>
        <v>-2.1500000000000021</v>
      </c>
      <c r="O38" s="6">
        <f t="shared" si="6"/>
        <v>-4473.0750000000044</v>
      </c>
      <c r="P38" s="7">
        <f>$Y$7+$Y$4+$X$10</f>
        <v>20647.16</v>
      </c>
      <c r="Q38" s="7">
        <f t="shared" si="7"/>
        <v>-25120.235000000004</v>
      </c>
      <c r="R38" s="7">
        <f t="shared" si="8"/>
        <v>39812.764999999999</v>
      </c>
    </row>
    <row r="39" spans="1:18" x14ac:dyDescent="0.35">
      <c r="A39" s="6">
        <v>37</v>
      </c>
      <c r="B39" s="6" t="s">
        <v>11</v>
      </c>
      <c r="C39" s="6" t="s">
        <v>21</v>
      </c>
      <c r="D39" s="6" t="s">
        <v>13</v>
      </c>
      <c r="E39" s="6" t="s">
        <v>14</v>
      </c>
      <c r="F39" s="6" t="s">
        <v>19</v>
      </c>
      <c r="G39" s="6" t="s">
        <v>14</v>
      </c>
      <c r="H39" s="6" t="s">
        <v>14</v>
      </c>
      <c r="I39" s="6" t="s">
        <v>17</v>
      </c>
      <c r="J39" s="6" t="s">
        <v>17</v>
      </c>
      <c r="K39" s="6" t="s">
        <v>18</v>
      </c>
      <c r="L39" s="6">
        <v>29.45</v>
      </c>
      <c r="M39" s="6">
        <v>31.6</v>
      </c>
      <c r="N39" s="6">
        <f t="shared" si="5"/>
        <v>-2.1500000000000021</v>
      </c>
      <c r="O39" s="6">
        <f t="shared" si="6"/>
        <v>-4473.0750000000044</v>
      </c>
      <c r="P39" s="7">
        <f>$Y$7+$Y$3+$X$10</f>
        <v>25897.16</v>
      </c>
      <c r="Q39" s="7">
        <f t="shared" si="7"/>
        <v>-30370.235000000004</v>
      </c>
      <c r="R39" s="7">
        <f t="shared" si="8"/>
        <v>34562.764999999999</v>
      </c>
    </row>
    <row r="40" spans="1:18" x14ac:dyDescent="0.35">
      <c r="A40" s="6">
        <v>38</v>
      </c>
      <c r="B40" s="6" t="s">
        <v>11</v>
      </c>
      <c r="C40" s="6" t="s">
        <v>21</v>
      </c>
      <c r="D40" s="6" t="s">
        <v>13</v>
      </c>
      <c r="E40" s="6" t="s">
        <v>14</v>
      </c>
      <c r="F40" s="6" t="s">
        <v>19</v>
      </c>
      <c r="G40" s="6" t="s">
        <v>16</v>
      </c>
      <c r="H40" s="6" t="s">
        <v>16</v>
      </c>
      <c r="I40" s="6" t="s">
        <v>17</v>
      </c>
      <c r="J40" s="6" t="s">
        <v>17</v>
      </c>
      <c r="K40" s="6" t="s">
        <v>18</v>
      </c>
      <c r="L40" s="6">
        <v>29.45</v>
      </c>
      <c r="M40" s="6">
        <v>31.6</v>
      </c>
      <c r="N40" s="6">
        <f t="shared" si="5"/>
        <v>-2.1500000000000021</v>
      </c>
      <c r="O40" s="6">
        <f t="shared" si="6"/>
        <v>-4473.0750000000044</v>
      </c>
      <c r="P40" s="7">
        <f>$Y$6+$Y$4+$X$10</f>
        <v>17996.02</v>
      </c>
      <c r="Q40" s="7">
        <f t="shared" si="7"/>
        <v>-22469.095000000005</v>
      </c>
      <c r="R40" s="7">
        <f t="shared" si="8"/>
        <v>42463.904999999999</v>
      </c>
    </row>
    <row r="41" spans="1:18" x14ac:dyDescent="0.35">
      <c r="A41" s="6">
        <v>39</v>
      </c>
      <c r="B41" s="6" t="s">
        <v>11</v>
      </c>
      <c r="C41" s="6" t="s">
        <v>21</v>
      </c>
      <c r="D41" s="6" t="s">
        <v>13</v>
      </c>
      <c r="E41" s="6" t="s">
        <v>14</v>
      </c>
      <c r="F41" s="6" t="s">
        <v>19</v>
      </c>
      <c r="G41" s="6" t="s">
        <v>16</v>
      </c>
      <c r="H41" s="6" t="s">
        <v>14</v>
      </c>
      <c r="I41" s="6" t="s">
        <v>17</v>
      </c>
      <c r="J41" s="6" t="s">
        <v>17</v>
      </c>
      <c r="K41" s="6" t="s">
        <v>18</v>
      </c>
      <c r="L41" s="6">
        <v>29.45</v>
      </c>
      <c r="M41" s="6">
        <v>31.6</v>
      </c>
      <c r="N41" s="6">
        <f t="shared" si="5"/>
        <v>-2.1500000000000021</v>
      </c>
      <c r="O41" s="6">
        <f t="shared" si="6"/>
        <v>-4473.0750000000044</v>
      </c>
      <c r="P41" s="7">
        <f>$Y$6+$Y$3+$X$10</f>
        <v>23246.02</v>
      </c>
      <c r="Q41" s="7">
        <f t="shared" si="7"/>
        <v>-27719.095000000005</v>
      </c>
      <c r="R41" s="7">
        <f t="shared" si="8"/>
        <v>37213.904999999999</v>
      </c>
    </row>
    <row r="42" spans="1:18" x14ac:dyDescent="0.35">
      <c r="A42" s="6">
        <v>40</v>
      </c>
      <c r="B42" s="6" t="s">
        <v>11</v>
      </c>
      <c r="C42" s="6" t="s">
        <v>21</v>
      </c>
      <c r="D42" s="6" t="s">
        <v>13</v>
      </c>
      <c r="E42" s="6" t="s">
        <v>16</v>
      </c>
      <c r="F42" s="6" t="s">
        <v>15</v>
      </c>
      <c r="G42" s="6" t="s">
        <v>14</v>
      </c>
      <c r="H42" s="6" t="s">
        <v>16</v>
      </c>
      <c r="I42" s="6" t="s">
        <v>17</v>
      </c>
      <c r="J42" s="6" t="s">
        <v>17</v>
      </c>
      <c r="K42" s="6" t="s">
        <v>18</v>
      </c>
      <c r="L42" s="6">
        <v>29.45</v>
      </c>
      <c r="M42" s="6">
        <v>17.7</v>
      </c>
      <c r="N42" s="6">
        <f t="shared" si="5"/>
        <v>11.75</v>
      </c>
      <c r="O42" s="6">
        <f t="shared" si="6"/>
        <v>24445.875</v>
      </c>
      <c r="P42" s="7">
        <f>$Y$7+$Y$4+$X$10</f>
        <v>20647.16</v>
      </c>
      <c r="Q42" s="7">
        <f t="shared" si="7"/>
        <v>3798.7150000000001</v>
      </c>
      <c r="R42" s="7">
        <f t="shared" si="8"/>
        <v>68731.714999999997</v>
      </c>
    </row>
    <row r="43" spans="1:18" x14ac:dyDescent="0.35">
      <c r="A43" s="6">
        <v>41</v>
      </c>
      <c r="B43" s="6" t="s">
        <v>11</v>
      </c>
      <c r="C43" s="6" t="s">
        <v>21</v>
      </c>
      <c r="D43" s="6" t="s">
        <v>13</v>
      </c>
      <c r="E43" s="6" t="s">
        <v>16</v>
      </c>
      <c r="F43" s="6" t="s">
        <v>15</v>
      </c>
      <c r="G43" s="6" t="s">
        <v>14</v>
      </c>
      <c r="H43" s="6" t="s">
        <v>14</v>
      </c>
      <c r="I43" s="6" t="s">
        <v>17</v>
      </c>
      <c r="J43" s="6" t="s">
        <v>17</v>
      </c>
      <c r="K43" s="6" t="s">
        <v>18</v>
      </c>
      <c r="L43" s="6">
        <v>29.45</v>
      </c>
      <c r="M43" s="6">
        <v>17.7</v>
      </c>
      <c r="N43" s="6">
        <f t="shared" si="5"/>
        <v>11.75</v>
      </c>
      <c r="O43" s="6">
        <f t="shared" si="6"/>
        <v>24445.875</v>
      </c>
      <c r="P43" s="7">
        <f>$Y$7+$Y$3+$X$10</f>
        <v>25897.16</v>
      </c>
      <c r="Q43" s="7">
        <f t="shared" si="7"/>
        <v>-1451.2849999999999</v>
      </c>
      <c r="R43" s="7">
        <f t="shared" si="8"/>
        <v>63481.714999999997</v>
      </c>
    </row>
    <row r="44" spans="1:18" x14ac:dyDescent="0.35">
      <c r="A44" s="6">
        <v>42</v>
      </c>
      <c r="B44" s="6" t="s">
        <v>11</v>
      </c>
      <c r="C44" s="6" t="s">
        <v>21</v>
      </c>
      <c r="D44" s="6" t="s">
        <v>13</v>
      </c>
      <c r="E44" s="6" t="s">
        <v>16</v>
      </c>
      <c r="F44" s="6" t="s">
        <v>15</v>
      </c>
      <c r="G44" s="6" t="s">
        <v>16</v>
      </c>
      <c r="H44" s="6" t="s">
        <v>16</v>
      </c>
      <c r="I44" s="6" t="s">
        <v>17</v>
      </c>
      <c r="J44" s="6" t="s">
        <v>17</v>
      </c>
      <c r="K44" s="6" t="s">
        <v>18</v>
      </c>
      <c r="L44" s="6">
        <v>29.45</v>
      </c>
      <c r="M44" s="6">
        <v>17.7</v>
      </c>
      <c r="N44" s="6">
        <f t="shared" si="5"/>
        <v>11.75</v>
      </c>
      <c r="O44" s="6">
        <f t="shared" si="6"/>
        <v>24445.875</v>
      </c>
      <c r="P44" s="7">
        <f>$Y$6+$Y$4+$X$10</f>
        <v>17996.02</v>
      </c>
      <c r="Q44" s="7">
        <f t="shared" si="7"/>
        <v>6449.8549999999996</v>
      </c>
      <c r="R44" s="7">
        <f t="shared" si="8"/>
        <v>71382.854999999996</v>
      </c>
    </row>
    <row r="45" spans="1:18" x14ac:dyDescent="0.35">
      <c r="A45" s="6">
        <v>43</v>
      </c>
      <c r="B45" s="6" t="s">
        <v>11</v>
      </c>
      <c r="C45" s="6" t="s">
        <v>21</v>
      </c>
      <c r="D45" s="6" t="s">
        <v>13</v>
      </c>
      <c r="E45" s="6" t="s">
        <v>16</v>
      </c>
      <c r="F45" s="6" t="s">
        <v>15</v>
      </c>
      <c r="G45" s="6" t="s">
        <v>16</v>
      </c>
      <c r="H45" s="6" t="s">
        <v>14</v>
      </c>
      <c r="I45" s="6" t="s">
        <v>17</v>
      </c>
      <c r="J45" s="6" t="s">
        <v>17</v>
      </c>
      <c r="K45" s="6" t="s">
        <v>18</v>
      </c>
      <c r="L45" s="6">
        <v>29.45</v>
      </c>
      <c r="M45" s="6">
        <v>17.7</v>
      </c>
      <c r="N45" s="6">
        <f t="shared" si="5"/>
        <v>11.75</v>
      </c>
      <c r="O45" s="6">
        <f t="shared" si="6"/>
        <v>24445.875</v>
      </c>
      <c r="P45" s="7">
        <f>$Y$6+$Y$3+$X$10</f>
        <v>23246.02</v>
      </c>
      <c r="Q45" s="7">
        <f t="shared" si="7"/>
        <v>1199.8549999999996</v>
      </c>
      <c r="R45" s="7">
        <f t="shared" si="8"/>
        <v>66132.854999999996</v>
      </c>
    </row>
    <row r="46" spans="1:18" x14ac:dyDescent="0.35">
      <c r="A46" s="6">
        <v>44</v>
      </c>
      <c r="B46" s="6" t="s">
        <v>11</v>
      </c>
      <c r="C46" s="6" t="s">
        <v>21</v>
      </c>
      <c r="D46" s="6" t="s">
        <v>13</v>
      </c>
      <c r="E46" s="6" t="s">
        <v>16</v>
      </c>
      <c r="F46" s="6" t="s">
        <v>19</v>
      </c>
      <c r="G46" s="6" t="s">
        <v>14</v>
      </c>
      <c r="H46" s="6" t="s">
        <v>16</v>
      </c>
      <c r="I46" s="6" t="s">
        <v>17</v>
      </c>
      <c r="J46" s="6" t="s">
        <v>17</v>
      </c>
      <c r="K46" s="6" t="s">
        <v>18</v>
      </c>
      <c r="L46" s="6">
        <v>29.45</v>
      </c>
      <c r="M46" s="6">
        <v>17.7</v>
      </c>
      <c r="N46" s="6">
        <f t="shared" si="5"/>
        <v>11.75</v>
      </c>
      <c r="O46" s="6">
        <f t="shared" si="6"/>
        <v>24445.875</v>
      </c>
      <c r="P46" s="7">
        <f>$Y$7+$Y$4+$X$10</f>
        <v>20647.16</v>
      </c>
      <c r="Q46" s="7">
        <f t="shared" si="7"/>
        <v>3798.7150000000001</v>
      </c>
      <c r="R46" s="7">
        <f t="shared" si="8"/>
        <v>68731.714999999997</v>
      </c>
    </row>
    <row r="47" spans="1:18" x14ac:dyDescent="0.35">
      <c r="A47" s="6">
        <v>45</v>
      </c>
      <c r="B47" s="6" t="s">
        <v>11</v>
      </c>
      <c r="C47" s="6" t="s">
        <v>21</v>
      </c>
      <c r="D47" s="6" t="s">
        <v>13</v>
      </c>
      <c r="E47" s="6" t="s">
        <v>16</v>
      </c>
      <c r="F47" s="6" t="s">
        <v>19</v>
      </c>
      <c r="G47" s="6" t="s">
        <v>14</v>
      </c>
      <c r="H47" s="6" t="s">
        <v>14</v>
      </c>
      <c r="I47" s="6" t="s">
        <v>17</v>
      </c>
      <c r="J47" s="6" t="s">
        <v>17</v>
      </c>
      <c r="K47" s="6" t="s">
        <v>18</v>
      </c>
      <c r="L47" s="6">
        <v>29.45</v>
      </c>
      <c r="M47" s="6">
        <v>17.7</v>
      </c>
      <c r="N47" s="6">
        <f t="shared" si="5"/>
        <v>11.75</v>
      </c>
      <c r="O47" s="6">
        <f t="shared" si="6"/>
        <v>24445.875</v>
      </c>
      <c r="P47" s="7">
        <f>$Y$7+$Y$3+$X$10</f>
        <v>25897.16</v>
      </c>
      <c r="Q47" s="7">
        <f t="shared" si="7"/>
        <v>-1451.2849999999999</v>
      </c>
      <c r="R47" s="7">
        <f t="shared" si="8"/>
        <v>63481.714999999997</v>
      </c>
    </row>
    <row r="48" spans="1:18" x14ac:dyDescent="0.35">
      <c r="A48" s="6">
        <v>46</v>
      </c>
      <c r="B48" s="6" t="s">
        <v>11</v>
      </c>
      <c r="C48" s="6" t="s">
        <v>21</v>
      </c>
      <c r="D48" s="6" t="s">
        <v>13</v>
      </c>
      <c r="E48" s="6" t="s">
        <v>16</v>
      </c>
      <c r="F48" s="6" t="s">
        <v>19</v>
      </c>
      <c r="G48" s="6" t="s">
        <v>16</v>
      </c>
      <c r="H48" s="6" t="s">
        <v>16</v>
      </c>
      <c r="I48" s="6" t="s">
        <v>17</v>
      </c>
      <c r="J48" s="6" t="s">
        <v>17</v>
      </c>
      <c r="K48" s="6" t="s">
        <v>18</v>
      </c>
      <c r="L48" s="6">
        <v>29.45</v>
      </c>
      <c r="M48" s="6">
        <v>17.7</v>
      </c>
      <c r="N48" s="6">
        <f t="shared" si="5"/>
        <v>11.75</v>
      </c>
      <c r="O48" s="6">
        <f t="shared" si="6"/>
        <v>24445.875</v>
      </c>
      <c r="P48" s="7">
        <f>$Y$6+$Y$4+$X$10</f>
        <v>17996.02</v>
      </c>
      <c r="Q48" s="7">
        <f t="shared" si="7"/>
        <v>6449.8549999999996</v>
      </c>
      <c r="R48" s="7">
        <f t="shared" si="8"/>
        <v>71382.854999999996</v>
      </c>
    </row>
    <row r="49" spans="1:18" x14ac:dyDescent="0.35">
      <c r="A49" s="6">
        <v>47</v>
      </c>
      <c r="B49" s="6" t="s">
        <v>11</v>
      </c>
      <c r="C49" s="6" t="s">
        <v>21</v>
      </c>
      <c r="D49" s="6" t="s">
        <v>13</v>
      </c>
      <c r="E49" s="6" t="s">
        <v>16</v>
      </c>
      <c r="F49" s="6" t="s">
        <v>19</v>
      </c>
      <c r="G49" s="6" t="s">
        <v>16</v>
      </c>
      <c r="H49" s="6" t="s">
        <v>14</v>
      </c>
      <c r="I49" s="6" t="s">
        <v>17</v>
      </c>
      <c r="J49" s="6" t="s">
        <v>17</v>
      </c>
      <c r="K49" s="6" t="s">
        <v>18</v>
      </c>
      <c r="L49" s="6">
        <v>29.45</v>
      </c>
      <c r="M49" s="6">
        <v>17.7</v>
      </c>
      <c r="N49" s="6">
        <f t="shared" si="5"/>
        <v>11.75</v>
      </c>
      <c r="O49" s="6">
        <f t="shared" si="6"/>
        <v>24445.875</v>
      </c>
      <c r="P49" s="7">
        <f>$Y$6+$Y$3+$X$10</f>
        <v>23246.02</v>
      </c>
      <c r="Q49" s="7">
        <f t="shared" si="7"/>
        <v>1199.8549999999996</v>
      </c>
      <c r="R49" s="7">
        <f t="shared" si="8"/>
        <v>66132.854999999996</v>
      </c>
    </row>
    <row r="50" spans="1:18" x14ac:dyDescent="0.35">
      <c r="A50" s="6">
        <v>48</v>
      </c>
      <c r="B50" s="6" t="s">
        <v>11</v>
      </c>
      <c r="C50" s="6" t="s">
        <v>21</v>
      </c>
      <c r="D50" s="6" t="s">
        <v>20</v>
      </c>
      <c r="E50" s="6" t="s">
        <v>14</v>
      </c>
      <c r="F50" s="6" t="s">
        <v>15</v>
      </c>
      <c r="G50" s="6" t="s">
        <v>14</v>
      </c>
      <c r="H50" s="6" t="s">
        <v>16</v>
      </c>
      <c r="I50" s="6" t="s">
        <v>17</v>
      </c>
      <c r="J50" s="6" t="s">
        <v>17</v>
      </c>
      <c r="K50" s="6" t="s">
        <v>18</v>
      </c>
      <c r="L50" s="6">
        <v>22.65</v>
      </c>
      <c r="M50" s="6">
        <v>31.6</v>
      </c>
      <c r="N50" s="6">
        <f t="shared" si="5"/>
        <v>-8.9500000000000028</v>
      </c>
      <c r="O50" s="6">
        <f t="shared" si="6"/>
        <v>-18620.475000000006</v>
      </c>
      <c r="P50" s="7">
        <f>$Y$7+$Y$4+$X$10</f>
        <v>20647.16</v>
      </c>
      <c r="Q50" s="7">
        <f t="shared" si="7"/>
        <v>-39267.635000000009</v>
      </c>
      <c r="R50" s="7">
        <f t="shared" si="8"/>
        <v>25665.364999999991</v>
      </c>
    </row>
    <row r="51" spans="1:18" x14ac:dyDescent="0.35">
      <c r="A51" s="6">
        <v>49</v>
      </c>
      <c r="B51" s="6" t="s">
        <v>11</v>
      </c>
      <c r="C51" s="6" t="s">
        <v>21</v>
      </c>
      <c r="D51" s="6" t="s">
        <v>20</v>
      </c>
      <c r="E51" s="6" t="s">
        <v>14</v>
      </c>
      <c r="F51" s="6" t="s">
        <v>15</v>
      </c>
      <c r="G51" s="6" t="s">
        <v>14</v>
      </c>
      <c r="H51" s="6" t="s">
        <v>14</v>
      </c>
      <c r="I51" s="6" t="s">
        <v>17</v>
      </c>
      <c r="J51" s="6" t="s">
        <v>17</v>
      </c>
      <c r="K51" s="6" t="s">
        <v>18</v>
      </c>
      <c r="L51" s="6">
        <v>22.65</v>
      </c>
      <c r="M51" s="6">
        <v>31.6</v>
      </c>
      <c r="N51" s="6">
        <f t="shared" si="5"/>
        <v>-8.9500000000000028</v>
      </c>
      <c r="O51" s="6">
        <f t="shared" si="6"/>
        <v>-18620.475000000006</v>
      </c>
      <c r="P51" s="7">
        <f>$Y$7+$Y$3+$X$10</f>
        <v>25897.16</v>
      </c>
      <c r="Q51" s="7">
        <f t="shared" si="7"/>
        <v>-44517.635000000009</v>
      </c>
      <c r="R51" s="7">
        <f t="shared" si="8"/>
        <v>20415.364999999991</v>
      </c>
    </row>
    <row r="52" spans="1:18" x14ac:dyDescent="0.35">
      <c r="A52" s="6">
        <v>50</v>
      </c>
      <c r="B52" s="6" t="s">
        <v>11</v>
      </c>
      <c r="C52" s="6" t="s">
        <v>21</v>
      </c>
      <c r="D52" s="6" t="s">
        <v>20</v>
      </c>
      <c r="E52" s="6" t="s">
        <v>14</v>
      </c>
      <c r="F52" s="6" t="s">
        <v>15</v>
      </c>
      <c r="G52" s="6" t="s">
        <v>16</v>
      </c>
      <c r="H52" s="6" t="s">
        <v>16</v>
      </c>
      <c r="I52" s="6" t="s">
        <v>17</v>
      </c>
      <c r="J52" s="6" t="s">
        <v>17</v>
      </c>
      <c r="K52" s="6" t="s">
        <v>18</v>
      </c>
      <c r="L52" s="6">
        <v>22.65</v>
      </c>
      <c r="M52" s="6">
        <v>31.6</v>
      </c>
      <c r="N52" s="6">
        <f t="shared" si="5"/>
        <v>-8.9500000000000028</v>
      </c>
      <c r="O52" s="6">
        <f t="shared" si="6"/>
        <v>-18620.475000000006</v>
      </c>
      <c r="P52" s="7">
        <f>$Y$6+$Y$4+$X$10</f>
        <v>17996.02</v>
      </c>
      <c r="Q52" s="7">
        <f t="shared" si="7"/>
        <v>-36616.49500000001</v>
      </c>
      <c r="R52" s="7">
        <f t="shared" si="8"/>
        <v>28316.50499999999</v>
      </c>
    </row>
    <row r="53" spans="1:18" x14ac:dyDescent="0.35">
      <c r="A53" s="6">
        <v>51</v>
      </c>
      <c r="B53" s="6" t="s">
        <v>11</v>
      </c>
      <c r="C53" s="6" t="s">
        <v>21</v>
      </c>
      <c r="D53" s="6" t="s">
        <v>20</v>
      </c>
      <c r="E53" s="6" t="s">
        <v>14</v>
      </c>
      <c r="F53" s="6" t="s">
        <v>15</v>
      </c>
      <c r="G53" s="6" t="s">
        <v>16</v>
      </c>
      <c r="H53" s="6" t="s">
        <v>14</v>
      </c>
      <c r="I53" s="6" t="s">
        <v>17</v>
      </c>
      <c r="J53" s="6" t="s">
        <v>17</v>
      </c>
      <c r="K53" s="6" t="s">
        <v>18</v>
      </c>
      <c r="L53" s="6">
        <v>22.65</v>
      </c>
      <c r="M53" s="6">
        <v>31.6</v>
      </c>
      <c r="N53" s="6">
        <f t="shared" si="5"/>
        <v>-8.9500000000000028</v>
      </c>
      <c r="O53" s="6">
        <f t="shared" si="6"/>
        <v>-18620.475000000006</v>
      </c>
      <c r="P53" s="7">
        <f>$Y$6+$Y$3+$X$10</f>
        <v>23246.02</v>
      </c>
      <c r="Q53" s="7">
        <f t="shared" si="7"/>
        <v>-41866.49500000001</v>
      </c>
      <c r="R53" s="7">
        <f t="shared" si="8"/>
        <v>23066.50499999999</v>
      </c>
    </row>
    <row r="54" spans="1:18" x14ac:dyDescent="0.35">
      <c r="A54" s="6">
        <v>52</v>
      </c>
      <c r="B54" s="6" t="s">
        <v>11</v>
      </c>
      <c r="C54" s="6" t="s">
        <v>21</v>
      </c>
      <c r="D54" s="6" t="s">
        <v>20</v>
      </c>
      <c r="E54" s="6" t="s">
        <v>14</v>
      </c>
      <c r="F54" s="6" t="s">
        <v>19</v>
      </c>
      <c r="G54" s="6" t="s">
        <v>14</v>
      </c>
      <c r="H54" s="6" t="s">
        <v>16</v>
      </c>
      <c r="I54" s="6" t="s">
        <v>17</v>
      </c>
      <c r="J54" s="6" t="s">
        <v>17</v>
      </c>
      <c r="K54" s="6" t="s">
        <v>18</v>
      </c>
      <c r="L54" s="6">
        <v>22.65</v>
      </c>
      <c r="M54" s="6">
        <v>31.6</v>
      </c>
      <c r="N54" s="6">
        <f t="shared" si="5"/>
        <v>-8.9500000000000028</v>
      </c>
      <c r="O54" s="6">
        <f t="shared" si="6"/>
        <v>-18620.475000000006</v>
      </c>
      <c r="P54" s="7">
        <f>$Y$7+$Y$4+$X$10</f>
        <v>20647.16</v>
      </c>
      <c r="Q54" s="7">
        <f t="shared" si="7"/>
        <v>-39267.635000000009</v>
      </c>
      <c r="R54" s="7">
        <f t="shared" si="8"/>
        <v>25665.364999999991</v>
      </c>
    </row>
    <row r="55" spans="1:18" x14ac:dyDescent="0.35">
      <c r="A55" s="6">
        <v>53</v>
      </c>
      <c r="B55" s="6" t="s">
        <v>11</v>
      </c>
      <c r="C55" s="6" t="s">
        <v>21</v>
      </c>
      <c r="D55" s="6" t="s">
        <v>20</v>
      </c>
      <c r="E55" s="6" t="s">
        <v>14</v>
      </c>
      <c r="F55" s="6" t="s">
        <v>19</v>
      </c>
      <c r="G55" s="6" t="s">
        <v>14</v>
      </c>
      <c r="H55" s="6" t="s">
        <v>14</v>
      </c>
      <c r="I55" s="6" t="s">
        <v>17</v>
      </c>
      <c r="J55" s="6" t="s">
        <v>17</v>
      </c>
      <c r="K55" s="6" t="s">
        <v>18</v>
      </c>
      <c r="L55" s="6">
        <v>22.65</v>
      </c>
      <c r="M55" s="6">
        <v>31.6</v>
      </c>
      <c r="N55" s="6">
        <f t="shared" si="5"/>
        <v>-8.9500000000000028</v>
      </c>
      <c r="O55" s="6">
        <f t="shared" si="6"/>
        <v>-18620.475000000006</v>
      </c>
      <c r="P55" s="7">
        <f>$Y$7+$Y$3+$X$10</f>
        <v>25897.16</v>
      </c>
      <c r="Q55" s="7">
        <f t="shared" si="7"/>
        <v>-44517.635000000009</v>
      </c>
      <c r="R55" s="7">
        <f t="shared" si="8"/>
        <v>20415.364999999991</v>
      </c>
    </row>
    <row r="56" spans="1:18" x14ac:dyDescent="0.35">
      <c r="A56" s="6">
        <v>54</v>
      </c>
      <c r="B56" s="6" t="s">
        <v>11</v>
      </c>
      <c r="C56" s="6" t="s">
        <v>21</v>
      </c>
      <c r="D56" s="6" t="s">
        <v>20</v>
      </c>
      <c r="E56" s="6" t="s">
        <v>14</v>
      </c>
      <c r="F56" s="6" t="s">
        <v>19</v>
      </c>
      <c r="G56" s="6" t="s">
        <v>16</v>
      </c>
      <c r="H56" s="6" t="s">
        <v>16</v>
      </c>
      <c r="I56" s="6" t="s">
        <v>17</v>
      </c>
      <c r="J56" s="6" t="s">
        <v>17</v>
      </c>
      <c r="K56" s="6" t="s">
        <v>18</v>
      </c>
      <c r="L56" s="6">
        <v>22.65</v>
      </c>
      <c r="M56" s="6">
        <v>31.6</v>
      </c>
      <c r="N56" s="6">
        <f t="shared" si="5"/>
        <v>-8.9500000000000028</v>
      </c>
      <c r="O56" s="6">
        <f t="shared" si="6"/>
        <v>-18620.475000000006</v>
      </c>
      <c r="P56" s="7">
        <f>$Y$6+$Y$4+$X$10</f>
        <v>17996.02</v>
      </c>
      <c r="Q56" s="7">
        <f t="shared" si="7"/>
        <v>-36616.49500000001</v>
      </c>
      <c r="R56" s="7">
        <f t="shared" si="8"/>
        <v>28316.50499999999</v>
      </c>
    </row>
    <row r="57" spans="1:18" x14ac:dyDescent="0.35">
      <c r="A57" s="6">
        <v>55</v>
      </c>
      <c r="B57" s="6" t="s">
        <v>11</v>
      </c>
      <c r="C57" s="6" t="s">
        <v>21</v>
      </c>
      <c r="D57" s="6" t="s">
        <v>20</v>
      </c>
      <c r="E57" s="6" t="s">
        <v>14</v>
      </c>
      <c r="F57" s="6" t="s">
        <v>19</v>
      </c>
      <c r="G57" s="6" t="s">
        <v>16</v>
      </c>
      <c r="H57" s="6" t="s">
        <v>14</v>
      </c>
      <c r="I57" s="6" t="s">
        <v>17</v>
      </c>
      <c r="J57" s="6" t="s">
        <v>17</v>
      </c>
      <c r="K57" s="6" t="s">
        <v>18</v>
      </c>
      <c r="L57" s="6">
        <v>22.65</v>
      </c>
      <c r="M57" s="6">
        <v>31.6</v>
      </c>
      <c r="N57" s="6">
        <f t="shared" si="5"/>
        <v>-8.9500000000000028</v>
      </c>
      <c r="O57" s="6">
        <f t="shared" si="6"/>
        <v>-18620.475000000006</v>
      </c>
      <c r="P57" s="7">
        <f>$Y$6+$Y$3+$X$10</f>
        <v>23246.02</v>
      </c>
      <c r="Q57" s="7">
        <f t="shared" si="7"/>
        <v>-41866.49500000001</v>
      </c>
      <c r="R57" s="7">
        <f t="shared" si="8"/>
        <v>23066.50499999999</v>
      </c>
    </row>
    <row r="58" spans="1:18" x14ac:dyDescent="0.35">
      <c r="A58" s="6">
        <v>56</v>
      </c>
      <c r="B58" s="6" t="s">
        <v>11</v>
      </c>
      <c r="C58" s="6" t="s">
        <v>21</v>
      </c>
      <c r="D58" s="6" t="s">
        <v>20</v>
      </c>
      <c r="E58" s="6" t="s">
        <v>16</v>
      </c>
      <c r="F58" s="6" t="s">
        <v>15</v>
      </c>
      <c r="G58" s="6" t="s">
        <v>14</v>
      </c>
      <c r="H58" s="6" t="s">
        <v>16</v>
      </c>
      <c r="I58" s="6" t="s">
        <v>17</v>
      </c>
      <c r="J58" s="6" t="s">
        <v>17</v>
      </c>
      <c r="K58" s="6" t="s">
        <v>18</v>
      </c>
      <c r="L58" s="6">
        <v>22.65</v>
      </c>
      <c r="M58" s="6">
        <v>17.7</v>
      </c>
      <c r="N58" s="6">
        <f t="shared" si="5"/>
        <v>4.9499999999999993</v>
      </c>
      <c r="O58" s="6">
        <f t="shared" si="6"/>
        <v>10298.474999999999</v>
      </c>
      <c r="P58" s="7">
        <f>$Y$7+$Y$4+$X$10</f>
        <v>20647.16</v>
      </c>
      <c r="Q58" s="7">
        <f t="shared" si="7"/>
        <v>-10348.685000000001</v>
      </c>
      <c r="R58" s="7">
        <f t="shared" si="8"/>
        <v>54584.315000000002</v>
      </c>
    </row>
    <row r="59" spans="1:18" x14ac:dyDescent="0.35">
      <c r="A59" s="6">
        <v>57</v>
      </c>
      <c r="B59" s="6" t="s">
        <v>11</v>
      </c>
      <c r="C59" s="6" t="s">
        <v>21</v>
      </c>
      <c r="D59" s="6" t="s">
        <v>20</v>
      </c>
      <c r="E59" s="6" t="s">
        <v>16</v>
      </c>
      <c r="F59" s="6" t="s">
        <v>15</v>
      </c>
      <c r="G59" s="6" t="s">
        <v>14</v>
      </c>
      <c r="H59" s="6" t="s">
        <v>14</v>
      </c>
      <c r="I59" s="6" t="s">
        <v>17</v>
      </c>
      <c r="J59" s="6" t="s">
        <v>17</v>
      </c>
      <c r="K59" s="6" t="s">
        <v>18</v>
      </c>
      <c r="L59" s="6">
        <v>22.65</v>
      </c>
      <c r="M59" s="6">
        <v>17.7</v>
      </c>
      <c r="N59" s="6">
        <f t="shared" si="5"/>
        <v>4.9499999999999993</v>
      </c>
      <c r="O59" s="6">
        <f t="shared" si="6"/>
        <v>10298.474999999999</v>
      </c>
      <c r="P59" s="7">
        <f>$Y$7+$Y$3+$X$10</f>
        <v>25897.16</v>
      </c>
      <c r="Q59" s="7">
        <f t="shared" si="7"/>
        <v>-15598.685000000001</v>
      </c>
      <c r="R59" s="7">
        <f t="shared" si="8"/>
        <v>49334.315000000002</v>
      </c>
    </row>
    <row r="60" spans="1:18" x14ac:dyDescent="0.35">
      <c r="A60" s="6">
        <v>58</v>
      </c>
      <c r="B60" s="6" t="s">
        <v>11</v>
      </c>
      <c r="C60" s="6" t="s">
        <v>21</v>
      </c>
      <c r="D60" s="6" t="s">
        <v>20</v>
      </c>
      <c r="E60" s="6" t="s">
        <v>16</v>
      </c>
      <c r="F60" s="6" t="s">
        <v>15</v>
      </c>
      <c r="G60" s="6" t="s">
        <v>16</v>
      </c>
      <c r="H60" s="6" t="s">
        <v>16</v>
      </c>
      <c r="I60" s="6" t="s">
        <v>17</v>
      </c>
      <c r="J60" s="6" t="s">
        <v>17</v>
      </c>
      <c r="K60" s="6" t="s">
        <v>18</v>
      </c>
      <c r="L60" s="6">
        <v>22.65</v>
      </c>
      <c r="M60" s="6">
        <v>17.7</v>
      </c>
      <c r="N60" s="6">
        <f t="shared" si="5"/>
        <v>4.9499999999999993</v>
      </c>
      <c r="O60" s="6">
        <f t="shared" si="6"/>
        <v>10298.474999999999</v>
      </c>
      <c r="P60" s="7">
        <f>$Y$6+$Y$4+$X$10</f>
        <v>17996.02</v>
      </c>
      <c r="Q60" s="7">
        <f t="shared" si="7"/>
        <v>-7697.5450000000019</v>
      </c>
      <c r="R60" s="7">
        <f t="shared" si="8"/>
        <v>57235.455000000002</v>
      </c>
    </row>
    <row r="61" spans="1:18" x14ac:dyDescent="0.35">
      <c r="A61" s="6">
        <v>59</v>
      </c>
      <c r="B61" s="6" t="s">
        <v>11</v>
      </c>
      <c r="C61" s="6" t="s">
        <v>21</v>
      </c>
      <c r="D61" s="6" t="s">
        <v>20</v>
      </c>
      <c r="E61" s="6" t="s">
        <v>16</v>
      </c>
      <c r="F61" s="6" t="s">
        <v>15</v>
      </c>
      <c r="G61" s="6" t="s">
        <v>16</v>
      </c>
      <c r="H61" s="6" t="s">
        <v>14</v>
      </c>
      <c r="I61" s="6" t="s">
        <v>17</v>
      </c>
      <c r="J61" s="6" t="s">
        <v>17</v>
      </c>
      <c r="K61" s="6" t="s">
        <v>18</v>
      </c>
      <c r="L61" s="6">
        <v>22.65</v>
      </c>
      <c r="M61" s="6">
        <v>17.7</v>
      </c>
      <c r="N61" s="6">
        <f t="shared" si="5"/>
        <v>4.9499999999999993</v>
      </c>
      <c r="O61" s="6">
        <f t="shared" si="6"/>
        <v>10298.474999999999</v>
      </c>
      <c r="P61" s="7">
        <f>$Y$6+$Y$3+$X$10</f>
        <v>23246.02</v>
      </c>
      <c r="Q61" s="7">
        <f t="shared" si="7"/>
        <v>-12947.545000000002</v>
      </c>
      <c r="R61" s="7">
        <f t="shared" si="8"/>
        <v>51985.455000000002</v>
      </c>
    </row>
    <row r="62" spans="1:18" x14ac:dyDescent="0.35">
      <c r="A62" s="6">
        <v>60</v>
      </c>
      <c r="B62" s="6" t="s">
        <v>11</v>
      </c>
      <c r="C62" s="6" t="s">
        <v>21</v>
      </c>
      <c r="D62" s="6" t="s">
        <v>20</v>
      </c>
      <c r="E62" s="6" t="s">
        <v>16</v>
      </c>
      <c r="F62" s="6" t="s">
        <v>19</v>
      </c>
      <c r="G62" s="6" t="s">
        <v>14</v>
      </c>
      <c r="H62" s="6" t="s">
        <v>16</v>
      </c>
      <c r="I62" s="6" t="s">
        <v>17</v>
      </c>
      <c r="J62" s="6" t="s">
        <v>17</v>
      </c>
      <c r="K62" s="6" t="s">
        <v>18</v>
      </c>
      <c r="L62" s="6">
        <v>22.65</v>
      </c>
      <c r="M62" s="6">
        <v>17.7</v>
      </c>
      <c r="N62" s="6">
        <f t="shared" si="5"/>
        <v>4.9499999999999993</v>
      </c>
      <c r="O62" s="6">
        <f t="shared" si="6"/>
        <v>10298.474999999999</v>
      </c>
      <c r="P62" s="7">
        <f>$Y$7+$Y$4+$X$10</f>
        <v>20647.16</v>
      </c>
      <c r="Q62" s="7">
        <f t="shared" si="7"/>
        <v>-10348.685000000001</v>
      </c>
      <c r="R62" s="7">
        <f t="shared" si="8"/>
        <v>54584.315000000002</v>
      </c>
    </row>
    <row r="63" spans="1:18" x14ac:dyDescent="0.35">
      <c r="A63" s="6">
        <v>61</v>
      </c>
      <c r="B63" s="6" t="s">
        <v>11</v>
      </c>
      <c r="C63" s="6" t="s">
        <v>21</v>
      </c>
      <c r="D63" s="6" t="s">
        <v>20</v>
      </c>
      <c r="E63" s="6" t="s">
        <v>16</v>
      </c>
      <c r="F63" s="6" t="s">
        <v>19</v>
      </c>
      <c r="G63" s="6" t="s">
        <v>14</v>
      </c>
      <c r="H63" s="6" t="s">
        <v>14</v>
      </c>
      <c r="I63" s="6" t="s">
        <v>17</v>
      </c>
      <c r="J63" s="6" t="s">
        <v>17</v>
      </c>
      <c r="K63" s="6" t="s">
        <v>18</v>
      </c>
      <c r="L63" s="6">
        <v>22.65</v>
      </c>
      <c r="M63" s="6">
        <v>17.7</v>
      </c>
      <c r="N63" s="6">
        <f t="shared" si="5"/>
        <v>4.9499999999999993</v>
      </c>
      <c r="O63" s="6">
        <f t="shared" si="6"/>
        <v>10298.474999999999</v>
      </c>
      <c r="P63" s="7">
        <f>$Y$7+$Y$3+$X$10</f>
        <v>25897.16</v>
      </c>
      <c r="Q63" s="7">
        <f t="shared" si="7"/>
        <v>-15598.685000000001</v>
      </c>
      <c r="R63" s="7">
        <f t="shared" si="8"/>
        <v>49334.315000000002</v>
      </c>
    </row>
    <row r="64" spans="1:18" x14ac:dyDescent="0.35">
      <c r="A64" s="6">
        <v>62</v>
      </c>
      <c r="B64" s="6" t="s">
        <v>11</v>
      </c>
      <c r="C64" s="6" t="s">
        <v>21</v>
      </c>
      <c r="D64" s="6" t="s">
        <v>20</v>
      </c>
      <c r="E64" s="6" t="s">
        <v>16</v>
      </c>
      <c r="F64" s="6" t="s">
        <v>19</v>
      </c>
      <c r="G64" s="6" t="s">
        <v>16</v>
      </c>
      <c r="H64" s="6" t="s">
        <v>16</v>
      </c>
      <c r="I64" s="6" t="s">
        <v>17</v>
      </c>
      <c r="J64" s="6" t="s">
        <v>17</v>
      </c>
      <c r="K64" s="6" t="s">
        <v>18</v>
      </c>
      <c r="L64" s="6">
        <v>22.65</v>
      </c>
      <c r="M64" s="6">
        <v>17.7</v>
      </c>
      <c r="N64" s="6">
        <f t="shared" si="5"/>
        <v>4.9499999999999993</v>
      </c>
      <c r="O64" s="6">
        <f t="shared" si="6"/>
        <v>10298.474999999999</v>
      </c>
      <c r="P64" s="7">
        <f>$Y$6+$Y$4+$X$10</f>
        <v>17996.02</v>
      </c>
      <c r="Q64" s="7">
        <f t="shared" si="7"/>
        <v>-7697.5450000000019</v>
      </c>
      <c r="R64" s="7">
        <f t="shared" si="8"/>
        <v>57235.455000000002</v>
      </c>
    </row>
    <row r="65" spans="1:18" x14ac:dyDescent="0.35">
      <c r="A65" s="6">
        <v>63</v>
      </c>
      <c r="B65" s="6" t="s">
        <v>11</v>
      </c>
      <c r="C65" s="6" t="s">
        <v>21</v>
      </c>
      <c r="D65" s="6" t="s">
        <v>20</v>
      </c>
      <c r="E65" s="6" t="s">
        <v>16</v>
      </c>
      <c r="F65" s="6" t="s">
        <v>19</v>
      </c>
      <c r="G65" s="6" t="s">
        <v>16</v>
      </c>
      <c r="H65" s="6" t="s">
        <v>14</v>
      </c>
      <c r="I65" s="6" t="s">
        <v>17</v>
      </c>
      <c r="J65" s="6" t="s">
        <v>17</v>
      </c>
      <c r="K65" s="6" t="s">
        <v>18</v>
      </c>
      <c r="L65" s="6">
        <v>22.65</v>
      </c>
      <c r="M65" s="6">
        <v>17.7</v>
      </c>
      <c r="N65" s="6">
        <f t="shared" si="5"/>
        <v>4.9499999999999993</v>
      </c>
      <c r="O65" s="6">
        <f t="shared" si="6"/>
        <v>10298.474999999999</v>
      </c>
      <c r="P65" s="7">
        <f>$Y$6+$Y$3+$X$10</f>
        <v>23246.02</v>
      </c>
      <c r="Q65" s="7">
        <f t="shared" si="7"/>
        <v>-12947.545000000002</v>
      </c>
      <c r="R65" s="7">
        <f t="shared" si="8"/>
        <v>51985.455000000002</v>
      </c>
    </row>
    <row r="66" spans="1:18" x14ac:dyDescent="0.35">
      <c r="A66" s="8"/>
      <c r="B66" s="8"/>
      <c r="C66" s="8"/>
      <c r="D66" s="8"/>
      <c r="E66" s="8"/>
      <c r="F66" s="8"/>
      <c r="G66" s="8"/>
      <c r="H66" s="8"/>
      <c r="I66" s="8" t="s">
        <v>22</v>
      </c>
      <c r="J66" s="8" t="s">
        <v>23</v>
      </c>
      <c r="K66" s="8" t="s">
        <v>24</v>
      </c>
      <c r="L66" s="8"/>
      <c r="M66" s="8"/>
      <c r="N66" s="8"/>
      <c r="O66" s="8"/>
      <c r="P66" s="8"/>
      <c r="Q66" s="9"/>
      <c r="R66" s="9"/>
    </row>
    <row r="67" spans="1:18" x14ac:dyDescent="0.35">
      <c r="A67" s="8"/>
      <c r="B67" s="8"/>
      <c r="C67" s="8"/>
      <c r="D67" s="8"/>
      <c r="E67" s="8"/>
      <c r="F67" s="8"/>
      <c r="G67" s="8"/>
      <c r="H67" s="8"/>
      <c r="I67" s="8" t="s">
        <v>22</v>
      </c>
      <c r="J67" s="8" t="s">
        <v>25</v>
      </c>
      <c r="K67" s="8" t="s">
        <v>24</v>
      </c>
      <c r="L67" s="8"/>
      <c r="M67" s="8"/>
      <c r="N67" s="8"/>
      <c r="O67" s="8"/>
      <c r="P67" s="8"/>
      <c r="Q67" s="9"/>
      <c r="R67" s="9"/>
    </row>
    <row r="68" spans="1:18" x14ac:dyDescent="0.35">
      <c r="A68" s="8"/>
      <c r="B68" s="8"/>
      <c r="C68" s="8"/>
      <c r="D68" s="8"/>
      <c r="E68" s="8"/>
      <c r="F68" s="8"/>
      <c r="G68" s="8"/>
      <c r="H68" s="8"/>
      <c r="I68" s="8" t="s">
        <v>22</v>
      </c>
      <c r="J68" s="8" t="s">
        <v>23</v>
      </c>
      <c r="K68" s="8" t="s">
        <v>24</v>
      </c>
      <c r="L68" s="8"/>
      <c r="M68" s="8"/>
      <c r="N68" s="8"/>
      <c r="O68" s="8"/>
      <c r="P68" s="8"/>
      <c r="Q68" s="9"/>
      <c r="R68" s="9"/>
    </row>
    <row r="69" spans="1:18" x14ac:dyDescent="0.35">
      <c r="A69" s="8"/>
      <c r="B69" s="8"/>
      <c r="C69" s="8"/>
      <c r="D69" s="8"/>
      <c r="E69" s="8"/>
      <c r="F69" s="8"/>
      <c r="G69" s="8"/>
      <c r="H69" s="8"/>
      <c r="I69" s="8" t="s">
        <v>22</v>
      </c>
      <c r="J69" s="8" t="s">
        <v>25</v>
      </c>
      <c r="K69" s="8" t="s">
        <v>24</v>
      </c>
      <c r="L69" s="8"/>
      <c r="M69" s="8"/>
      <c r="N69" s="8"/>
      <c r="O69" s="8"/>
      <c r="P69" s="8"/>
      <c r="Q69" s="9"/>
      <c r="R69" s="9"/>
    </row>
    <row r="70" spans="1:18" x14ac:dyDescent="0.35">
      <c r="A70" s="8"/>
      <c r="B70" s="8"/>
      <c r="C70" s="8"/>
      <c r="D70" s="8"/>
      <c r="E70" s="8"/>
      <c r="F70" s="8"/>
      <c r="G70" s="8"/>
      <c r="H70" s="8"/>
      <c r="I70" s="8" t="s">
        <v>26</v>
      </c>
      <c r="J70" s="8" t="s">
        <v>23</v>
      </c>
      <c r="K70" s="8" t="s">
        <v>24</v>
      </c>
      <c r="L70" s="8"/>
      <c r="M70" s="8"/>
      <c r="N70" s="8"/>
      <c r="O70" s="8"/>
      <c r="P70" s="8"/>
      <c r="Q70" s="9"/>
      <c r="R70" s="9"/>
    </row>
    <row r="71" spans="1:18" x14ac:dyDescent="0.35">
      <c r="A71" s="4" t="s">
        <v>44</v>
      </c>
      <c r="B71" s="4" t="s">
        <v>8</v>
      </c>
      <c r="C71" s="4" t="s">
        <v>45</v>
      </c>
      <c r="D71" s="6" t="s">
        <v>31</v>
      </c>
      <c r="E71" s="6" t="s">
        <v>29</v>
      </c>
      <c r="F71" s="6" t="s">
        <v>51</v>
      </c>
      <c r="G71" s="8"/>
      <c r="H71" s="8"/>
      <c r="I71" s="8" t="s">
        <v>26</v>
      </c>
      <c r="J71" s="8" t="s">
        <v>25</v>
      </c>
      <c r="K71" s="8" t="s">
        <v>24</v>
      </c>
      <c r="L71" s="8"/>
      <c r="M71" s="8"/>
      <c r="N71" s="8"/>
      <c r="O71" s="8"/>
      <c r="P71" s="8"/>
      <c r="Q71" s="9"/>
      <c r="R71" s="9"/>
    </row>
    <row r="72" spans="1:18" x14ac:dyDescent="0.35">
      <c r="A72" s="4">
        <v>1</v>
      </c>
      <c r="B72" s="4" t="s">
        <v>22</v>
      </c>
      <c r="C72" s="4" t="s">
        <v>14</v>
      </c>
      <c r="D72" s="5">
        <v>0.26</v>
      </c>
      <c r="E72" s="6">
        <v>31.6</v>
      </c>
      <c r="F72" s="7">
        <f>10950*D72*E72</f>
        <v>89965.2</v>
      </c>
      <c r="G72" s="8"/>
      <c r="H72" s="8"/>
      <c r="I72" s="8" t="s">
        <v>26</v>
      </c>
      <c r="J72" s="8" t="s">
        <v>23</v>
      </c>
      <c r="K72" s="8" t="s">
        <v>24</v>
      </c>
      <c r="L72" s="8"/>
      <c r="M72" s="8"/>
      <c r="N72" s="8"/>
      <c r="O72" s="8"/>
      <c r="P72" s="8"/>
      <c r="Q72" s="9"/>
      <c r="R72" s="9"/>
    </row>
    <row r="73" spans="1:18" x14ac:dyDescent="0.35">
      <c r="A73" s="4">
        <v>2</v>
      </c>
      <c r="B73" s="4" t="s">
        <v>22</v>
      </c>
      <c r="C73" s="4" t="s">
        <v>16</v>
      </c>
      <c r="D73" s="5">
        <v>0.26</v>
      </c>
      <c r="E73" s="6">
        <v>17.7</v>
      </c>
      <c r="F73" s="7">
        <f t="shared" ref="F73:F75" si="9">10950*D73*E73</f>
        <v>50391.9</v>
      </c>
      <c r="G73" s="8"/>
      <c r="H73" s="9"/>
      <c r="I73" s="8" t="s">
        <v>27</v>
      </c>
      <c r="J73" s="8" t="s">
        <v>23</v>
      </c>
      <c r="K73" s="8" t="s">
        <v>24</v>
      </c>
      <c r="L73" s="8"/>
      <c r="M73" s="8"/>
      <c r="N73" s="8"/>
      <c r="O73" s="8"/>
      <c r="P73" s="8"/>
      <c r="Q73" s="9"/>
      <c r="R73" s="9"/>
    </row>
    <row r="74" spans="1:18" x14ac:dyDescent="0.35">
      <c r="A74" s="4">
        <v>3</v>
      </c>
      <c r="B74" s="4" t="s">
        <v>46</v>
      </c>
      <c r="C74" s="4" t="s">
        <v>14</v>
      </c>
      <c r="D74" s="5">
        <v>0.13</v>
      </c>
      <c r="E74" s="6">
        <v>31.6</v>
      </c>
      <c r="F74" s="7">
        <f t="shared" si="9"/>
        <v>44982.6</v>
      </c>
      <c r="G74" s="8"/>
      <c r="H74" s="8"/>
      <c r="I74" s="8" t="s">
        <v>27</v>
      </c>
      <c r="J74" s="8" t="s">
        <v>25</v>
      </c>
      <c r="K74" s="8" t="s">
        <v>24</v>
      </c>
      <c r="L74" s="8"/>
      <c r="M74" s="8"/>
      <c r="N74" s="8"/>
      <c r="O74" s="8"/>
      <c r="P74" s="8"/>
      <c r="Q74" s="9"/>
      <c r="R74" s="9"/>
    </row>
    <row r="75" spans="1:18" x14ac:dyDescent="0.35">
      <c r="A75" s="4">
        <v>4</v>
      </c>
      <c r="B75" s="4" t="s">
        <v>46</v>
      </c>
      <c r="C75" s="4" t="s">
        <v>16</v>
      </c>
      <c r="D75" s="5">
        <v>0.13</v>
      </c>
      <c r="E75" s="6">
        <v>17.7</v>
      </c>
      <c r="F75" s="7">
        <f t="shared" si="9"/>
        <v>25195.95</v>
      </c>
    </row>
    <row r="82" spans="6:7" x14ac:dyDescent="0.35">
      <c r="F82" s="3"/>
      <c r="G82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V Nair</dc:creator>
  <cp:lastModifiedBy>Gauri V Nair</cp:lastModifiedBy>
  <dcterms:created xsi:type="dcterms:W3CDTF">2025-04-21T01:49:44Z</dcterms:created>
  <dcterms:modified xsi:type="dcterms:W3CDTF">2025-04-22T01:33:33Z</dcterms:modified>
</cp:coreProperties>
</file>