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essicasnyder/Dropbox (MIT)/MIT/Ethnic Bias/01 Query Keywords/"/>
    </mc:Choice>
  </mc:AlternateContent>
  <bookViews>
    <workbookView xWindow="44540" yWindow="460" windowWidth="19000" windowHeight="21140" tabRatio="500" activeTab="5"/>
  </bookViews>
  <sheets>
    <sheet name="CDC_1" sheetId="3" r:id="rId1"/>
    <sheet name="CDC" sheetId="8" r:id="rId2"/>
    <sheet name="Sheet5" sheetId="13" r:id="rId3"/>
    <sheet name="Sheet4" sheetId="12" r:id="rId4"/>
    <sheet name="Sheet1" sheetId="11" r:id="rId5"/>
    <sheet name="Sheet7" sheetId="7" r:id="rId6"/>
    <sheet name="Sheet2" sheetId="9" r:id="rId7"/>
    <sheet name="Sheet3" sheetId="10" r:id="rId8"/>
  </sheets>
  <definedNames>
    <definedName name="Footnotes" localSheetId="0">CDC_1!$B$36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7" l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1" i="7"/>
  <c r="T209" i="7"/>
  <c r="U209" i="7"/>
  <c r="V209" i="7"/>
  <c r="W209" i="7"/>
  <c r="X209" i="7"/>
  <c r="Y209" i="7"/>
  <c r="T97" i="7"/>
  <c r="U97" i="7"/>
  <c r="V97" i="7"/>
  <c r="W97" i="7"/>
  <c r="X97" i="7"/>
  <c r="Y97" i="7"/>
  <c r="T19" i="7"/>
  <c r="U19" i="7"/>
  <c r="V19" i="7"/>
  <c r="W19" i="7"/>
  <c r="X19" i="7"/>
  <c r="Y19" i="7"/>
  <c r="T98" i="7"/>
  <c r="U98" i="7"/>
  <c r="V98" i="7"/>
  <c r="W98" i="7"/>
  <c r="X98" i="7"/>
  <c r="Y98" i="7"/>
  <c r="T20" i="7"/>
  <c r="U20" i="7"/>
  <c r="V20" i="7"/>
  <c r="W20" i="7"/>
  <c r="X20" i="7"/>
  <c r="Y20" i="7"/>
  <c r="T99" i="7"/>
  <c r="U99" i="7"/>
  <c r="V99" i="7"/>
  <c r="W99" i="7"/>
  <c r="X99" i="7"/>
  <c r="Y99" i="7"/>
  <c r="T248" i="7"/>
  <c r="U248" i="7"/>
  <c r="V248" i="7"/>
  <c r="W248" i="7"/>
  <c r="X248" i="7"/>
  <c r="Y248" i="7"/>
  <c r="T100" i="7"/>
  <c r="U100" i="7"/>
  <c r="V100" i="7"/>
  <c r="W100" i="7"/>
  <c r="X100" i="7"/>
  <c r="Y100" i="7"/>
  <c r="T210" i="7"/>
  <c r="U210" i="7"/>
  <c r="V210" i="7"/>
  <c r="W210" i="7"/>
  <c r="X210" i="7"/>
  <c r="Y210" i="7"/>
  <c r="T101" i="7"/>
  <c r="U101" i="7"/>
  <c r="V101" i="7"/>
  <c r="W101" i="7"/>
  <c r="X101" i="7"/>
  <c r="Y101" i="7"/>
  <c r="T102" i="7"/>
  <c r="U102" i="7"/>
  <c r="V102" i="7"/>
  <c r="W102" i="7"/>
  <c r="X102" i="7"/>
  <c r="Y102" i="7"/>
  <c r="T103" i="7"/>
  <c r="U103" i="7"/>
  <c r="V103" i="7"/>
  <c r="W103" i="7"/>
  <c r="X103" i="7"/>
  <c r="Y103" i="7"/>
  <c r="T104" i="7"/>
  <c r="U104" i="7"/>
  <c r="V104" i="7"/>
  <c r="W104" i="7"/>
  <c r="X104" i="7"/>
  <c r="Y104" i="7"/>
  <c r="T105" i="7"/>
  <c r="U105" i="7"/>
  <c r="V105" i="7"/>
  <c r="W105" i="7"/>
  <c r="X105" i="7"/>
  <c r="Y105" i="7"/>
  <c r="T211" i="7"/>
  <c r="U211" i="7"/>
  <c r="V211" i="7"/>
  <c r="W211" i="7"/>
  <c r="X211" i="7"/>
  <c r="Y211" i="7"/>
  <c r="T106" i="7"/>
  <c r="U106" i="7"/>
  <c r="V106" i="7"/>
  <c r="W106" i="7"/>
  <c r="X106" i="7"/>
  <c r="Y106" i="7"/>
  <c r="T21" i="7"/>
  <c r="U21" i="7"/>
  <c r="V21" i="7"/>
  <c r="W21" i="7"/>
  <c r="X21" i="7"/>
  <c r="Y21" i="7"/>
  <c r="T22" i="7"/>
  <c r="U22" i="7"/>
  <c r="V22" i="7"/>
  <c r="W22" i="7"/>
  <c r="X22" i="7"/>
  <c r="Y22" i="7"/>
  <c r="T7" i="7"/>
  <c r="U7" i="7"/>
  <c r="V7" i="7"/>
  <c r="W7" i="7"/>
  <c r="X7" i="7"/>
  <c r="Y7" i="7"/>
  <c r="T107" i="7"/>
  <c r="U107" i="7"/>
  <c r="V107" i="7"/>
  <c r="W107" i="7"/>
  <c r="X107" i="7"/>
  <c r="Y107" i="7"/>
  <c r="T108" i="7"/>
  <c r="U108" i="7"/>
  <c r="V108" i="7"/>
  <c r="W108" i="7"/>
  <c r="X108" i="7"/>
  <c r="Y108" i="7"/>
  <c r="T23" i="7"/>
  <c r="U23" i="7"/>
  <c r="V23" i="7"/>
  <c r="W23" i="7"/>
  <c r="X23" i="7"/>
  <c r="Y23" i="7"/>
  <c r="T109" i="7"/>
  <c r="U109" i="7"/>
  <c r="V109" i="7"/>
  <c r="W109" i="7"/>
  <c r="X109" i="7"/>
  <c r="Y109" i="7"/>
  <c r="T110" i="7"/>
  <c r="U110" i="7"/>
  <c r="V110" i="7"/>
  <c r="W110" i="7"/>
  <c r="X110" i="7"/>
  <c r="Y110" i="7"/>
  <c r="T111" i="7"/>
  <c r="U111" i="7"/>
  <c r="V111" i="7"/>
  <c r="W111" i="7"/>
  <c r="X111" i="7"/>
  <c r="Y111" i="7"/>
  <c r="T24" i="7"/>
  <c r="U24" i="7"/>
  <c r="V24" i="7"/>
  <c r="W24" i="7"/>
  <c r="X24" i="7"/>
  <c r="Y24" i="7"/>
  <c r="T112" i="7"/>
  <c r="U112" i="7"/>
  <c r="V112" i="7"/>
  <c r="W112" i="7"/>
  <c r="X112" i="7"/>
  <c r="Y112" i="7"/>
  <c r="T113" i="7"/>
  <c r="U113" i="7"/>
  <c r="V113" i="7"/>
  <c r="W113" i="7"/>
  <c r="X113" i="7"/>
  <c r="Y113" i="7"/>
  <c r="T114" i="7"/>
  <c r="U114" i="7"/>
  <c r="V114" i="7"/>
  <c r="W114" i="7"/>
  <c r="X114" i="7"/>
  <c r="Y114" i="7"/>
  <c r="T25" i="7"/>
  <c r="U25" i="7"/>
  <c r="V25" i="7"/>
  <c r="W25" i="7"/>
  <c r="X25" i="7"/>
  <c r="Y25" i="7"/>
  <c r="T115" i="7"/>
  <c r="U115" i="7"/>
  <c r="V115" i="7"/>
  <c r="W115" i="7"/>
  <c r="X115" i="7"/>
  <c r="Y115" i="7"/>
  <c r="T212" i="7"/>
  <c r="U212" i="7"/>
  <c r="V212" i="7"/>
  <c r="W212" i="7"/>
  <c r="X212" i="7"/>
  <c r="Y212" i="7"/>
  <c r="T116" i="7"/>
  <c r="U116" i="7"/>
  <c r="V116" i="7"/>
  <c r="W116" i="7"/>
  <c r="X116" i="7"/>
  <c r="Y116" i="7"/>
  <c r="T26" i="7"/>
  <c r="U26" i="7"/>
  <c r="V26" i="7"/>
  <c r="W26" i="7"/>
  <c r="X26" i="7"/>
  <c r="Y26" i="7"/>
  <c r="T27" i="7"/>
  <c r="U27" i="7"/>
  <c r="V27" i="7"/>
  <c r="W27" i="7"/>
  <c r="X27" i="7"/>
  <c r="Y27" i="7"/>
  <c r="T117" i="7"/>
  <c r="U117" i="7"/>
  <c r="V117" i="7"/>
  <c r="W117" i="7"/>
  <c r="X117" i="7"/>
  <c r="Y117" i="7"/>
  <c r="T118" i="7"/>
  <c r="U118" i="7"/>
  <c r="V118" i="7"/>
  <c r="W118" i="7"/>
  <c r="X118" i="7"/>
  <c r="Y118" i="7"/>
  <c r="T213" i="7"/>
  <c r="U213" i="7"/>
  <c r="V213" i="7"/>
  <c r="W213" i="7"/>
  <c r="X213" i="7"/>
  <c r="Y213" i="7"/>
  <c r="T119" i="7"/>
  <c r="U119" i="7"/>
  <c r="V119" i="7"/>
  <c r="W119" i="7"/>
  <c r="X119" i="7"/>
  <c r="Y119" i="7"/>
  <c r="T214" i="7"/>
  <c r="U214" i="7"/>
  <c r="V214" i="7"/>
  <c r="W214" i="7"/>
  <c r="X214" i="7"/>
  <c r="Y214" i="7"/>
  <c r="T120" i="7"/>
  <c r="U120" i="7"/>
  <c r="V120" i="7"/>
  <c r="W120" i="7"/>
  <c r="X120" i="7"/>
  <c r="Y120" i="7"/>
  <c r="T28" i="7"/>
  <c r="U28" i="7"/>
  <c r="V28" i="7"/>
  <c r="W28" i="7"/>
  <c r="X28" i="7"/>
  <c r="Y28" i="7"/>
  <c r="T215" i="7"/>
  <c r="U215" i="7"/>
  <c r="V215" i="7"/>
  <c r="W215" i="7"/>
  <c r="X215" i="7"/>
  <c r="Y215" i="7"/>
  <c r="T121" i="7"/>
  <c r="U121" i="7"/>
  <c r="V121" i="7"/>
  <c r="W121" i="7"/>
  <c r="X121" i="7"/>
  <c r="Y121" i="7"/>
  <c r="T122" i="7"/>
  <c r="U122" i="7"/>
  <c r="V122" i="7"/>
  <c r="W122" i="7"/>
  <c r="X122" i="7"/>
  <c r="Y122" i="7"/>
  <c r="T123" i="7"/>
  <c r="U123" i="7"/>
  <c r="V123" i="7"/>
  <c r="W123" i="7"/>
  <c r="X123" i="7"/>
  <c r="Y123" i="7"/>
  <c r="T124" i="7"/>
  <c r="U124" i="7"/>
  <c r="V124" i="7"/>
  <c r="W124" i="7"/>
  <c r="X124" i="7"/>
  <c r="Y124" i="7"/>
  <c r="T125" i="7"/>
  <c r="U125" i="7"/>
  <c r="V125" i="7"/>
  <c r="W125" i="7"/>
  <c r="X125" i="7"/>
  <c r="Y125" i="7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5" i="8"/>
  <c r="P6" i="8"/>
  <c r="Q6" i="8"/>
  <c r="R6" i="8"/>
  <c r="S6" i="8"/>
  <c r="T6" i="8"/>
  <c r="U6" i="8"/>
  <c r="P7" i="8"/>
  <c r="Q7" i="8"/>
  <c r="R7" i="8"/>
  <c r="S7" i="8"/>
  <c r="T7" i="8"/>
  <c r="U7" i="8"/>
  <c r="P8" i="8"/>
  <c r="Q8" i="8"/>
  <c r="R8" i="8"/>
  <c r="S8" i="8"/>
  <c r="T8" i="8"/>
  <c r="U8" i="8"/>
  <c r="P9" i="8"/>
  <c r="Q9" i="8"/>
  <c r="R9" i="8"/>
  <c r="S9" i="8"/>
  <c r="T9" i="8"/>
  <c r="U9" i="8"/>
  <c r="P10" i="8"/>
  <c r="Q10" i="8"/>
  <c r="R10" i="8"/>
  <c r="S10" i="8"/>
  <c r="T10" i="8"/>
  <c r="U10" i="8"/>
  <c r="P11" i="8"/>
  <c r="Q11" i="8"/>
  <c r="R11" i="8"/>
  <c r="S11" i="8"/>
  <c r="T11" i="8"/>
  <c r="U11" i="8"/>
  <c r="P12" i="8"/>
  <c r="Q12" i="8"/>
  <c r="R12" i="8"/>
  <c r="S12" i="8"/>
  <c r="T12" i="8"/>
  <c r="U12" i="8"/>
  <c r="P13" i="8"/>
  <c r="Q13" i="8"/>
  <c r="R13" i="8"/>
  <c r="S13" i="8"/>
  <c r="T13" i="8"/>
  <c r="U13" i="8"/>
  <c r="P14" i="8"/>
  <c r="Q14" i="8"/>
  <c r="R14" i="8"/>
  <c r="S14" i="8"/>
  <c r="T14" i="8"/>
  <c r="U14" i="8"/>
  <c r="P15" i="8"/>
  <c r="Q15" i="8"/>
  <c r="R15" i="8"/>
  <c r="S15" i="8"/>
  <c r="T15" i="8"/>
  <c r="U15" i="8"/>
  <c r="P16" i="8"/>
  <c r="Q16" i="8"/>
  <c r="R16" i="8"/>
  <c r="S16" i="8"/>
  <c r="T16" i="8"/>
  <c r="U16" i="8"/>
  <c r="P17" i="8"/>
  <c r="Q17" i="8"/>
  <c r="R17" i="8"/>
  <c r="S17" i="8"/>
  <c r="T17" i="8"/>
  <c r="U17" i="8"/>
  <c r="P18" i="8"/>
  <c r="Q18" i="8"/>
  <c r="R18" i="8"/>
  <c r="S18" i="8"/>
  <c r="T18" i="8"/>
  <c r="U18" i="8"/>
  <c r="P19" i="8"/>
  <c r="Q19" i="8"/>
  <c r="R19" i="8"/>
  <c r="S19" i="8"/>
  <c r="T19" i="8"/>
  <c r="U19" i="8"/>
  <c r="P21" i="8"/>
  <c r="Q21" i="8"/>
  <c r="R21" i="8"/>
  <c r="S21" i="8"/>
  <c r="T21" i="8"/>
  <c r="U21" i="8"/>
  <c r="P22" i="8"/>
  <c r="Q22" i="8"/>
  <c r="R22" i="8"/>
  <c r="S22" i="8"/>
  <c r="T22" i="8"/>
  <c r="U22" i="8"/>
  <c r="P23" i="8"/>
  <c r="Q23" i="8"/>
  <c r="R23" i="8"/>
  <c r="S23" i="8"/>
  <c r="T23" i="8"/>
  <c r="U23" i="8"/>
  <c r="P24" i="8"/>
  <c r="Q24" i="8"/>
  <c r="R24" i="8"/>
  <c r="S24" i="8"/>
  <c r="T24" i="8"/>
  <c r="U24" i="8"/>
  <c r="P25" i="8"/>
  <c r="Q25" i="8"/>
  <c r="R25" i="8"/>
  <c r="S25" i="8"/>
  <c r="T25" i="8"/>
  <c r="U25" i="8"/>
  <c r="P26" i="8"/>
  <c r="Q26" i="8"/>
  <c r="R26" i="8"/>
  <c r="S26" i="8"/>
  <c r="T26" i="8"/>
  <c r="U26" i="8"/>
  <c r="P27" i="8"/>
  <c r="Q27" i="8"/>
  <c r="R27" i="8"/>
  <c r="S27" i="8"/>
  <c r="T27" i="8"/>
  <c r="U27" i="8"/>
  <c r="P28" i="8"/>
  <c r="Q28" i="8"/>
  <c r="R28" i="8"/>
  <c r="S28" i="8"/>
  <c r="T28" i="8"/>
  <c r="U28" i="8"/>
  <c r="P29" i="8"/>
  <c r="Q29" i="8"/>
  <c r="R29" i="8"/>
  <c r="S29" i="8"/>
  <c r="T29" i="8"/>
  <c r="U29" i="8"/>
  <c r="P30" i="8"/>
  <c r="Q30" i="8"/>
  <c r="R30" i="8"/>
  <c r="S30" i="8"/>
  <c r="T30" i="8"/>
  <c r="U30" i="8"/>
  <c r="P31" i="8"/>
  <c r="Q31" i="8"/>
  <c r="R31" i="8"/>
  <c r="S31" i="8"/>
  <c r="T31" i="8"/>
  <c r="U31" i="8"/>
  <c r="P32" i="8"/>
  <c r="Q32" i="8"/>
  <c r="R32" i="8"/>
  <c r="S32" i="8"/>
  <c r="T32" i="8"/>
  <c r="U32" i="8"/>
  <c r="P33" i="8"/>
  <c r="Q33" i="8"/>
  <c r="R33" i="8"/>
  <c r="S33" i="8"/>
  <c r="T33" i="8"/>
  <c r="U33" i="8"/>
  <c r="P34" i="8"/>
  <c r="Q34" i="8"/>
  <c r="R34" i="8"/>
  <c r="S34" i="8"/>
  <c r="T34" i="8"/>
  <c r="U34" i="8"/>
  <c r="P35" i="8"/>
  <c r="Q35" i="8"/>
  <c r="R35" i="8"/>
  <c r="S35" i="8"/>
  <c r="T35" i="8"/>
  <c r="U35" i="8"/>
  <c r="Q5" i="8"/>
  <c r="R5" i="8"/>
  <c r="S5" i="8"/>
  <c r="T5" i="8"/>
  <c r="U5" i="8"/>
  <c r="P5" i="8"/>
  <c r="Q4" i="8"/>
  <c r="R4" i="8"/>
  <c r="S4" i="8"/>
  <c r="T4" i="8"/>
  <c r="U4" i="8"/>
  <c r="P4" i="8"/>
  <c r="G3" i="8"/>
  <c r="I3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34" i="8"/>
  <c r="A19" i="8"/>
  <c r="A35" i="8"/>
  <c r="A22" i="8"/>
  <c r="A23" i="8"/>
  <c r="A24" i="8"/>
  <c r="A25" i="8"/>
  <c r="A26" i="8"/>
  <c r="A27" i="8"/>
  <c r="A28" i="8"/>
  <c r="A29" i="8"/>
  <c r="A30" i="8"/>
  <c r="A31" i="8"/>
  <c r="A32" i="8"/>
  <c r="A33" i="8"/>
  <c r="A21" i="8"/>
  <c r="AS3" i="8"/>
  <c r="AQ3" i="8"/>
  <c r="AP3" i="8"/>
  <c r="AO3" i="8"/>
  <c r="AR3" i="8"/>
  <c r="AM3" i="8"/>
  <c r="AK3" i="8"/>
  <c r="AJ3" i="8"/>
  <c r="AI3" i="8"/>
  <c r="AL3" i="8"/>
  <c r="AG3" i="8"/>
  <c r="AE3" i="8"/>
  <c r="AD3" i="8"/>
  <c r="AC3" i="8"/>
  <c r="AF3" i="8"/>
  <c r="AA3" i="8"/>
  <c r="Y3" i="8"/>
  <c r="X3" i="8"/>
  <c r="W3" i="8"/>
  <c r="Z3" i="8"/>
  <c r="O3" i="8"/>
  <c r="N3" i="8"/>
  <c r="L3" i="8"/>
  <c r="K3" i="8"/>
  <c r="M3" i="8"/>
  <c r="F3" i="8"/>
  <c r="E3" i="8"/>
  <c r="H3" i="8"/>
  <c r="O4" i="8"/>
  <c r="AA4" i="8"/>
  <c r="AG4" i="8"/>
  <c r="AM4" i="8"/>
  <c r="AS4" i="8"/>
  <c r="N4" i="8"/>
  <c r="Y4" i="8"/>
  <c r="AE4" i="8"/>
  <c r="AK4" i="8"/>
  <c r="AQ4" i="8"/>
  <c r="L4" i="8"/>
  <c r="X4" i="8"/>
  <c r="AD4" i="8"/>
  <c r="AJ4" i="8"/>
  <c r="AP4" i="8"/>
  <c r="K4" i="8"/>
  <c r="W4" i="8"/>
  <c r="AC4" i="8"/>
  <c r="AI4" i="8"/>
  <c r="AO4" i="8"/>
  <c r="M4" i="8"/>
  <c r="Z4" i="8"/>
  <c r="AF4" i="8"/>
  <c r="AL4" i="8"/>
  <c r="AR4" i="8"/>
  <c r="J4" i="8"/>
  <c r="V4" i="8"/>
  <c r="AB4" i="8"/>
  <c r="AH4" i="8"/>
  <c r="AN4" i="8"/>
  <c r="O41" i="3"/>
  <c r="P41" i="3"/>
  <c r="Q41" i="3"/>
  <c r="R41" i="3"/>
  <c r="S41" i="3"/>
  <c r="N41" i="3"/>
  <c r="S21" i="3"/>
  <c r="R21" i="3"/>
  <c r="Q21" i="3"/>
  <c r="P21" i="3"/>
  <c r="O21" i="3"/>
  <c r="N21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D87" i="7"/>
  <c r="W87" i="7"/>
  <c r="D249" i="7"/>
  <c r="W249" i="7"/>
  <c r="D182" i="7"/>
  <c r="W182" i="7"/>
  <c r="C203" i="7"/>
  <c r="D203" i="7"/>
  <c r="W203" i="7"/>
  <c r="D65" i="7"/>
  <c r="W65" i="7"/>
  <c r="C243" i="7"/>
  <c r="D243" i="7"/>
  <c r="W243" i="7"/>
  <c r="C175" i="7"/>
  <c r="D175" i="7"/>
  <c r="W175" i="7"/>
  <c r="D176" i="7"/>
  <c r="W176" i="7"/>
  <c r="D147" i="7"/>
  <c r="W147" i="7"/>
  <c r="D169" i="7"/>
  <c r="W169" i="7"/>
  <c r="D46" i="7"/>
  <c r="W46" i="7"/>
  <c r="D66" i="7"/>
  <c r="W66" i="7"/>
  <c r="C133" i="7"/>
  <c r="D133" i="7"/>
  <c r="W133" i="7"/>
  <c r="C53" i="7"/>
  <c r="D53" i="7"/>
  <c r="W53" i="7"/>
  <c r="D165" i="7"/>
  <c r="W165" i="7"/>
  <c r="D173" i="7"/>
  <c r="W173" i="7"/>
  <c r="D146" i="7"/>
  <c r="W146" i="7"/>
  <c r="D70" i="7"/>
  <c r="W70" i="7"/>
  <c r="D45" i="7"/>
  <c r="W45" i="7"/>
  <c r="D148" i="7"/>
  <c r="W148" i="7"/>
  <c r="D171" i="7"/>
  <c r="W171" i="7"/>
  <c r="D36" i="7"/>
  <c r="W36" i="7"/>
  <c r="D187" i="7"/>
  <c r="W187" i="7"/>
  <c r="D59" i="7"/>
  <c r="W59" i="7"/>
  <c r="D60" i="7"/>
  <c r="W60" i="7"/>
  <c r="D184" i="7"/>
  <c r="W184" i="7"/>
  <c r="D41" i="7"/>
  <c r="W41" i="7"/>
  <c r="D217" i="7"/>
  <c r="W217" i="7"/>
  <c r="D73" i="7"/>
  <c r="W73" i="7"/>
  <c r="D47" i="7"/>
  <c r="W47" i="7"/>
  <c r="C149" i="7"/>
  <c r="D149" i="7"/>
  <c r="W149" i="7"/>
  <c r="D88" i="7"/>
  <c r="W88" i="7"/>
  <c r="C134" i="7"/>
  <c r="D134" i="7"/>
  <c r="W134" i="7"/>
  <c r="D135" i="7"/>
  <c r="W135" i="7"/>
  <c r="C54" i="7"/>
  <c r="D54" i="7"/>
  <c r="W54" i="7"/>
  <c r="D160" i="7"/>
  <c r="W160" i="7"/>
  <c r="D74" i="7"/>
  <c r="W74" i="7"/>
  <c r="D75" i="7"/>
  <c r="W75" i="7"/>
  <c r="D76" i="7"/>
  <c r="W76" i="7"/>
  <c r="C150" i="7"/>
  <c r="D150" i="7"/>
  <c r="W150" i="7"/>
  <c r="C244" i="7"/>
  <c r="D244" i="7"/>
  <c r="W244" i="7"/>
  <c r="D33" i="7"/>
  <c r="W33" i="7"/>
  <c r="D89" i="7"/>
  <c r="W89" i="7"/>
  <c r="D188" i="7"/>
  <c r="W188" i="7"/>
  <c r="C189" i="7"/>
  <c r="D189" i="7"/>
  <c r="W189" i="7"/>
  <c r="D31" i="7"/>
  <c r="W31" i="7"/>
  <c r="D2" i="7"/>
  <c r="W2" i="7"/>
  <c r="D218" i="7"/>
  <c r="W218" i="7"/>
  <c r="D221" i="7"/>
  <c r="W221" i="7"/>
  <c r="D163" i="7"/>
  <c r="W163" i="7"/>
  <c r="D164" i="7"/>
  <c r="W164" i="7"/>
  <c r="C224" i="7"/>
  <c r="D224" i="7"/>
  <c r="W224" i="7"/>
  <c r="D61" i="7"/>
  <c r="W61" i="7"/>
  <c r="D48" i="7"/>
  <c r="W48" i="7"/>
  <c r="D181" i="7"/>
  <c r="W181" i="7"/>
  <c r="D162" i="7"/>
  <c r="W162" i="7"/>
  <c r="D167" i="7"/>
  <c r="W167" i="7"/>
  <c r="D168" i="7"/>
  <c r="W168" i="7"/>
  <c r="D151" i="7"/>
  <c r="W151" i="7"/>
  <c r="D190" i="7"/>
  <c r="W190" i="7"/>
  <c r="D191" i="7"/>
  <c r="W191" i="7"/>
  <c r="C192" i="7"/>
  <c r="D192" i="7"/>
  <c r="W192" i="7"/>
  <c r="D193" i="7"/>
  <c r="W193" i="7"/>
  <c r="D194" i="7"/>
  <c r="W194" i="7"/>
  <c r="D13" i="7"/>
  <c r="W13" i="7"/>
  <c r="D14" i="7"/>
  <c r="W14" i="7"/>
  <c r="D15" i="7"/>
  <c r="W15" i="7"/>
  <c r="D16" i="7"/>
  <c r="W16" i="7"/>
  <c r="D49" i="7"/>
  <c r="W49" i="7"/>
  <c r="D170" i="7"/>
  <c r="W170" i="7"/>
  <c r="D180" i="7"/>
  <c r="W180" i="7"/>
  <c r="D141" i="7"/>
  <c r="W141" i="7"/>
  <c r="D17" i="7"/>
  <c r="W17" i="7"/>
  <c r="W200" i="7"/>
  <c r="D32" i="7"/>
  <c r="W32" i="7"/>
  <c r="W130" i="7"/>
  <c r="C131" i="7"/>
  <c r="D131" i="7"/>
  <c r="W131" i="7"/>
  <c r="D11" i="7"/>
  <c r="W11" i="7"/>
  <c r="D42" i="7"/>
  <c r="W42" i="7"/>
  <c r="D195" i="7"/>
  <c r="W195" i="7"/>
  <c r="C86" i="7"/>
  <c r="D86" i="7"/>
  <c r="W86" i="7"/>
  <c r="C40" i="7"/>
  <c r="D40" i="7"/>
  <c r="W40" i="7"/>
  <c r="D77" i="7"/>
  <c r="W77" i="7"/>
  <c r="C144" i="7"/>
  <c r="D144" i="7"/>
  <c r="W144" i="7"/>
  <c r="C90" i="7"/>
  <c r="D90" i="7"/>
  <c r="W90" i="7"/>
  <c r="D12" i="7"/>
  <c r="W12" i="7"/>
  <c r="D225" i="7"/>
  <c r="W225" i="7"/>
  <c r="D174" i="7"/>
  <c r="W174" i="7"/>
  <c r="D35" i="7"/>
  <c r="W35" i="7"/>
  <c r="D226" i="7"/>
  <c r="W226" i="7"/>
  <c r="D142" i="7"/>
  <c r="W142" i="7"/>
  <c r="D68" i="7"/>
  <c r="W68" i="7"/>
  <c r="D222" i="7"/>
  <c r="W222" i="7"/>
  <c r="D6" i="7"/>
  <c r="W6" i="7"/>
  <c r="D18" i="7"/>
  <c r="W18" i="7"/>
  <c r="D204" i="7"/>
  <c r="W204" i="7"/>
  <c r="D137" i="7"/>
  <c r="W137" i="7"/>
  <c r="D138" i="7"/>
  <c r="W138" i="7"/>
  <c r="C9" i="7"/>
  <c r="D9" i="7"/>
  <c r="W9" i="7"/>
  <c r="D10" i="7"/>
  <c r="W10" i="7"/>
  <c r="D3" i="7"/>
  <c r="W3" i="7"/>
  <c r="D5" i="7"/>
  <c r="W5" i="7"/>
  <c r="D4" i="7"/>
  <c r="W4" i="7"/>
  <c r="D234" i="7"/>
  <c r="W234" i="7"/>
  <c r="D201" i="7"/>
  <c r="W201" i="7"/>
  <c r="D196" i="7"/>
  <c r="W196" i="7"/>
  <c r="W235" i="7"/>
  <c r="D197" i="7"/>
  <c r="W197" i="7"/>
  <c r="D78" i="7"/>
  <c r="W78" i="7"/>
  <c r="D79" i="7"/>
  <c r="W79" i="7"/>
  <c r="D177" i="7"/>
  <c r="W177" i="7"/>
  <c r="D126" i="7"/>
  <c r="W126" i="7"/>
  <c r="D29" i="7"/>
  <c r="W29" i="7"/>
  <c r="D127" i="7"/>
  <c r="W127" i="7"/>
  <c r="D223" i="7"/>
  <c r="W223" i="7"/>
  <c r="D159" i="7"/>
  <c r="W159" i="7"/>
  <c r="D62" i="7"/>
  <c r="W62" i="7"/>
  <c r="D72" i="7"/>
  <c r="W72" i="7"/>
  <c r="D186" i="7"/>
  <c r="W186" i="7"/>
  <c r="D55" i="7"/>
  <c r="W55" i="7"/>
  <c r="D63" i="7"/>
  <c r="W63" i="7"/>
  <c r="D219" i="7"/>
  <c r="W219" i="7"/>
  <c r="D227" i="7"/>
  <c r="W227" i="7"/>
  <c r="C228" i="7"/>
  <c r="D228" i="7"/>
  <c r="W228" i="7"/>
  <c r="D236" i="7"/>
  <c r="W236" i="7"/>
  <c r="D64" i="7"/>
  <c r="W64" i="7"/>
  <c r="D232" i="7"/>
  <c r="W232" i="7"/>
  <c r="D205" i="7"/>
  <c r="W205" i="7"/>
  <c r="C37" i="7"/>
  <c r="D37" i="7"/>
  <c r="W37" i="7"/>
  <c r="C152" i="7"/>
  <c r="D152" i="7"/>
  <c r="W152" i="7"/>
  <c r="C237" i="7"/>
  <c r="D237" i="7"/>
  <c r="W237" i="7"/>
  <c r="D139" i="7"/>
  <c r="W139" i="7"/>
  <c r="D67" i="7"/>
  <c r="W67" i="7"/>
  <c r="D38" i="7"/>
  <c r="W38" i="7"/>
  <c r="D51" i="7"/>
  <c r="W51" i="7"/>
  <c r="D52" i="7"/>
  <c r="W52" i="7"/>
  <c r="W239" i="7"/>
  <c r="D30" i="7"/>
  <c r="W30" i="7"/>
  <c r="D240" i="7"/>
  <c r="W240" i="7"/>
  <c r="C156" i="7"/>
  <c r="D156" i="7"/>
  <c r="W156" i="7"/>
  <c r="C56" i="7"/>
  <c r="D56" i="7"/>
  <c r="W56" i="7"/>
  <c r="C238" i="7"/>
  <c r="D238" i="7"/>
  <c r="W238" i="7"/>
  <c r="D245" i="7"/>
  <c r="W245" i="7"/>
  <c r="D246" i="7"/>
  <c r="W246" i="7"/>
  <c r="D247" i="7"/>
  <c r="W247" i="7"/>
  <c r="D161" i="7"/>
  <c r="W161" i="7"/>
  <c r="D241" i="7"/>
  <c r="W241" i="7"/>
  <c r="D172" i="7"/>
  <c r="W172" i="7"/>
  <c r="D34" i="7"/>
  <c r="W34" i="7"/>
  <c r="D140" i="7"/>
  <c r="W140" i="7"/>
  <c r="D166" i="7"/>
  <c r="W166" i="7"/>
  <c r="D229" i="7"/>
  <c r="W229" i="7"/>
  <c r="D230" i="7"/>
  <c r="W230" i="7"/>
  <c r="D71" i="7"/>
  <c r="W71" i="7"/>
  <c r="D183" i="7"/>
  <c r="W183" i="7"/>
  <c r="D136" i="7"/>
  <c r="W136" i="7"/>
  <c r="W242" i="7"/>
  <c r="D202" i="7"/>
  <c r="W202" i="7"/>
  <c r="D50" i="7"/>
  <c r="W50" i="7"/>
  <c r="D91" i="7"/>
  <c r="W91" i="7"/>
  <c r="D206" i="7"/>
  <c r="W206" i="7"/>
  <c r="D92" i="7"/>
  <c r="W92" i="7"/>
  <c r="D93" i="7"/>
  <c r="W93" i="7"/>
  <c r="D94" i="7"/>
  <c r="W94" i="7"/>
  <c r="D207" i="7"/>
  <c r="W207" i="7"/>
  <c r="D157" i="7"/>
  <c r="W157" i="7"/>
  <c r="D58" i="7"/>
  <c r="W58" i="7"/>
  <c r="D153" i="7"/>
  <c r="W153" i="7"/>
  <c r="W158" i="7"/>
  <c r="C145" i="7"/>
  <c r="D145" i="7"/>
  <c r="W145" i="7"/>
  <c r="D80" i="7"/>
  <c r="W80" i="7"/>
  <c r="D81" i="7"/>
  <c r="W81" i="7"/>
  <c r="D39" i="7"/>
  <c r="W39" i="7"/>
  <c r="D82" i="7"/>
  <c r="W82" i="7"/>
  <c r="D83" i="7"/>
  <c r="W83" i="7"/>
  <c r="D84" i="7"/>
  <c r="W84" i="7"/>
  <c r="D85" i="7"/>
  <c r="W85" i="7"/>
  <c r="D216" i="7"/>
  <c r="W216" i="7"/>
  <c r="D199" i="7"/>
  <c r="W199" i="7"/>
  <c r="D95" i="7"/>
  <c r="W95" i="7"/>
  <c r="D43" i="7"/>
  <c r="W43" i="7"/>
  <c r="D8" i="7"/>
  <c r="W8" i="7"/>
  <c r="D231" i="7"/>
  <c r="W231" i="7"/>
  <c r="D69" i="7"/>
  <c r="W69" i="7"/>
  <c r="D208" i="7"/>
  <c r="W208" i="7"/>
  <c r="C96" i="7"/>
  <c r="D96" i="7"/>
  <c r="W96" i="7"/>
  <c r="D220" i="7"/>
  <c r="W220" i="7"/>
  <c r="D143" i="7"/>
  <c r="W143" i="7"/>
  <c r="D185" i="7"/>
  <c r="W185" i="7"/>
  <c r="D154" i="7"/>
  <c r="W154" i="7"/>
  <c r="D155" i="7"/>
  <c r="W155" i="7"/>
  <c r="D44" i="7"/>
  <c r="W44" i="7"/>
  <c r="D198" i="7"/>
  <c r="W198" i="7"/>
  <c r="D178" i="7"/>
  <c r="W178" i="7"/>
  <c r="C179" i="7"/>
  <c r="D179" i="7"/>
  <c r="W179" i="7"/>
  <c r="D57" i="7"/>
  <c r="W57" i="7"/>
  <c r="D128" i="7"/>
  <c r="W128" i="7"/>
  <c r="D129" i="7"/>
  <c r="W129" i="7"/>
  <c r="T87" i="7"/>
  <c r="U87" i="7"/>
  <c r="V87" i="7"/>
  <c r="X87" i="7"/>
  <c r="Y87" i="7"/>
  <c r="T249" i="7"/>
  <c r="V249" i="7"/>
  <c r="X249" i="7"/>
  <c r="Y249" i="7"/>
  <c r="T182" i="7"/>
  <c r="U182" i="7"/>
  <c r="V182" i="7"/>
  <c r="X182" i="7"/>
  <c r="Y182" i="7"/>
  <c r="T203" i="7"/>
  <c r="U203" i="7"/>
  <c r="V203" i="7"/>
  <c r="X203" i="7"/>
  <c r="Y203" i="7"/>
  <c r="T65" i="7"/>
  <c r="U65" i="7"/>
  <c r="V65" i="7"/>
  <c r="X65" i="7"/>
  <c r="Y65" i="7"/>
  <c r="T243" i="7"/>
  <c r="U243" i="7"/>
  <c r="V243" i="7"/>
  <c r="X243" i="7"/>
  <c r="Y243" i="7"/>
  <c r="T175" i="7"/>
  <c r="U175" i="7"/>
  <c r="V175" i="7"/>
  <c r="X175" i="7"/>
  <c r="Y175" i="7"/>
  <c r="T176" i="7"/>
  <c r="U176" i="7"/>
  <c r="V176" i="7"/>
  <c r="X176" i="7"/>
  <c r="Y176" i="7"/>
  <c r="T147" i="7"/>
  <c r="U147" i="7"/>
  <c r="V147" i="7"/>
  <c r="X147" i="7"/>
  <c r="Y147" i="7"/>
  <c r="T169" i="7"/>
  <c r="U169" i="7"/>
  <c r="V169" i="7"/>
  <c r="X169" i="7"/>
  <c r="Y169" i="7"/>
  <c r="T46" i="7"/>
  <c r="U46" i="7"/>
  <c r="V46" i="7"/>
  <c r="X46" i="7"/>
  <c r="Y46" i="7"/>
  <c r="T66" i="7"/>
  <c r="U66" i="7"/>
  <c r="V66" i="7"/>
  <c r="X66" i="7"/>
  <c r="Y66" i="7"/>
  <c r="T133" i="7"/>
  <c r="U133" i="7"/>
  <c r="V133" i="7"/>
  <c r="X133" i="7"/>
  <c r="Y133" i="7"/>
  <c r="T53" i="7"/>
  <c r="U53" i="7"/>
  <c r="V53" i="7"/>
  <c r="X53" i="7"/>
  <c r="Y53" i="7"/>
  <c r="T165" i="7"/>
  <c r="U165" i="7"/>
  <c r="V165" i="7"/>
  <c r="X165" i="7"/>
  <c r="Y165" i="7"/>
  <c r="T173" i="7"/>
  <c r="U173" i="7"/>
  <c r="V173" i="7"/>
  <c r="X173" i="7"/>
  <c r="Y173" i="7"/>
  <c r="T146" i="7"/>
  <c r="U146" i="7"/>
  <c r="V146" i="7"/>
  <c r="X146" i="7"/>
  <c r="Y146" i="7"/>
  <c r="T70" i="7"/>
  <c r="U70" i="7"/>
  <c r="V70" i="7"/>
  <c r="X70" i="7"/>
  <c r="Y70" i="7"/>
  <c r="T45" i="7"/>
  <c r="U45" i="7"/>
  <c r="V45" i="7"/>
  <c r="X45" i="7"/>
  <c r="Y45" i="7"/>
  <c r="T148" i="7"/>
  <c r="U148" i="7"/>
  <c r="V148" i="7"/>
  <c r="X148" i="7"/>
  <c r="Y148" i="7"/>
  <c r="T171" i="7"/>
  <c r="U171" i="7"/>
  <c r="V171" i="7"/>
  <c r="X171" i="7"/>
  <c r="Y171" i="7"/>
  <c r="T36" i="7"/>
  <c r="U36" i="7"/>
  <c r="V36" i="7"/>
  <c r="X36" i="7"/>
  <c r="Y36" i="7"/>
  <c r="T187" i="7"/>
  <c r="U187" i="7"/>
  <c r="V187" i="7"/>
  <c r="X187" i="7"/>
  <c r="Y187" i="7"/>
  <c r="T59" i="7"/>
  <c r="U59" i="7"/>
  <c r="V59" i="7"/>
  <c r="X59" i="7"/>
  <c r="Y59" i="7"/>
  <c r="T60" i="7"/>
  <c r="U60" i="7"/>
  <c r="V60" i="7"/>
  <c r="X60" i="7"/>
  <c r="Y60" i="7"/>
  <c r="T184" i="7"/>
  <c r="U184" i="7"/>
  <c r="V184" i="7"/>
  <c r="X184" i="7"/>
  <c r="Y184" i="7"/>
  <c r="T41" i="7"/>
  <c r="U41" i="7"/>
  <c r="V41" i="7"/>
  <c r="X41" i="7"/>
  <c r="Y41" i="7"/>
  <c r="T217" i="7"/>
  <c r="U217" i="7"/>
  <c r="V217" i="7"/>
  <c r="X217" i="7"/>
  <c r="Y217" i="7"/>
  <c r="T73" i="7"/>
  <c r="U73" i="7"/>
  <c r="V73" i="7"/>
  <c r="X73" i="7"/>
  <c r="Y73" i="7"/>
  <c r="T47" i="7"/>
  <c r="U47" i="7"/>
  <c r="V47" i="7"/>
  <c r="X47" i="7"/>
  <c r="Y47" i="7"/>
  <c r="T149" i="7"/>
  <c r="U149" i="7"/>
  <c r="V149" i="7"/>
  <c r="X149" i="7"/>
  <c r="Y149" i="7"/>
  <c r="T88" i="7"/>
  <c r="U88" i="7"/>
  <c r="V88" i="7"/>
  <c r="X88" i="7"/>
  <c r="Y88" i="7"/>
  <c r="T134" i="7"/>
  <c r="U134" i="7"/>
  <c r="V134" i="7"/>
  <c r="X134" i="7"/>
  <c r="Y134" i="7"/>
  <c r="T135" i="7"/>
  <c r="U135" i="7"/>
  <c r="V135" i="7"/>
  <c r="X135" i="7"/>
  <c r="Y135" i="7"/>
  <c r="T54" i="7"/>
  <c r="U54" i="7"/>
  <c r="V54" i="7"/>
  <c r="X54" i="7"/>
  <c r="Y54" i="7"/>
  <c r="T160" i="7"/>
  <c r="U160" i="7"/>
  <c r="V160" i="7"/>
  <c r="X160" i="7"/>
  <c r="Y160" i="7"/>
  <c r="T74" i="7"/>
  <c r="U74" i="7"/>
  <c r="V74" i="7"/>
  <c r="X74" i="7"/>
  <c r="Y74" i="7"/>
  <c r="T75" i="7"/>
  <c r="U75" i="7"/>
  <c r="V75" i="7"/>
  <c r="X75" i="7"/>
  <c r="Y75" i="7"/>
  <c r="T76" i="7"/>
  <c r="U76" i="7"/>
  <c r="V76" i="7"/>
  <c r="X76" i="7"/>
  <c r="Y76" i="7"/>
  <c r="T150" i="7"/>
  <c r="U150" i="7"/>
  <c r="V150" i="7"/>
  <c r="X150" i="7"/>
  <c r="Y150" i="7"/>
  <c r="T244" i="7"/>
  <c r="U244" i="7"/>
  <c r="V244" i="7"/>
  <c r="X244" i="7"/>
  <c r="Y244" i="7"/>
  <c r="T33" i="7"/>
  <c r="U33" i="7"/>
  <c r="V33" i="7"/>
  <c r="X33" i="7"/>
  <c r="Y33" i="7"/>
  <c r="T89" i="7"/>
  <c r="U89" i="7"/>
  <c r="V89" i="7"/>
  <c r="X89" i="7"/>
  <c r="Y89" i="7"/>
  <c r="T188" i="7"/>
  <c r="U188" i="7"/>
  <c r="V188" i="7"/>
  <c r="X188" i="7"/>
  <c r="Y188" i="7"/>
  <c r="T189" i="7"/>
  <c r="U189" i="7"/>
  <c r="V189" i="7"/>
  <c r="X189" i="7"/>
  <c r="Y189" i="7"/>
  <c r="T31" i="7"/>
  <c r="U31" i="7"/>
  <c r="V31" i="7"/>
  <c r="X31" i="7"/>
  <c r="Y31" i="7"/>
  <c r="T2" i="7"/>
  <c r="U2" i="7"/>
  <c r="V2" i="7"/>
  <c r="X2" i="7"/>
  <c r="Y2" i="7"/>
  <c r="T218" i="7"/>
  <c r="U218" i="7"/>
  <c r="V218" i="7"/>
  <c r="X218" i="7"/>
  <c r="Y218" i="7"/>
  <c r="T221" i="7"/>
  <c r="U221" i="7"/>
  <c r="V221" i="7"/>
  <c r="X221" i="7"/>
  <c r="Y221" i="7"/>
  <c r="T163" i="7"/>
  <c r="U163" i="7"/>
  <c r="V163" i="7"/>
  <c r="X163" i="7"/>
  <c r="Y163" i="7"/>
  <c r="T164" i="7"/>
  <c r="U164" i="7"/>
  <c r="V164" i="7"/>
  <c r="X164" i="7"/>
  <c r="Y164" i="7"/>
  <c r="T224" i="7"/>
  <c r="U224" i="7"/>
  <c r="V224" i="7"/>
  <c r="X224" i="7"/>
  <c r="Y224" i="7"/>
  <c r="T61" i="7"/>
  <c r="U61" i="7"/>
  <c r="V61" i="7"/>
  <c r="X61" i="7"/>
  <c r="Y61" i="7"/>
  <c r="T48" i="7"/>
  <c r="U48" i="7"/>
  <c r="V48" i="7"/>
  <c r="X48" i="7"/>
  <c r="Y48" i="7"/>
  <c r="T181" i="7"/>
  <c r="U181" i="7"/>
  <c r="V181" i="7"/>
  <c r="X181" i="7"/>
  <c r="Y181" i="7"/>
  <c r="T162" i="7"/>
  <c r="U162" i="7"/>
  <c r="V162" i="7"/>
  <c r="X162" i="7"/>
  <c r="Y162" i="7"/>
  <c r="T167" i="7"/>
  <c r="U167" i="7"/>
  <c r="V167" i="7"/>
  <c r="X167" i="7"/>
  <c r="Y167" i="7"/>
  <c r="T168" i="7"/>
  <c r="U168" i="7"/>
  <c r="V168" i="7"/>
  <c r="X168" i="7"/>
  <c r="Y168" i="7"/>
  <c r="T151" i="7"/>
  <c r="U151" i="7"/>
  <c r="V151" i="7"/>
  <c r="X151" i="7"/>
  <c r="Y151" i="7"/>
  <c r="T190" i="7"/>
  <c r="U190" i="7"/>
  <c r="V190" i="7"/>
  <c r="X190" i="7"/>
  <c r="Y190" i="7"/>
  <c r="T191" i="7"/>
  <c r="U191" i="7"/>
  <c r="V191" i="7"/>
  <c r="X191" i="7"/>
  <c r="Y191" i="7"/>
  <c r="T192" i="7"/>
  <c r="U192" i="7"/>
  <c r="V192" i="7"/>
  <c r="X192" i="7"/>
  <c r="Y192" i="7"/>
  <c r="T193" i="7"/>
  <c r="U193" i="7"/>
  <c r="V193" i="7"/>
  <c r="X193" i="7"/>
  <c r="Y193" i="7"/>
  <c r="T194" i="7"/>
  <c r="U194" i="7"/>
  <c r="V194" i="7"/>
  <c r="X194" i="7"/>
  <c r="Y194" i="7"/>
  <c r="T13" i="7"/>
  <c r="U13" i="7"/>
  <c r="V13" i="7"/>
  <c r="X13" i="7"/>
  <c r="Y13" i="7"/>
  <c r="T14" i="7"/>
  <c r="U14" i="7"/>
  <c r="V14" i="7"/>
  <c r="X14" i="7"/>
  <c r="Y14" i="7"/>
  <c r="T15" i="7"/>
  <c r="U15" i="7"/>
  <c r="V15" i="7"/>
  <c r="X15" i="7"/>
  <c r="Y15" i="7"/>
  <c r="T16" i="7"/>
  <c r="U16" i="7"/>
  <c r="V16" i="7"/>
  <c r="X16" i="7"/>
  <c r="Y16" i="7"/>
  <c r="T49" i="7"/>
  <c r="U49" i="7"/>
  <c r="V49" i="7"/>
  <c r="X49" i="7"/>
  <c r="Y49" i="7"/>
  <c r="T170" i="7"/>
  <c r="U170" i="7"/>
  <c r="V170" i="7"/>
  <c r="X170" i="7"/>
  <c r="Y170" i="7"/>
  <c r="T180" i="7"/>
  <c r="U180" i="7"/>
  <c r="V180" i="7"/>
  <c r="X180" i="7"/>
  <c r="Y180" i="7"/>
  <c r="T141" i="7"/>
  <c r="U141" i="7"/>
  <c r="V141" i="7"/>
  <c r="X141" i="7"/>
  <c r="Y141" i="7"/>
  <c r="T17" i="7"/>
  <c r="U17" i="7"/>
  <c r="V17" i="7"/>
  <c r="X17" i="7"/>
  <c r="Y17" i="7"/>
  <c r="T200" i="7"/>
  <c r="U200" i="7"/>
  <c r="V200" i="7"/>
  <c r="X200" i="7"/>
  <c r="Y200" i="7"/>
  <c r="T32" i="7"/>
  <c r="U32" i="7"/>
  <c r="V32" i="7"/>
  <c r="X32" i="7"/>
  <c r="Y32" i="7"/>
  <c r="T130" i="7"/>
  <c r="U130" i="7"/>
  <c r="V130" i="7"/>
  <c r="X130" i="7"/>
  <c r="Y130" i="7"/>
  <c r="T131" i="7"/>
  <c r="U131" i="7"/>
  <c r="V131" i="7"/>
  <c r="X131" i="7"/>
  <c r="Y131" i="7"/>
  <c r="T11" i="7"/>
  <c r="U11" i="7"/>
  <c r="V11" i="7"/>
  <c r="X11" i="7"/>
  <c r="Y11" i="7"/>
  <c r="T42" i="7"/>
  <c r="U42" i="7"/>
  <c r="V42" i="7"/>
  <c r="X42" i="7"/>
  <c r="Y42" i="7"/>
  <c r="T195" i="7"/>
  <c r="U195" i="7"/>
  <c r="V195" i="7"/>
  <c r="X195" i="7"/>
  <c r="Y195" i="7"/>
  <c r="E129" i="7"/>
  <c r="E128" i="7"/>
  <c r="E57" i="7"/>
  <c r="E179" i="7"/>
  <c r="E178" i="7"/>
  <c r="E198" i="7"/>
  <c r="E44" i="7"/>
  <c r="E155" i="7"/>
  <c r="E154" i="7"/>
  <c r="E185" i="7"/>
  <c r="E143" i="7"/>
  <c r="E220" i="7"/>
  <c r="E96" i="7"/>
  <c r="E208" i="7"/>
  <c r="E69" i="7"/>
  <c r="E231" i="7"/>
  <c r="E8" i="7"/>
  <c r="E43" i="7"/>
  <c r="E95" i="7"/>
  <c r="E199" i="7"/>
  <c r="E216" i="7"/>
  <c r="E81" i="7"/>
  <c r="E85" i="7"/>
  <c r="E84" i="7"/>
  <c r="E83" i="7"/>
  <c r="E82" i="7"/>
  <c r="E39" i="7"/>
  <c r="E80" i="7"/>
  <c r="E145" i="7"/>
  <c r="E153" i="7"/>
  <c r="E58" i="7"/>
  <c r="E157" i="7"/>
  <c r="E93" i="7"/>
  <c r="E94" i="7"/>
  <c r="E207" i="7"/>
  <c r="E92" i="7"/>
  <c r="E206" i="7"/>
  <c r="E91" i="7"/>
  <c r="E50" i="7"/>
  <c r="E202" i="7"/>
  <c r="E136" i="7"/>
  <c r="E183" i="7"/>
  <c r="E71" i="7"/>
  <c r="E230" i="7"/>
  <c r="E229" i="7"/>
  <c r="E34" i="7"/>
  <c r="E140" i="7"/>
  <c r="E166" i="7"/>
  <c r="E241" i="7"/>
  <c r="E172" i="7"/>
  <c r="E161" i="7"/>
  <c r="E247" i="7"/>
  <c r="E246" i="7"/>
  <c r="E245" i="7"/>
  <c r="E238" i="7"/>
  <c r="E56" i="7"/>
  <c r="E156" i="7"/>
  <c r="E240" i="7"/>
  <c r="E30" i="7"/>
  <c r="E52" i="7"/>
  <c r="E51" i="7"/>
  <c r="E38" i="7"/>
  <c r="E67" i="7"/>
  <c r="E139" i="7"/>
  <c r="E237" i="7"/>
  <c r="E152" i="7"/>
  <c r="E37" i="7"/>
  <c r="E205" i="7"/>
  <c r="E232" i="7"/>
  <c r="E64" i="7"/>
  <c r="E236" i="7"/>
  <c r="E227" i="7"/>
  <c r="E228" i="7"/>
  <c r="E219" i="7"/>
  <c r="E63" i="7"/>
  <c r="E55" i="7"/>
  <c r="E186" i="7"/>
  <c r="E72" i="7"/>
  <c r="E62" i="7"/>
  <c r="E159" i="7"/>
  <c r="E223" i="7"/>
  <c r="E127" i="7"/>
  <c r="E29" i="7"/>
  <c r="E126" i="7"/>
  <c r="E177" i="7"/>
  <c r="E79" i="7"/>
  <c r="E78" i="7"/>
  <c r="E197" i="7"/>
  <c r="U86" i="7"/>
  <c r="T86" i="7"/>
  <c r="X86" i="7"/>
  <c r="V86" i="7"/>
  <c r="T40" i="7"/>
  <c r="U40" i="7"/>
  <c r="V40" i="7"/>
  <c r="X40" i="7"/>
  <c r="Y40" i="7"/>
  <c r="T77" i="7"/>
  <c r="U77" i="7"/>
  <c r="V77" i="7"/>
  <c r="X77" i="7"/>
  <c r="Y77" i="7"/>
  <c r="T144" i="7"/>
  <c r="U144" i="7"/>
  <c r="V144" i="7"/>
  <c r="X144" i="7"/>
  <c r="Y144" i="7"/>
  <c r="T90" i="7"/>
  <c r="U90" i="7"/>
  <c r="V90" i="7"/>
  <c r="X90" i="7"/>
  <c r="Y90" i="7"/>
  <c r="T12" i="7"/>
  <c r="U12" i="7"/>
  <c r="V12" i="7"/>
  <c r="X12" i="7"/>
  <c r="Y12" i="7"/>
  <c r="T225" i="7"/>
  <c r="U225" i="7"/>
  <c r="V225" i="7"/>
  <c r="X225" i="7"/>
  <c r="Y225" i="7"/>
  <c r="T174" i="7"/>
  <c r="U174" i="7"/>
  <c r="V174" i="7"/>
  <c r="X174" i="7"/>
  <c r="Y174" i="7"/>
  <c r="T35" i="7"/>
  <c r="U35" i="7"/>
  <c r="V35" i="7"/>
  <c r="X35" i="7"/>
  <c r="Y35" i="7"/>
  <c r="T233" i="7"/>
  <c r="U233" i="7"/>
  <c r="V233" i="7"/>
  <c r="X233" i="7"/>
  <c r="Y233" i="7"/>
  <c r="T226" i="7"/>
  <c r="U226" i="7"/>
  <c r="V226" i="7"/>
  <c r="X226" i="7"/>
  <c r="Y226" i="7"/>
  <c r="T142" i="7"/>
  <c r="U142" i="7"/>
  <c r="V142" i="7"/>
  <c r="X142" i="7"/>
  <c r="Y142" i="7"/>
  <c r="T68" i="7"/>
  <c r="U68" i="7"/>
  <c r="V68" i="7"/>
  <c r="X68" i="7"/>
  <c r="Y68" i="7"/>
  <c r="T222" i="7"/>
  <c r="U222" i="7"/>
  <c r="V222" i="7"/>
  <c r="X222" i="7"/>
  <c r="Y222" i="7"/>
  <c r="T6" i="7"/>
  <c r="U6" i="7"/>
  <c r="V6" i="7"/>
  <c r="X6" i="7"/>
  <c r="Y6" i="7"/>
  <c r="T18" i="7"/>
  <c r="U18" i="7"/>
  <c r="V18" i="7"/>
  <c r="X18" i="7"/>
  <c r="Y18" i="7"/>
  <c r="T204" i="7"/>
  <c r="U204" i="7"/>
  <c r="V204" i="7"/>
  <c r="X204" i="7"/>
  <c r="Y204" i="7"/>
  <c r="T137" i="7"/>
  <c r="U137" i="7"/>
  <c r="V137" i="7"/>
  <c r="X137" i="7"/>
  <c r="Y137" i="7"/>
  <c r="T138" i="7"/>
  <c r="U138" i="7"/>
  <c r="V138" i="7"/>
  <c r="X138" i="7"/>
  <c r="Y138" i="7"/>
  <c r="T9" i="7"/>
  <c r="U9" i="7"/>
  <c r="V9" i="7"/>
  <c r="X9" i="7"/>
  <c r="Y9" i="7"/>
  <c r="T10" i="7"/>
  <c r="U10" i="7"/>
  <c r="V10" i="7"/>
  <c r="X10" i="7"/>
  <c r="Y10" i="7"/>
  <c r="T3" i="7"/>
  <c r="U3" i="7"/>
  <c r="V3" i="7"/>
  <c r="X3" i="7"/>
  <c r="Y3" i="7"/>
  <c r="T5" i="7"/>
  <c r="U5" i="7"/>
  <c r="V5" i="7"/>
  <c r="X5" i="7"/>
  <c r="Y5" i="7"/>
  <c r="T4" i="7"/>
  <c r="U4" i="7"/>
  <c r="V4" i="7"/>
  <c r="X4" i="7"/>
  <c r="Y4" i="7"/>
  <c r="T234" i="7"/>
  <c r="U234" i="7"/>
  <c r="V234" i="7"/>
  <c r="X234" i="7"/>
  <c r="Y234" i="7"/>
  <c r="T201" i="7"/>
  <c r="U201" i="7"/>
  <c r="V201" i="7"/>
  <c r="X201" i="7"/>
  <c r="Y201" i="7"/>
  <c r="T196" i="7"/>
  <c r="U196" i="7"/>
  <c r="V196" i="7"/>
  <c r="X196" i="7"/>
  <c r="Y196" i="7"/>
  <c r="T235" i="7"/>
  <c r="U235" i="7"/>
  <c r="V235" i="7"/>
  <c r="X235" i="7"/>
  <c r="Y235" i="7"/>
  <c r="T197" i="7"/>
  <c r="U197" i="7"/>
  <c r="V197" i="7"/>
  <c r="X197" i="7"/>
  <c r="Y197" i="7"/>
  <c r="T78" i="7"/>
  <c r="U78" i="7"/>
  <c r="V78" i="7"/>
  <c r="X78" i="7"/>
  <c r="Y78" i="7"/>
  <c r="T79" i="7"/>
  <c r="U79" i="7"/>
  <c r="V79" i="7"/>
  <c r="X79" i="7"/>
  <c r="Y79" i="7"/>
  <c r="T177" i="7"/>
  <c r="U177" i="7"/>
  <c r="V177" i="7"/>
  <c r="X177" i="7"/>
  <c r="Y177" i="7"/>
  <c r="T126" i="7"/>
  <c r="U126" i="7"/>
  <c r="V126" i="7"/>
  <c r="X126" i="7"/>
  <c r="Y126" i="7"/>
  <c r="T29" i="7"/>
  <c r="U29" i="7"/>
  <c r="V29" i="7"/>
  <c r="X29" i="7"/>
  <c r="Y29" i="7"/>
  <c r="T127" i="7"/>
  <c r="U127" i="7"/>
  <c r="V127" i="7"/>
  <c r="X127" i="7"/>
  <c r="Y127" i="7"/>
  <c r="T223" i="7"/>
  <c r="U223" i="7"/>
  <c r="V223" i="7"/>
  <c r="X223" i="7"/>
  <c r="Y223" i="7"/>
  <c r="T159" i="7"/>
  <c r="U159" i="7"/>
  <c r="V159" i="7"/>
  <c r="X159" i="7"/>
  <c r="Y159" i="7"/>
  <c r="T62" i="7"/>
  <c r="U62" i="7"/>
  <c r="V62" i="7"/>
  <c r="X62" i="7"/>
  <c r="Y62" i="7"/>
  <c r="T72" i="7"/>
  <c r="U72" i="7"/>
  <c r="V72" i="7"/>
  <c r="X72" i="7"/>
  <c r="Y72" i="7"/>
  <c r="T186" i="7"/>
  <c r="U186" i="7"/>
  <c r="V186" i="7"/>
  <c r="X186" i="7"/>
  <c r="Y186" i="7"/>
  <c r="T55" i="7"/>
  <c r="U55" i="7"/>
  <c r="V55" i="7"/>
  <c r="X55" i="7"/>
  <c r="Y55" i="7"/>
  <c r="T63" i="7"/>
  <c r="U63" i="7"/>
  <c r="V63" i="7"/>
  <c r="X63" i="7"/>
  <c r="Y63" i="7"/>
  <c r="T219" i="7"/>
  <c r="U219" i="7"/>
  <c r="V219" i="7"/>
  <c r="X219" i="7"/>
  <c r="Y219" i="7"/>
  <c r="T227" i="7"/>
  <c r="U227" i="7"/>
  <c r="V227" i="7"/>
  <c r="X227" i="7"/>
  <c r="Y227" i="7"/>
  <c r="T228" i="7"/>
  <c r="U228" i="7"/>
  <c r="V228" i="7"/>
  <c r="X228" i="7"/>
  <c r="Y228" i="7"/>
  <c r="T236" i="7"/>
  <c r="U236" i="7"/>
  <c r="V236" i="7"/>
  <c r="X236" i="7"/>
  <c r="Y236" i="7"/>
  <c r="T64" i="7"/>
  <c r="U64" i="7"/>
  <c r="V64" i="7"/>
  <c r="X64" i="7"/>
  <c r="Y64" i="7"/>
  <c r="T232" i="7"/>
  <c r="U232" i="7"/>
  <c r="V232" i="7"/>
  <c r="X232" i="7"/>
  <c r="Y232" i="7"/>
  <c r="T205" i="7"/>
  <c r="U205" i="7"/>
  <c r="V205" i="7"/>
  <c r="X205" i="7"/>
  <c r="Y205" i="7"/>
  <c r="T37" i="7"/>
  <c r="U37" i="7"/>
  <c r="V37" i="7"/>
  <c r="X37" i="7"/>
  <c r="Y37" i="7"/>
  <c r="T152" i="7"/>
  <c r="U152" i="7"/>
  <c r="V152" i="7"/>
  <c r="X152" i="7"/>
  <c r="Y152" i="7"/>
  <c r="T237" i="7"/>
  <c r="U237" i="7"/>
  <c r="V237" i="7"/>
  <c r="X237" i="7"/>
  <c r="Y237" i="7"/>
  <c r="T139" i="7"/>
  <c r="U139" i="7"/>
  <c r="V139" i="7"/>
  <c r="X139" i="7"/>
  <c r="Y139" i="7"/>
  <c r="T67" i="7"/>
  <c r="U67" i="7"/>
  <c r="V67" i="7"/>
  <c r="X67" i="7"/>
  <c r="Y67" i="7"/>
  <c r="T38" i="7"/>
  <c r="U38" i="7"/>
  <c r="V38" i="7"/>
  <c r="X38" i="7"/>
  <c r="Y38" i="7"/>
  <c r="T51" i="7"/>
  <c r="U51" i="7"/>
  <c r="V51" i="7"/>
  <c r="X51" i="7"/>
  <c r="Y51" i="7"/>
  <c r="T52" i="7"/>
  <c r="U52" i="7"/>
  <c r="V52" i="7"/>
  <c r="X52" i="7"/>
  <c r="Y52" i="7"/>
  <c r="T239" i="7"/>
  <c r="U239" i="7"/>
  <c r="V239" i="7"/>
  <c r="L239" i="7"/>
  <c r="X239" i="7"/>
  <c r="Y239" i="7"/>
  <c r="T30" i="7"/>
  <c r="U30" i="7"/>
  <c r="V30" i="7"/>
  <c r="X30" i="7"/>
  <c r="Y30" i="7"/>
  <c r="T240" i="7"/>
  <c r="U240" i="7"/>
  <c r="V240" i="7"/>
  <c r="X240" i="7"/>
  <c r="Y240" i="7"/>
  <c r="T156" i="7"/>
  <c r="U156" i="7"/>
  <c r="V156" i="7"/>
  <c r="X156" i="7"/>
  <c r="Y156" i="7"/>
  <c r="T56" i="7"/>
  <c r="U56" i="7"/>
  <c r="V56" i="7"/>
  <c r="X56" i="7"/>
  <c r="Y56" i="7"/>
  <c r="T238" i="7"/>
  <c r="U238" i="7"/>
  <c r="V238" i="7"/>
  <c r="X238" i="7"/>
  <c r="Y238" i="7"/>
  <c r="T245" i="7"/>
  <c r="U245" i="7"/>
  <c r="V245" i="7"/>
  <c r="X245" i="7"/>
  <c r="Y245" i="7"/>
  <c r="T246" i="7"/>
  <c r="U246" i="7"/>
  <c r="V246" i="7"/>
  <c r="X246" i="7"/>
  <c r="Y246" i="7"/>
  <c r="T247" i="7"/>
  <c r="U247" i="7"/>
  <c r="V247" i="7"/>
  <c r="X247" i="7"/>
  <c r="Y247" i="7"/>
  <c r="T161" i="7"/>
  <c r="U161" i="7"/>
  <c r="V161" i="7"/>
  <c r="X161" i="7"/>
  <c r="Y161" i="7"/>
  <c r="T241" i="7"/>
  <c r="U241" i="7"/>
  <c r="V241" i="7"/>
  <c r="X241" i="7"/>
  <c r="Y241" i="7"/>
  <c r="T172" i="7"/>
  <c r="U172" i="7"/>
  <c r="V172" i="7"/>
  <c r="X172" i="7"/>
  <c r="Y172" i="7"/>
  <c r="T34" i="7"/>
  <c r="U34" i="7"/>
  <c r="V34" i="7"/>
  <c r="X34" i="7"/>
  <c r="Y34" i="7"/>
  <c r="T140" i="7"/>
  <c r="U140" i="7"/>
  <c r="V140" i="7"/>
  <c r="X140" i="7"/>
  <c r="Y140" i="7"/>
  <c r="T166" i="7"/>
  <c r="U166" i="7"/>
  <c r="V166" i="7"/>
  <c r="X166" i="7"/>
  <c r="Y166" i="7"/>
  <c r="T229" i="7"/>
  <c r="U229" i="7"/>
  <c r="V229" i="7"/>
  <c r="X229" i="7"/>
  <c r="Y229" i="7"/>
  <c r="T230" i="7"/>
  <c r="U230" i="7"/>
  <c r="V230" i="7"/>
  <c r="X230" i="7"/>
  <c r="Y230" i="7"/>
  <c r="T71" i="7"/>
  <c r="U71" i="7"/>
  <c r="V71" i="7"/>
  <c r="X71" i="7"/>
  <c r="Y71" i="7"/>
  <c r="T183" i="7"/>
  <c r="U183" i="7"/>
  <c r="V183" i="7"/>
  <c r="X183" i="7"/>
  <c r="Y183" i="7"/>
  <c r="T136" i="7"/>
  <c r="U136" i="7"/>
  <c r="V136" i="7"/>
  <c r="X136" i="7"/>
  <c r="Y136" i="7"/>
  <c r="T242" i="7"/>
  <c r="U242" i="7"/>
  <c r="V242" i="7"/>
  <c r="X242" i="7"/>
  <c r="Y242" i="7"/>
  <c r="T202" i="7"/>
  <c r="U202" i="7"/>
  <c r="V202" i="7"/>
  <c r="X202" i="7"/>
  <c r="Y202" i="7"/>
  <c r="T50" i="7"/>
  <c r="U50" i="7"/>
  <c r="V50" i="7"/>
  <c r="X50" i="7"/>
  <c r="Y50" i="7"/>
  <c r="T91" i="7"/>
  <c r="U91" i="7"/>
  <c r="V91" i="7"/>
  <c r="X91" i="7"/>
  <c r="Y91" i="7"/>
  <c r="T206" i="7"/>
  <c r="U206" i="7"/>
  <c r="V206" i="7"/>
  <c r="X206" i="7"/>
  <c r="Y206" i="7"/>
  <c r="T92" i="7"/>
  <c r="U92" i="7"/>
  <c r="V92" i="7"/>
  <c r="X92" i="7"/>
  <c r="Y92" i="7"/>
  <c r="T93" i="7"/>
  <c r="U93" i="7"/>
  <c r="V93" i="7"/>
  <c r="X93" i="7"/>
  <c r="Y93" i="7"/>
  <c r="T94" i="7"/>
  <c r="U94" i="7"/>
  <c r="V94" i="7"/>
  <c r="X94" i="7"/>
  <c r="Y94" i="7"/>
  <c r="T207" i="7"/>
  <c r="U207" i="7"/>
  <c r="V207" i="7"/>
  <c r="X207" i="7"/>
  <c r="Y207" i="7"/>
  <c r="T157" i="7"/>
  <c r="U157" i="7"/>
  <c r="V157" i="7"/>
  <c r="X157" i="7"/>
  <c r="Y157" i="7"/>
  <c r="T58" i="7"/>
  <c r="U58" i="7"/>
  <c r="V58" i="7"/>
  <c r="X58" i="7"/>
  <c r="Y58" i="7"/>
  <c r="T153" i="7"/>
  <c r="U153" i="7"/>
  <c r="V153" i="7"/>
  <c r="X153" i="7"/>
  <c r="Y153" i="7"/>
  <c r="T158" i="7"/>
  <c r="U158" i="7"/>
  <c r="V158" i="7"/>
  <c r="X158" i="7"/>
  <c r="Y158" i="7"/>
  <c r="T145" i="7"/>
  <c r="U145" i="7"/>
  <c r="V145" i="7"/>
  <c r="X145" i="7"/>
  <c r="Y145" i="7"/>
  <c r="T80" i="7"/>
  <c r="U80" i="7"/>
  <c r="V80" i="7"/>
  <c r="X80" i="7"/>
  <c r="Y80" i="7"/>
  <c r="T81" i="7"/>
  <c r="U81" i="7"/>
  <c r="V81" i="7"/>
  <c r="X81" i="7"/>
  <c r="Y81" i="7"/>
  <c r="T39" i="7"/>
  <c r="U39" i="7"/>
  <c r="V39" i="7"/>
  <c r="X39" i="7"/>
  <c r="Y39" i="7"/>
  <c r="T82" i="7"/>
  <c r="U82" i="7"/>
  <c r="V82" i="7"/>
  <c r="X82" i="7"/>
  <c r="Y82" i="7"/>
  <c r="T83" i="7"/>
  <c r="U83" i="7"/>
  <c r="V83" i="7"/>
  <c r="X83" i="7"/>
  <c r="Y83" i="7"/>
  <c r="T84" i="7"/>
  <c r="U84" i="7"/>
  <c r="V84" i="7"/>
  <c r="X84" i="7"/>
  <c r="Y84" i="7"/>
  <c r="T85" i="7"/>
  <c r="U85" i="7"/>
  <c r="V85" i="7"/>
  <c r="X85" i="7"/>
  <c r="Y85" i="7"/>
  <c r="T216" i="7"/>
  <c r="U216" i="7"/>
  <c r="V216" i="7"/>
  <c r="X216" i="7"/>
  <c r="Y216" i="7"/>
  <c r="T199" i="7"/>
  <c r="U199" i="7"/>
  <c r="V199" i="7"/>
  <c r="X199" i="7"/>
  <c r="Y199" i="7"/>
  <c r="T95" i="7"/>
  <c r="U95" i="7"/>
  <c r="V95" i="7"/>
  <c r="X95" i="7"/>
  <c r="Y95" i="7"/>
  <c r="T43" i="7"/>
  <c r="U43" i="7"/>
  <c r="V43" i="7"/>
  <c r="X43" i="7"/>
  <c r="Y43" i="7"/>
  <c r="T8" i="7"/>
  <c r="U8" i="7"/>
  <c r="V8" i="7"/>
  <c r="X8" i="7"/>
  <c r="Y8" i="7"/>
  <c r="T231" i="7"/>
  <c r="U231" i="7"/>
  <c r="V231" i="7"/>
  <c r="X231" i="7"/>
  <c r="Y231" i="7"/>
  <c r="T69" i="7"/>
  <c r="U69" i="7"/>
  <c r="V69" i="7"/>
  <c r="X69" i="7"/>
  <c r="Y69" i="7"/>
  <c r="T208" i="7"/>
  <c r="U208" i="7"/>
  <c r="V208" i="7"/>
  <c r="X208" i="7"/>
  <c r="Y208" i="7"/>
  <c r="T96" i="7"/>
  <c r="U96" i="7"/>
  <c r="V96" i="7"/>
  <c r="X96" i="7"/>
  <c r="Y96" i="7"/>
  <c r="T220" i="7"/>
  <c r="U220" i="7"/>
  <c r="V220" i="7"/>
  <c r="X220" i="7"/>
  <c r="Y220" i="7"/>
  <c r="T143" i="7"/>
  <c r="U143" i="7"/>
  <c r="V143" i="7"/>
  <c r="X143" i="7"/>
  <c r="Y143" i="7"/>
  <c r="T185" i="7"/>
  <c r="U185" i="7"/>
  <c r="V185" i="7"/>
  <c r="X185" i="7"/>
  <c r="Y185" i="7"/>
  <c r="T154" i="7"/>
  <c r="U154" i="7"/>
  <c r="V154" i="7"/>
  <c r="X154" i="7"/>
  <c r="Y154" i="7"/>
  <c r="T155" i="7"/>
  <c r="U155" i="7"/>
  <c r="V155" i="7"/>
  <c r="X155" i="7"/>
  <c r="Y155" i="7"/>
  <c r="T44" i="7"/>
  <c r="U44" i="7"/>
  <c r="V44" i="7"/>
  <c r="X44" i="7"/>
  <c r="Y44" i="7"/>
  <c r="T198" i="7"/>
  <c r="U198" i="7"/>
  <c r="V198" i="7"/>
  <c r="X198" i="7"/>
  <c r="Y198" i="7"/>
  <c r="T178" i="7"/>
  <c r="U178" i="7"/>
  <c r="V178" i="7"/>
  <c r="X178" i="7"/>
  <c r="Y178" i="7"/>
  <c r="T179" i="7"/>
  <c r="U179" i="7"/>
  <c r="V179" i="7"/>
  <c r="X179" i="7"/>
  <c r="Y179" i="7"/>
  <c r="T57" i="7"/>
  <c r="U57" i="7"/>
  <c r="V57" i="7"/>
  <c r="X57" i="7"/>
  <c r="Y57" i="7"/>
  <c r="T128" i="7"/>
  <c r="U128" i="7"/>
  <c r="V128" i="7"/>
  <c r="X128" i="7"/>
  <c r="Y128" i="7"/>
  <c r="T129" i="7"/>
  <c r="U129" i="7"/>
  <c r="V129" i="7"/>
  <c r="X129" i="7"/>
  <c r="Y129" i="7"/>
  <c r="E66" i="7"/>
  <c r="E133" i="7"/>
  <c r="E53" i="7"/>
  <c r="E165" i="7"/>
  <c r="E173" i="7"/>
  <c r="E146" i="7"/>
  <c r="E70" i="7"/>
  <c r="E45" i="7"/>
  <c r="E148" i="7"/>
  <c r="E171" i="7"/>
  <c r="E36" i="7"/>
  <c r="E187" i="7"/>
  <c r="E59" i="7"/>
  <c r="E60" i="7"/>
  <c r="E184" i="7"/>
  <c r="E41" i="7"/>
  <c r="E217" i="7"/>
  <c r="E73" i="7"/>
  <c r="E47" i="7"/>
  <c r="E149" i="7"/>
  <c r="E88" i="7"/>
  <c r="E134" i="7"/>
  <c r="E135" i="7"/>
  <c r="E54" i="7"/>
  <c r="E160" i="7"/>
  <c r="E74" i="7"/>
  <c r="E75" i="7"/>
  <c r="E76" i="7"/>
  <c r="E150" i="7"/>
  <c r="E244" i="7"/>
  <c r="E33" i="7"/>
  <c r="E89" i="7"/>
  <c r="E188" i="7"/>
  <c r="E189" i="7"/>
  <c r="E31" i="7"/>
  <c r="E2" i="7"/>
  <c r="E218" i="7"/>
  <c r="E221" i="7"/>
  <c r="E163" i="7"/>
  <c r="E164" i="7"/>
  <c r="E224" i="7"/>
  <c r="E61" i="7"/>
  <c r="E48" i="7"/>
  <c r="E181" i="7"/>
  <c r="E162" i="7"/>
  <c r="E167" i="7"/>
  <c r="E168" i="7"/>
  <c r="E151" i="7"/>
  <c r="E190" i="7"/>
  <c r="E191" i="7"/>
  <c r="E192" i="7"/>
  <c r="E193" i="7"/>
  <c r="E194" i="7"/>
  <c r="E13" i="7"/>
  <c r="E14" i="7"/>
  <c r="E141" i="7"/>
  <c r="E15" i="7"/>
  <c r="E49" i="7"/>
  <c r="E16" i="7"/>
  <c r="E170" i="7"/>
  <c r="E180" i="7"/>
  <c r="E17" i="7"/>
  <c r="E32" i="7"/>
  <c r="E131" i="7"/>
  <c r="E11" i="7"/>
  <c r="E42" i="7"/>
  <c r="E195" i="7"/>
  <c r="E86" i="7"/>
  <c r="E40" i="7"/>
  <c r="E77" i="7"/>
  <c r="E144" i="7"/>
  <c r="E90" i="7"/>
  <c r="E12" i="7"/>
  <c r="E225" i="7"/>
  <c r="E174" i="7"/>
  <c r="E233" i="7"/>
  <c r="E35" i="7"/>
  <c r="E226" i="7"/>
  <c r="E142" i="7"/>
  <c r="E68" i="7"/>
  <c r="E222" i="7"/>
  <c r="E6" i="7"/>
  <c r="E18" i="7"/>
  <c r="E204" i="7"/>
  <c r="E137" i="7"/>
  <c r="E138" i="7"/>
  <c r="E9" i="7"/>
  <c r="E10" i="7"/>
  <c r="E5" i="7"/>
  <c r="E4" i="7"/>
  <c r="E3" i="7"/>
  <c r="E234" i="7"/>
  <c r="E201" i="7"/>
  <c r="E196" i="7"/>
  <c r="E175" i="7"/>
  <c r="E176" i="7"/>
  <c r="E147" i="7"/>
  <c r="E169" i="7"/>
  <c r="E46" i="7"/>
  <c r="E87" i="7"/>
  <c r="E249" i="7"/>
  <c r="E182" i="7"/>
  <c r="E203" i="7"/>
  <c r="E65" i="7"/>
  <c r="E243" i="7"/>
  <c r="E132" i="7"/>
  <c r="D132" i="7"/>
  <c r="W132" i="7"/>
  <c r="B203" i="7"/>
  <c r="T1" i="7"/>
  <c r="U1" i="7"/>
  <c r="V1" i="7"/>
  <c r="W1" i="7"/>
  <c r="T132" i="7"/>
  <c r="U132" i="7"/>
  <c r="V132" i="7"/>
  <c r="Y132" i="7"/>
  <c r="X132" i="7"/>
  <c r="Y1" i="7"/>
  <c r="X1" i="7"/>
  <c r="S40" i="3"/>
  <c r="R40" i="3"/>
  <c r="Q40" i="3"/>
  <c r="P40" i="3"/>
  <c r="O40" i="3"/>
  <c r="N40" i="3"/>
  <c r="S39" i="3"/>
  <c r="R39" i="3"/>
  <c r="Q39" i="3"/>
  <c r="P39" i="3"/>
  <c r="O39" i="3"/>
  <c r="N39" i="3"/>
  <c r="S38" i="3"/>
  <c r="R38" i="3"/>
  <c r="Q38" i="3"/>
  <c r="P38" i="3"/>
  <c r="O38" i="3"/>
  <c r="N38" i="3"/>
  <c r="S37" i="3"/>
  <c r="R37" i="3"/>
  <c r="Q37" i="3"/>
  <c r="P37" i="3"/>
  <c r="O37" i="3"/>
  <c r="N37" i="3"/>
  <c r="S36" i="3"/>
  <c r="R36" i="3"/>
  <c r="Q36" i="3"/>
  <c r="P36" i="3"/>
  <c r="O36" i="3"/>
  <c r="N36" i="3"/>
  <c r="S35" i="3"/>
  <c r="R35" i="3"/>
  <c r="Q35" i="3"/>
  <c r="P35" i="3"/>
  <c r="O35" i="3"/>
  <c r="N35" i="3"/>
  <c r="S34" i="3"/>
  <c r="R34" i="3"/>
  <c r="Q34" i="3"/>
  <c r="P34" i="3"/>
  <c r="O34" i="3"/>
  <c r="N34" i="3"/>
  <c r="S33" i="3"/>
  <c r="R33" i="3"/>
  <c r="Q33" i="3"/>
  <c r="P33" i="3"/>
  <c r="O33" i="3"/>
  <c r="N33" i="3"/>
  <c r="S32" i="3"/>
  <c r="R32" i="3"/>
  <c r="Q32" i="3"/>
  <c r="P32" i="3"/>
  <c r="O32" i="3"/>
  <c r="N32" i="3"/>
  <c r="S31" i="3"/>
  <c r="R31" i="3"/>
  <c r="Q31" i="3"/>
  <c r="P31" i="3"/>
  <c r="O31" i="3"/>
  <c r="N31" i="3"/>
  <c r="S30" i="3"/>
  <c r="R30" i="3"/>
  <c r="Q30" i="3"/>
  <c r="P30" i="3"/>
  <c r="O30" i="3"/>
  <c r="N30" i="3"/>
  <c r="S29" i="3"/>
  <c r="R29" i="3"/>
  <c r="Q29" i="3"/>
  <c r="P29" i="3"/>
  <c r="O29" i="3"/>
  <c r="N29" i="3"/>
  <c r="S28" i="3"/>
  <c r="R28" i="3"/>
  <c r="Q28" i="3"/>
  <c r="P28" i="3"/>
  <c r="O28" i="3"/>
  <c r="N28" i="3"/>
  <c r="S27" i="3"/>
  <c r="R27" i="3"/>
  <c r="Q27" i="3"/>
  <c r="P27" i="3"/>
  <c r="O27" i="3"/>
  <c r="N2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O7" i="3"/>
  <c r="P7" i="3"/>
  <c r="Q7" i="3"/>
  <c r="R7" i="3"/>
  <c r="S7" i="3"/>
  <c r="N7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S42" i="3"/>
  <c r="R42" i="3"/>
  <c r="Q42" i="3"/>
  <c r="P42" i="3"/>
  <c r="O42" i="3"/>
  <c r="N42" i="3"/>
  <c r="L42" i="3"/>
  <c r="N22" i="3"/>
  <c r="O22" i="3"/>
  <c r="P22" i="3"/>
  <c r="Q22" i="3"/>
  <c r="R22" i="3"/>
  <c r="S22" i="3"/>
  <c r="I42" i="3"/>
  <c r="J42" i="3"/>
  <c r="K42" i="3"/>
  <c r="M42" i="3"/>
  <c r="H42" i="3"/>
  <c r="F42" i="3"/>
  <c r="C42" i="3"/>
  <c r="D42" i="3"/>
  <c r="E42" i="3"/>
  <c r="G42" i="3"/>
  <c r="B42" i="3"/>
  <c r="B22" i="3"/>
  <c r="G22" i="3"/>
  <c r="E22" i="3"/>
  <c r="D22" i="3"/>
  <c r="C22" i="3"/>
  <c r="F22" i="3"/>
  <c r="M22" i="3"/>
  <c r="K22" i="3"/>
  <c r="J22" i="3"/>
  <c r="I22" i="3"/>
  <c r="L22" i="3"/>
  <c r="H22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</calcChain>
</file>

<file path=xl/sharedStrings.xml><?xml version="1.0" encoding="utf-8"?>
<sst xmlns="http://schemas.openxmlformats.org/spreadsheetml/2006/main" count="2195" uniqueCount="803">
  <si>
    <t>Year</t>
  </si>
  <si>
    <t xml:space="preserve"> </t>
  </si>
  <si>
    <t>Prostate</t>
  </si>
  <si>
    <t>Lymphoma</t>
  </si>
  <si>
    <t>Thyroid</t>
  </si>
  <si>
    <t>Tongue</t>
  </si>
  <si>
    <t>Hypopharynx</t>
  </si>
  <si>
    <t>Brain</t>
  </si>
  <si>
    <t>All Races</t>
  </si>
  <si>
    <t>White</t>
  </si>
  <si>
    <t>Black</t>
  </si>
  <si>
    <t>Asian/Pacific Islander</t>
  </si>
  <si>
    <t>American Indian /Alaskan Native</t>
  </si>
  <si>
    <t>Hispanic</t>
  </si>
  <si>
    <t>Ref</t>
  </si>
  <si>
    <t>https://nccd.cdc.gov/uscs/cancersbyraceandethnicity.aspx</t>
  </si>
  <si>
    <t>Incidence Rate</t>
  </si>
  <si>
    <t>Morbidity Rate</t>
  </si>
  <si>
    <t>Survival Rate</t>
  </si>
  <si>
    <t>Cell Line</t>
  </si>
  <si>
    <t>Mentions</t>
  </si>
  <si>
    <t>Document Count</t>
  </si>
  <si>
    <t xml:space="preserve"> HeLa </t>
  </si>
  <si>
    <t xml:space="preserve"> Hep G2 </t>
  </si>
  <si>
    <t xml:space="preserve"> A549 </t>
  </si>
  <si>
    <t xml:space="preserve"> Colo </t>
  </si>
  <si>
    <t xml:space="preserve"> KB </t>
  </si>
  <si>
    <t xml:space="preserve"> Ishikawa </t>
  </si>
  <si>
    <t xml:space="preserve"> C16</t>
  </si>
  <si>
    <t xml:space="preserve"> TT </t>
  </si>
  <si>
    <t xml:space="preserve"> K562 </t>
  </si>
  <si>
    <t xml:space="preserve"> K1 </t>
  </si>
  <si>
    <t xml:space="preserve"> U937 </t>
  </si>
  <si>
    <t xml:space="preserve"> THP-1</t>
  </si>
  <si>
    <t xml:space="preserve"> MCF7 </t>
  </si>
  <si>
    <t xml:space="preserve"> MDA-MB-231 </t>
  </si>
  <si>
    <t xml:space="preserve"> HT29 </t>
  </si>
  <si>
    <t xml:space="preserve"> A431 </t>
  </si>
  <si>
    <t xml:space="preserve"> HT1080 </t>
  </si>
  <si>
    <t xml:space="preserve"> T47D </t>
  </si>
  <si>
    <t xml:space="preserve"> SKOV3</t>
  </si>
  <si>
    <t xml:space="preserve"> HCT-116</t>
  </si>
  <si>
    <t xml:space="preserve"> MOLT-4 </t>
  </si>
  <si>
    <t xml:space="preserve"> SW480</t>
  </si>
  <si>
    <t xml:space="preserve"> RPMI8226 </t>
  </si>
  <si>
    <t xml:space="preserve"> SH-SY5Y</t>
  </si>
  <si>
    <t xml:space="preserve"> CCRF-CEM </t>
  </si>
  <si>
    <t xml:space="preserve"> HCT-15 </t>
  </si>
  <si>
    <t xml:space="preserve"> A375 </t>
  </si>
  <si>
    <t xml:space="preserve"> DLD-1</t>
  </si>
  <si>
    <t xml:space="preserve"> U87MG</t>
  </si>
  <si>
    <t xml:space="preserve"> SW620</t>
  </si>
  <si>
    <t xml:space="preserve"> PA1</t>
  </si>
  <si>
    <t xml:space="preserve"> Namalwa</t>
  </si>
  <si>
    <t xml:space="preserve"> HeLa S3</t>
  </si>
  <si>
    <t xml:space="preserve"> ACHN </t>
  </si>
  <si>
    <t xml:space="preserve"> A2780</t>
  </si>
  <si>
    <t xml:space="preserve"> KG-1 </t>
  </si>
  <si>
    <t xml:space="preserve"> C32</t>
  </si>
  <si>
    <t xml:space="preserve"> BxPC-3 </t>
  </si>
  <si>
    <t xml:space="preserve"> T84</t>
  </si>
  <si>
    <t xml:space="preserve"> PANC-1 </t>
  </si>
  <si>
    <t xml:space="preserve"> SK-N-MC</t>
  </si>
  <si>
    <t xml:space="preserve"> Hs578T </t>
  </si>
  <si>
    <t xml:space="preserve"> LS174T </t>
  </si>
  <si>
    <t xml:space="preserve"> COLO 205 </t>
  </si>
  <si>
    <t xml:space="preserve"> SK-N-SH</t>
  </si>
  <si>
    <t xml:space="preserve"> ZR-75-1</t>
  </si>
  <si>
    <t xml:space="preserve"> AGS</t>
  </si>
  <si>
    <t xml:space="preserve"> IMR-32 </t>
  </si>
  <si>
    <t xml:space="preserve"> LoVo </t>
  </si>
  <si>
    <t xml:space="preserve"> Bob</t>
  </si>
  <si>
    <t xml:space="preserve"> MS1</t>
  </si>
  <si>
    <t xml:space="preserve"> RAJI </t>
  </si>
  <si>
    <t xml:space="preserve"> MOR</t>
  </si>
  <si>
    <t xml:space="preserve"> TF1</t>
  </si>
  <si>
    <t xml:space="preserve"> T98G </t>
  </si>
  <si>
    <t xml:space="preserve"> ML-1 </t>
  </si>
  <si>
    <t xml:space="preserve"> WiDr </t>
  </si>
  <si>
    <t xml:space="preserve"> HR5</t>
  </si>
  <si>
    <t xml:space="preserve"> HUT-78 </t>
  </si>
  <si>
    <t xml:space="preserve"> HSG</t>
  </si>
  <si>
    <t xml:space="preserve"> U373MG </t>
  </si>
  <si>
    <t xml:space="preserve"> H69</t>
  </si>
  <si>
    <t xml:space="preserve"> A2058</t>
  </si>
  <si>
    <t xml:space="preserve"> MES-SA </t>
  </si>
  <si>
    <t xml:space="preserve"> TE671</t>
  </si>
  <si>
    <t xml:space="preserve"> 1321N1 </t>
  </si>
  <si>
    <t xml:space="preserve"> RAMOS</t>
  </si>
  <si>
    <t xml:space="preserve"> A673 </t>
  </si>
  <si>
    <t xml:space="preserve"> CACO-2 </t>
  </si>
  <si>
    <t xml:space="preserve"> SW13 </t>
  </si>
  <si>
    <t xml:space="preserve"> SK-N-AS</t>
  </si>
  <si>
    <t xml:space="preserve"> NCI-H292 </t>
  </si>
  <si>
    <t xml:space="preserve"> KATO III </t>
  </si>
  <si>
    <t xml:space="preserve"> BeWo </t>
  </si>
  <si>
    <t xml:space="preserve"> Hep2 </t>
  </si>
  <si>
    <t xml:space="preserve"> NTERA2 </t>
  </si>
  <si>
    <t xml:space="preserve"> HCT8 </t>
  </si>
  <si>
    <t xml:space="preserve"> RT4</t>
  </si>
  <si>
    <t xml:space="preserve"> ECV304 </t>
  </si>
  <si>
    <t xml:space="preserve"> Y79</t>
  </si>
  <si>
    <t xml:space="preserve"> C8166</t>
  </si>
  <si>
    <t xml:space="preserve"> LS180</t>
  </si>
  <si>
    <t xml:space="preserve"> MOLT-3 </t>
  </si>
  <si>
    <t xml:space="preserve"> MEG-01 </t>
  </si>
  <si>
    <t xml:space="preserve"> PLC/PRF/5</t>
  </si>
  <si>
    <t xml:space="preserve"> H157 </t>
  </si>
  <si>
    <t xml:space="preserve"> UM-UC-3</t>
  </si>
  <si>
    <t xml:space="preserve"> Jurkat E6.1</t>
  </si>
  <si>
    <t xml:space="preserve"> SW948</t>
  </si>
  <si>
    <t xml:space="preserve"> Sci 1</t>
  </si>
  <si>
    <t xml:space="preserve"> DAUDI</t>
  </si>
  <si>
    <t xml:space="preserve"> CFPAC-1</t>
  </si>
  <si>
    <t xml:space="preserve"> SK-HEP-1 </t>
  </si>
  <si>
    <t xml:space="preserve"> NCI-H929 </t>
  </si>
  <si>
    <t xml:space="preserve"> SKMES1 </t>
  </si>
  <si>
    <t xml:space="preserve"> KG1a </t>
  </si>
  <si>
    <t xml:space="preserve"> P3HR-1 </t>
  </si>
  <si>
    <t xml:space="preserve"> CA46 </t>
  </si>
  <si>
    <t xml:space="preserve"> NCI-H358 </t>
  </si>
  <si>
    <t xml:space="preserve"> SK-N-DZ</t>
  </si>
  <si>
    <t xml:space="preserve"> MDA-MB-157 </t>
  </si>
  <si>
    <t xml:space="preserve"> EB3</t>
  </si>
  <si>
    <t xml:space="preserve"> JEG3 </t>
  </si>
  <si>
    <t xml:space="preserve"> SW837</t>
  </si>
  <si>
    <t xml:space="preserve"> C170 </t>
  </si>
  <si>
    <t xml:space="preserve"> HT1376 </t>
  </si>
  <si>
    <t xml:space="preserve"> DBTRG.05MG </t>
  </si>
  <si>
    <t xml:space="preserve"> CCF-STTG1</t>
  </si>
  <si>
    <t xml:space="preserve"> L132 </t>
  </si>
  <si>
    <t xml:space="preserve"> VCaP </t>
  </si>
  <si>
    <t xml:space="preserve"> WM-115 </t>
  </si>
  <si>
    <t xml:space="preserve"> SUP-T1 </t>
  </si>
  <si>
    <t xml:space="preserve"> HS-Sultan</t>
  </si>
  <si>
    <t xml:space="preserve"> U266B1 </t>
  </si>
  <si>
    <t xml:space="preserve"> SCC9 </t>
  </si>
  <si>
    <t xml:space="preserve"> RPMI-8866</t>
  </si>
  <si>
    <t xml:space="preserve"> ZR-75-30 </t>
  </si>
  <si>
    <t xml:space="preserve"> HT1197 </t>
  </si>
  <si>
    <t xml:space="preserve"> PSN1 </t>
  </si>
  <si>
    <t xml:space="preserve"> AV3</t>
  </si>
  <si>
    <t xml:space="preserve"> KU-812 </t>
  </si>
  <si>
    <t xml:space="preserve"> KELLY</t>
  </si>
  <si>
    <t xml:space="preserve"> SK-N-F1</t>
  </si>
  <si>
    <t xml:space="preserve"> HEPM </t>
  </si>
  <si>
    <t xml:space="preserve"> CALU-1 </t>
  </si>
  <si>
    <t xml:space="preserve"> MKL1 </t>
  </si>
  <si>
    <t xml:space="preserve"> HT115</t>
  </si>
  <si>
    <t xml:space="preserve"> PC14 </t>
  </si>
  <si>
    <t xml:space="preserve"> LA-N-1 </t>
  </si>
  <si>
    <t xml:space="preserve"> NCI-H322 </t>
  </si>
  <si>
    <t xml:space="preserve"> HCA2 </t>
  </si>
  <si>
    <t xml:space="preserve"> Ca Ski </t>
  </si>
  <si>
    <t xml:space="preserve"> LIM1215</t>
  </si>
  <si>
    <t xml:space="preserve"> FLYA13 </t>
  </si>
  <si>
    <t xml:space="preserve"> HCA-7</t>
  </si>
  <si>
    <t xml:space="preserve"> BE(2)C </t>
  </si>
  <si>
    <t xml:space="preserve"> CCRF-HSB-2 </t>
  </si>
  <si>
    <t xml:space="preserve"> GRM</t>
  </si>
  <si>
    <t xml:space="preserve"> PEO1 </t>
  </si>
  <si>
    <t xml:space="preserve"> MIAPaCa2 </t>
  </si>
  <si>
    <t xml:space="preserve"> RCC4 </t>
  </si>
  <si>
    <t xml:space="preserve"> A 172</t>
  </si>
  <si>
    <t xml:space="preserve"> J45.01 </t>
  </si>
  <si>
    <t xml:space="preserve"> SK-N-BE(2) </t>
  </si>
  <si>
    <t xml:space="preserve"> JVM-2</t>
  </si>
  <si>
    <t xml:space="preserve"> PEA1 </t>
  </si>
  <si>
    <t xml:space="preserve"> OE19 </t>
  </si>
  <si>
    <t xml:space="preserve"> H376 </t>
  </si>
  <si>
    <t xml:space="preserve"> PNT1A</t>
  </si>
  <si>
    <t xml:space="preserve"> WERI </t>
  </si>
  <si>
    <t xml:space="preserve"> CAKI-2 </t>
  </si>
  <si>
    <t xml:space="preserve"> SW 48</t>
  </si>
  <si>
    <t xml:space="preserve"> NB69 </t>
  </si>
  <si>
    <t xml:space="preserve"> OE21 </t>
  </si>
  <si>
    <t xml:space="preserve"> COLO 320 HSR </t>
  </si>
  <si>
    <t xml:space="preserve"> Detroit 529</t>
  </si>
  <si>
    <t xml:space="preserve"> WM 266-4 </t>
  </si>
  <si>
    <t xml:space="preserve"> EoL-1</t>
  </si>
  <si>
    <t xml:space="preserve"> MEWO </t>
  </si>
  <si>
    <t xml:space="preserve"> H357 </t>
  </si>
  <si>
    <t xml:space="preserve"> FLYRD18</t>
  </si>
  <si>
    <t xml:space="preserve"> OE33 </t>
  </si>
  <si>
    <t xml:space="preserve"> HGC-27 </t>
  </si>
  <si>
    <t xml:space="preserve"> JIYOYE </t>
  </si>
  <si>
    <t xml:space="preserve"> HeLa229</t>
  </si>
  <si>
    <t xml:space="preserve"> G 401</t>
  </si>
  <si>
    <t xml:space="preserve"> C32TG</t>
  </si>
  <si>
    <t xml:space="preserve"> PEA2 </t>
  </si>
  <si>
    <t xml:space="preserve"> SW-403 </t>
  </si>
  <si>
    <t xml:space="preserve"> CHP134 </t>
  </si>
  <si>
    <t xml:space="preserve"> 1411H</t>
  </si>
  <si>
    <t xml:space="preserve"> ARH 77 </t>
  </si>
  <si>
    <t xml:space="preserve"> SK-PN-DW </t>
  </si>
  <si>
    <t xml:space="preserve"> AsPC 1 </t>
  </si>
  <si>
    <t xml:space="preserve"> KYSE 30</t>
  </si>
  <si>
    <t xml:space="preserve"> G 361</t>
  </si>
  <si>
    <t xml:space="preserve"> HeLa-B </t>
  </si>
  <si>
    <t xml:space="preserve"> KYSE 150 </t>
  </si>
  <si>
    <t xml:space="preserve"> COLO 206F</t>
  </si>
  <si>
    <t xml:space="preserve"> P4E6 </t>
  </si>
  <si>
    <t xml:space="preserve"> COR L23</t>
  </si>
  <si>
    <t xml:space="preserve"> VA-ES-BJ </t>
  </si>
  <si>
    <t xml:space="preserve"> KYSE 70</t>
  </si>
  <si>
    <t xml:space="preserve"> KU-812F</t>
  </si>
  <si>
    <t xml:space="preserve"> F-36P</t>
  </si>
  <si>
    <t xml:space="preserve"> FTC 133</t>
  </si>
  <si>
    <t xml:space="preserve"> MFE280 </t>
  </si>
  <si>
    <t xml:space="preserve"> MFE296 </t>
  </si>
  <si>
    <t xml:space="preserve"> MCC13</t>
  </si>
  <si>
    <t xml:space="preserve"> BICR56 </t>
  </si>
  <si>
    <t xml:space="preserve"> BICR6</t>
  </si>
  <si>
    <t>Cell</t>
  </si>
  <si>
    <t>Tissue1</t>
  </si>
  <si>
    <t>Tissue2</t>
  </si>
  <si>
    <t>Dis#</t>
  </si>
  <si>
    <t>DisSHORT</t>
  </si>
  <si>
    <t>Disease</t>
  </si>
  <si>
    <t>Age</t>
  </si>
  <si>
    <t>Gen#</t>
  </si>
  <si>
    <t xml:space="preserve">Gender </t>
  </si>
  <si>
    <t>Eth#</t>
  </si>
  <si>
    <t>Ethnicity</t>
  </si>
  <si>
    <t>OE19</t>
  </si>
  <si>
    <t>Adenocarcinoma</t>
  </si>
  <si>
    <t>Gastric cardia/oesophageal gastric junction</t>
  </si>
  <si>
    <t>Mouth cancer</t>
  </si>
  <si>
    <t>Gastric adenocarcinoma</t>
  </si>
  <si>
    <t>Male</t>
  </si>
  <si>
    <t>Caucasian</t>
  </si>
  <si>
    <t>SW-13</t>
  </si>
  <si>
    <t>Adrenal gland</t>
  </si>
  <si>
    <t>Neuroblastoma tumor mass</t>
  </si>
  <si>
    <t>Female</t>
  </si>
  <si>
    <t>CHP-134</t>
  </si>
  <si>
    <t>Fibrosarcoma</t>
  </si>
  <si>
    <t>PLC/PRF/5</t>
  </si>
  <si>
    <t>Alexander cells</t>
  </si>
  <si>
    <t>Liver disease</t>
  </si>
  <si>
    <t>Epidermoid carcinoma</t>
  </si>
  <si>
    <t>Unspecified</t>
  </si>
  <si>
    <t>ECV304</t>
  </si>
  <si>
    <t>Bladder</t>
  </si>
  <si>
    <t>Carcinoma</t>
  </si>
  <si>
    <t>grade 3, carcinoma</t>
  </si>
  <si>
    <t>Japanese</t>
  </si>
  <si>
    <t>HT1376</t>
  </si>
  <si>
    <t>Bladder cancer</t>
  </si>
  <si>
    <t>H157</t>
  </si>
  <si>
    <t>Buccal mucosal</t>
  </si>
  <si>
    <t>Squamous cell carcinoma</t>
  </si>
  <si>
    <t>HeLa S3</t>
  </si>
  <si>
    <t>Cervix</t>
  </si>
  <si>
    <t>HeLa229</t>
  </si>
  <si>
    <t>HeLa</t>
  </si>
  <si>
    <t>Cervix carcinoma</t>
  </si>
  <si>
    <t>Hep2</t>
  </si>
  <si>
    <t>Cervix cancer</t>
  </si>
  <si>
    <t>HR5</t>
  </si>
  <si>
    <t>Ca Ski</t>
  </si>
  <si>
    <t>Endometrial carcinoma</t>
  </si>
  <si>
    <t>HT1080</t>
  </si>
  <si>
    <t>Connective tissue</t>
  </si>
  <si>
    <t>TE671</t>
  </si>
  <si>
    <t xml:space="preserve">Embryo </t>
  </si>
  <si>
    <t xml:space="preserve">Caucasian </t>
  </si>
  <si>
    <t>Choriocarcinoma</t>
  </si>
  <si>
    <t>WERI</t>
  </si>
  <si>
    <t>Eye retina</t>
  </si>
  <si>
    <t>Retinoblastoma</t>
  </si>
  <si>
    <t>FLYA13</t>
  </si>
  <si>
    <t>FLYRD18</t>
  </si>
  <si>
    <t>AV3</t>
  </si>
  <si>
    <t>HeLa containment</t>
  </si>
  <si>
    <t>BICR6</t>
  </si>
  <si>
    <t>Carcinoma, papiloma</t>
  </si>
  <si>
    <t>CAKI-2</t>
  </si>
  <si>
    <t>Kidney</t>
  </si>
  <si>
    <t>Clear cell carcinoma</t>
  </si>
  <si>
    <t>Kidney cancer</t>
  </si>
  <si>
    <t>Renal cell adenocarcinoma</t>
  </si>
  <si>
    <t>ACHN</t>
  </si>
  <si>
    <t>Rhabdoid tumor (formerly classified as Wilms' tumor)</t>
  </si>
  <si>
    <t>G-401</t>
  </si>
  <si>
    <t>Renal cell carcinoma cell line</t>
  </si>
  <si>
    <t>RCC4</t>
  </si>
  <si>
    <t>Transitional cell papilloma</t>
  </si>
  <si>
    <t>SK-HEP-1</t>
  </si>
  <si>
    <t>Liver</t>
  </si>
  <si>
    <t>Hepatocellular carcinoma</t>
  </si>
  <si>
    <t>HepG2</t>
  </si>
  <si>
    <t>Adencarcinoma</t>
  </si>
  <si>
    <t>KB</t>
  </si>
  <si>
    <t>Mouth</t>
  </si>
  <si>
    <t>HeLa contaminant</t>
  </si>
  <si>
    <t>H376</t>
  </si>
  <si>
    <t>H357</t>
  </si>
  <si>
    <t>Oesophageal cancer</t>
  </si>
  <si>
    <t>KYSE 70</t>
  </si>
  <si>
    <t>Mucosal lining</t>
  </si>
  <si>
    <t>Asian</t>
  </si>
  <si>
    <t>A673</t>
  </si>
  <si>
    <t>Muscle</t>
  </si>
  <si>
    <t>Ewing's Sarcoma</t>
  </si>
  <si>
    <t>KYSE30</t>
  </si>
  <si>
    <t xml:space="preserve">Oesophageal </t>
  </si>
  <si>
    <t>squamous cell carcinoma</t>
  </si>
  <si>
    <t>KYSE150</t>
  </si>
  <si>
    <t>Oesophagus</t>
  </si>
  <si>
    <t>Oesophageal carcinoma</t>
  </si>
  <si>
    <t>OE33</t>
  </si>
  <si>
    <t xml:space="preserve"> Barrett′s metaplasia</t>
  </si>
  <si>
    <t>OE21</t>
  </si>
  <si>
    <t>HEPM</t>
  </si>
  <si>
    <t>palatal mesenchyme</t>
  </si>
  <si>
    <t>AsPC-1</t>
  </si>
  <si>
    <t>Pancreas</t>
  </si>
  <si>
    <t>MIAPaCa2</t>
  </si>
  <si>
    <t>Pancreas cancer</t>
  </si>
  <si>
    <t>Epithelioid carcinoma</t>
  </si>
  <si>
    <t>PANC-1</t>
  </si>
  <si>
    <t>Pancreatic adenocarcinoma</t>
  </si>
  <si>
    <t>CFPAC-1</t>
  </si>
  <si>
    <t>Cystic fibrosis</t>
  </si>
  <si>
    <t>BxPC-3</t>
  </si>
  <si>
    <t xml:space="preserve"> ductal adenocarcinoma; cystic fibrosis</t>
  </si>
  <si>
    <t>PSN1</t>
  </si>
  <si>
    <t>Hepatoma</t>
  </si>
  <si>
    <t>BeWo</t>
  </si>
  <si>
    <t>Placenta</t>
  </si>
  <si>
    <t>JEG3</t>
  </si>
  <si>
    <t>malignant primitive neuroectodermal tumor</t>
  </si>
  <si>
    <t>Y79</t>
  </si>
  <si>
    <t>Retina</t>
  </si>
  <si>
    <t>SK-PN-DW</t>
  </si>
  <si>
    <t>retroperitoneal embryonal tumor</t>
  </si>
  <si>
    <t>T-cell leukemia</t>
  </si>
  <si>
    <t>MEWO</t>
  </si>
  <si>
    <t>Skin</t>
  </si>
  <si>
    <t>Melanoma</t>
  </si>
  <si>
    <t>C32TG</t>
  </si>
  <si>
    <t>Malignant  melanoma</t>
  </si>
  <si>
    <t>C32</t>
  </si>
  <si>
    <t>Neuroendocrine skin carcinoma</t>
  </si>
  <si>
    <t>G-361</t>
  </si>
  <si>
    <t>Melanoma, Amelanotic</t>
  </si>
  <si>
    <t>MS 1</t>
  </si>
  <si>
    <t>MKL1</t>
  </si>
  <si>
    <t>Merkel carcinoma</t>
  </si>
  <si>
    <t>A431</t>
  </si>
  <si>
    <t>Malignant melanoma</t>
  </si>
  <si>
    <t>WM-266-4</t>
  </si>
  <si>
    <t>WM115</t>
  </si>
  <si>
    <t>Amelanotic melanoma</t>
  </si>
  <si>
    <t>A375</t>
  </si>
  <si>
    <t>MCC13</t>
  </si>
  <si>
    <t>A2058</t>
  </si>
  <si>
    <t>Skin; derived from metastatic site: lymph node</t>
  </si>
  <si>
    <t>KATO III</t>
  </si>
  <si>
    <t>Stomach</t>
  </si>
  <si>
    <t>Stomach cancer</t>
  </si>
  <si>
    <t>Gastric carcinoma</t>
  </si>
  <si>
    <t>AGS</t>
  </si>
  <si>
    <t>HGC-27</t>
  </si>
  <si>
    <t>Neuroblastoma</t>
  </si>
  <si>
    <t>NTERA-2</t>
  </si>
  <si>
    <t>Testis</t>
  </si>
  <si>
    <t>Rhabdomyosarcoma</t>
  </si>
  <si>
    <t>GRM</t>
  </si>
  <si>
    <t>Thorax</t>
  </si>
  <si>
    <t>TT</t>
  </si>
  <si>
    <t>Medulla</t>
  </si>
  <si>
    <t>K1</t>
  </si>
  <si>
    <t>8505C</t>
  </si>
  <si>
    <t>Thyroid carcinoma</t>
  </si>
  <si>
    <t>BICR56</t>
  </si>
  <si>
    <t>SCC9</t>
  </si>
  <si>
    <t>Cancer</t>
  </si>
  <si>
    <t>C8166</t>
  </si>
  <si>
    <t>Umbilical cord blood</t>
  </si>
  <si>
    <t>Leukemia</t>
  </si>
  <si>
    <t>grade IV,primary small cell carcinoma</t>
  </si>
  <si>
    <t>RT4</t>
  </si>
  <si>
    <t>Urinary bladder</t>
  </si>
  <si>
    <t>Transitional cell carcinoma</t>
  </si>
  <si>
    <t>UM-UC-3</t>
  </si>
  <si>
    <t xml:space="preserve"> Dukes' type C, grade III, colorectal adenocarcinoma</t>
  </si>
  <si>
    <t>SH-SY5Y</t>
  </si>
  <si>
    <t>Bone Marrow</t>
  </si>
  <si>
    <t>Brain cancer</t>
  </si>
  <si>
    <t>neuroblastoma</t>
  </si>
  <si>
    <t>LA-N-1</t>
  </si>
  <si>
    <t>Bone marrow</t>
  </si>
  <si>
    <t>Astrocytoma</t>
  </si>
  <si>
    <t>CCF-STTG1</t>
  </si>
  <si>
    <t>DBTRG.05MG</t>
  </si>
  <si>
    <t>grade IV, astrocytoma</t>
  </si>
  <si>
    <t>SK-N-MC</t>
  </si>
  <si>
    <t>SK-N-AS</t>
  </si>
  <si>
    <t>SK-N-DZ</t>
  </si>
  <si>
    <t>Neuroepithelioma</t>
  </si>
  <si>
    <t>T98G</t>
  </si>
  <si>
    <t>1321N1</t>
  </si>
  <si>
    <t>Malignant tumour</t>
  </si>
  <si>
    <t>U-87 MG</t>
  </si>
  <si>
    <t>Glioblastoma multiforme</t>
  </si>
  <si>
    <t>SK-N-F1</t>
  </si>
  <si>
    <t>IMR-32</t>
  </si>
  <si>
    <t>Glioblastoma</t>
  </si>
  <si>
    <t>SK-N-SH</t>
  </si>
  <si>
    <t>Metastic Site</t>
  </si>
  <si>
    <t>A172</t>
  </si>
  <si>
    <t>SK-N-BE(2)</t>
  </si>
  <si>
    <t>Neuronal</t>
  </si>
  <si>
    <t>NB69</t>
  </si>
  <si>
    <t>U-373 MG</t>
  </si>
  <si>
    <t>glioblastoma</t>
  </si>
  <si>
    <t>KELLY</t>
  </si>
  <si>
    <t>Medulallary carcinoma</t>
  </si>
  <si>
    <t>MFE280</t>
  </si>
  <si>
    <t>Endometrium</t>
  </si>
  <si>
    <t>Tumor</t>
  </si>
  <si>
    <t>MFE296</t>
  </si>
  <si>
    <t>MDA-MB-157</t>
  </si>
  <si>
    <t>Mammary gland</t>
  </si>
  <si>
    <t>Breast cancer</t>
  </si>
  <si>
    <t>MCF7</t>
  </si>
  <si>
    <t>Ductal carcinoma</t>
  </si>
  <si>
    <t>ZR-75-1</t>
  </si>
  <si>
    <t>MDA-MB-231</t>
  </si>
  <si>
    <t>ZR-75-30</t>
  </si>
  <si>
    <t>T47D</t>
  </si>
  <si>
    <t xml:space="preserve">  </t>
  </si>
  <si>
    <t>Mammary gland/breast</t>
  </si>
  <si>
    <t>Normal</t>
  </si>
  <si>
    <t>Hs578BsT</t>
  </si>
  <si>
    <t>Endometrial adenocarcinoma</t>
  </si>
  <si>
    <t>Burkitt's lymphoma</t>
  </si>
  <si>
    <t>P3HR-1</t>
  </si>
  <si>
    <t>Ascites</t>
  </si>
  <si>
    <t>HS-Sultan</t>
  </si>
  <si>
    <t>B lymphocyte</t>
  </si>
  <si>
    <t>EB3</t>
  </si>
  <si>
    <t>CA46</t>
  </si>
  <si>
    <t>Myeloma, plasmacytoma</t>
  </si>
  <si>
    <t>DAUDI</t>
  </si>
  <si>
    <t>Blood</t>
  </si>
  <si>
    <t xml:space="preserve"> acute lymphoblastic leukemia</t>
  </si>
  <si>
    <t>ARH-77</t>
  </si>
  <si>
    <t>T-cell leukaemia</t>
  </si>
  <si>
    <t>CCRF-CEM</t>
  </si>
  <si>
    <t>Plasma Cell Leukemia</t>
  </si>
  <si>
    <t>CCRF-HSB-2</t>
  </si>
  <si>
    <t>Acute myeloblastic leukaemia</t>
  </si>
  <si>
    <t>Sci1</t>
  </si>
  <si>
    <t>eosinophilic leukaemia</t>
  </si>
  <si>
    <t>U266B1</t>
  </si>
  <si>
    <t>ML-1</t>
  </si>
  <si>
    <t>Lymphoblastoid</t>
  </si>
  <si>
    <t>EoL-1</t>
  </si>
  <si>
    <t>Myeloma</t>
  </si>
  <si>
    <t>TF1</t>
  </si>
  <si>
    <t>Acute myelogenous leukemia</t>
  </si>
  <si>
    <t>NCI-H929</t>
  </si>
  <si>
    <t>Chronic myelogenous leukemia</t>
  </si>
  <si>
    <t>KG1</t>
  </si>
  <si>
    <t>KG1a</t>
  </si>
  <si>
    <t>Chronic myelogenous leukemia (CML)</t>
  </si>
  <si>
    <t>K562</t>
  </si>
  <si>
    <t>Erythroleukemia</t>
  </si>
  <si>
    <t>F-36P</t>
  </si>
  <si>
    <t>Burkitt′s lymphoma</t>
  </si>
  <si>
    <t>MEG-01</t>
  </si>
  <si>
    <t>non-lymphoid leukemia </t>
  </si>
  <si>
    <t>RAMOS</t>
  </si>
  <si>
    <t>Lymph</t>
  </si>
  <si>
    <t>follicular thyroid carcinoma</t>
  </si>
  <si>
    <t>FTC-133</t>
  </si>
  <si>
    <t>Lymph node</t>
  </si>
  <si>
    <t>Thyroid cancer</t>
  </si>
  <si>
    <t>RAJI</t>
  </si>
  <si>
    <t>Lymphoblast</t>
  </si>
  <si>
    <t>JIYOYE</t>
  </si>
  <si>
    <t>Lymphocyte</t>
  </si>
  <si>
    <t>Mantle Cell Lymphoma</t>
  </si>
  <si>
    <t>KU812F</t>
  </si>
  <si>
    <t>Peripheral blood</t>
  </si>
  <si>
    <t>KU812</t>
  </si>
  <si>
    <t>Plasmacytoma; myeloma</t>
  </si>
  <si>
    <t>JVM-2</t>
  </si>
  <si>
    <t>Acute promyelocytic leukemia</t>
  </si>
  <si>
    <t>HL60</t>
  </si>
  <si>
    <t>RPMI 8226</t>
  </si>
  <si>
    <t>RPMI 8866</t>
  </si>
  <si>
    <t>Acute lymphoblastic leukemia</t>
  </si>
  <si>
    <t>MOLT 4</t>
  </si>
  <si>
    <t>MOLT-3</t>
  </si>
  <si>
    <t>Acute monocytic leukemia</t>
  </si>
  <si>
    <t>J45.01</t>
  </si>
  <si>
    <t>THP-1</t>
  </si>
  <si>
    <t>Acute T cell leukemia</t>
  </si>
  <si>
    <t>Jurkat E6.1</t>
  </si>
  <si>
    <t>U937</t>
  </si>
  <si>
    <t>pleura</t>
  </si>
  <si>
    <t>Bronchioalveolar carcinoma</t>
  </si>
  <si>
    <t>HSG</t>
  </si>
  <si>
    <t>Submandibular gland</t>
  </si>
  <si>
    <t>Sezary Syndrome</t>
  </si>
  <si>
    <t>HUT78</t>
  </si>
  <si>
    <t>SUP-T1</t>
  </si>
  <si>
    <t>Histiocytic lymphoma</t>
  </si>
  <si>
    <t>Namalwa</t>
  </si>
  <si>
    <t>T-cell lymphoblastic lymphoma</t>
  </si>
  <si>
    <t>BICR3</t>
  </si>
  <si>
    <t>Alveolus</t>
  </si>
  <si>
    <t>Pulmonary mucoepidermoid carcinoma</t>
  </si>
  <si>
    <t>NCI-H292</t>
  </si>
  <si>
    <t>Lung</t>
  </si>
  <si>
    <t>Metastatic site</t>
  </si>
  <si>
    <t>C16</t>
  </si>
  <si>
    <t>Lung cancer</t>
  </si>
  <si>
    <t>SKMES1</t>
  </si>
  <si>
    <t>Malignant mesothelioma </t>
  </si>
  <si>
    <t>COLO320DM</t>
  </si>
  <si>
    <t>Large cell carcinoma</t>
  </si>
  <si>
    <t>A549</t>
  </si>
  <si>
    <t>Grade III,epidermoid carcinoma</t>
  </si>
  <si>
    <t>H69</t>
  </si>
  <si>
    <t>NCI-H322</t>
  </si>
  <si>
    <t>Cervical node</t>
  </si>
  <si>
    <t>CALU-1</t>
  </si>
  <si>
    <t>Prostate cancer</t>
  </si>
  <si>
    <t>Bob</t>
  </si>
  <si>
    <t>JU77</t>
  </si>
  <si>
    <t>Malignant mesthelioma</t>
  </si>
  <si>
    <t>LO68</t>
  </si>
  <si>
    <t>NCI-H358</t>
  </si>
  <si>
    <t>PC14</t>
  </si>
  <si>
    <t>MOR</t>
  </si>
  <si>
    <t>Embyonic</t>
  </si>
  <si>
    <t>L132</t>
  </si>
  <si>
    <t>Malignant mesothelioma</t>
  </si>
  <si>
    <t>ONE58</t>
  </si>
  <si>
    <t>Pleural fluid</t>
  </si>
  <si>
    <t>SW 48</t>
  </si>
  <si>
    <t>Colon</t>
  </si>
  <si>
    <t>Colon cancer</t>
  </si>
  <si>
    <t>Duke's type C, grade III, colorectal adenocarcinoma</t>
  </si>
  <si>
    <t>SW 948</t>
  </si>
  <si>
    <t>LS174T</t>
  </si>
  <si>
    <t>Colorectal adenocarcinoma</t>
  </si>
  <si>
    <t>LS180</t>
  </si>
  <si>
    <t>SW403</t>
  </si>
  <si>
    <t>HT29</t>
  </si>
  <si>
    <t>CACO-2</t>
  </si>
  <si>
    <t>Colo</t>
  </si>
  <si>
    <t>Colorectal Adenocarcinoma</t>
  </si>
  <si>
    <t>COLO 205</t>
  </si>
  <si>
    <t>COLO-206F</t>
  </si>
  <si>
    <t>SW-620</t>
  </si>
  <si>
    <t>SW-480</t>
  </si>
  <si>
    <t>WiDr</t>
  </si>
  <si>
    <t>HCA-7</t>
  </si>
  <si>
    <t>HT115</t>
  </si>
  <si>
    <t>Colorectal carcinoma</t>
  </si>
  <si>
    <t>HCT 8</t>
  </si>
  <si>
    <t>LoVo</t>
  </si>
  <si>
    <t>LIM1215</t>
  </si>
  <si>
    <t xml:space="preserve"> Dukes' type C, colorectal adenocarcinoma</t>
  </si>
  <si>
    <t>DLD-1</t>
  </si>
  <si>
    <t>Detroit 562</t>
  </si>
  <si>
    <t>HCT 116</t>
  </si>
  <si>
    <t>Dukes' type C, colorectal adenocarcinoma</t>
  </si>
  <si>
    <t>HCT 15</t>
  </si>
  <si>
    <t>Ileocecal colorectal adenocarcinoma</t>
  </si>
  <si>
    <t>C170</t>
  </si>
  <si>
    <t>HCA2</t>
  </si>
  <si>
    <t>T84</t>
  </si>
  <si>
    <t>Colon metastic site lung</t>
  </si>
  <si>
    <t>VCaP</t>
  </si>
  <si>
    <t>Metastic site</t>
  </si>
  <si>
    <t>VA-ES-BJ</t>
  </si>
  <si>
    <t>Prostate cancer metasis</t>
  </si>
  <si>
    <t>PNT1A</t>
  </si>
  <si>
    <t>SerBob</t>
  </si>
  <si>
    <t>grade IV, adenocarcinoma</t>
  </si>
  <si>
    <t>P4E6</t>
  </si>
  <si>
    <t>Epithelioid sarcoma</t>
  </si>
  <si>
    <t>SW837</t>
  </si>
  <si>
    <t>Rectum</t>
  </si>
  <si>
    <t>Rectum cancer</t>
  </si>
  <si>
    <t>HRA19a1.1</t>
  </si>
  <si>
    <t>Malignant pluripotent embryonal carcinoma</t>
  </si>
  <si>
    <t>SK-OV-3</t>
  </si>
  <si>
    <t>Ovary</t>
  </si>
  <si>
    <t>SKOV3</t>
  </si>
  <si>
    <t>Teratocarcinoma</t>
  </si>
  <si>
    <t>PA1</t>
  </si>
  <si>
    <t>PEA1</t>
  </si>
  <si>
    <t>PEA2</t>
  </si>
  <si>
    <t>PEO1</t>
  </si>
  <si>
    <t>Ovarian carcinoma</t>
  </si>
  <si>
    <t>A2780</t>
  </si>
  <si>
    <t>Ovarian cancer</t>
  </si>
  <si>
    <t>COR L23</t>
  </si>
  <si>
    <t>Fusiform</t>
  </si>
  <si>
    <t>Ishikawa</t>
  </si>
  <si>
    <t>Uterus</t>
  </si>
  <si>
    <t>Uterine cancer</t>
  </si>
  <si>
    <t>Uterine sarcoma</t>
  </si>
  <si>
    <t>MES-SA</t>
  </si>
  <si>
    <t>http://www.sigmaaldrich.com/catalog/product/sigma/06011805?lang=en&amp;region=US</t>
  </si>
  <si>
    <t>Yolk sac carcinoma</t>
  </si>
  <si>
    <t>Embryo</t>
  </si>
  <si>
    <t>Metatasis</t>
  </si>
  <si>
    <t>HT1197</t>
  </si>
  <si>
    <t>https://www.atcc.org/products/all/CRL-1473.aspx#characteristics</t>
  </si>
  <si>
    <t>Cancer Sites</t>
  </si>
  <si>
    <t>All Races </t>
  </si>
  <si>
    <t>White </t>
  </si>
  <si>
    <t>Black </t>
  </si>
  <si>
    <t>Asian/Pacific Islander §</t>
  </si>
  <si>
    <t>American Indian/Alaska Native §</t>
  </si>
  <si>
    <t>Hispanic §||</t>
  </si>
  <si>
    <r>
      <t>Female Breast</t>
    </r>
    <r>
      <rPr>
        <u/>
        <sz val="14"/>
        <color rgb="FF075290"/>
        <rFont val="Helvetica Neue"/>
      </rPr>
      <t>‡‡</t>
    </r>
    <r>
      <rPr>
        <sz val="14"/>
        <color rgb="FF000000"/>
        <rFont val="Helvetica Neue"/>
      </rPr>
      <t>  </t>
    </r>
    <r>
      <rPr>
        <u/>
        <sz val="14"/>
        <color rgb="FF075290"/>
        <rFont val="Helvetica Neue"/>
      </rPr>
      <t>Data By Age</t>
    </r>
  </si>
  <si>
    <r>
      <t>Female Breast</t>
    </r>
    <r>
      <rPr>
        <u/>
        <sz val="12"/>
        <color rgb="FF075290"/>
        <rFont val="Arial"/>
      </rPr>
      <t>‡‡</t>
    </r>
    <r>
      <rPr>
        <sz val="12"/>
        <color rgb="FF000000"/>
        <rFont val="Arial"/>
      </rPr>
      <t>  </t>
    </r>
    <r>
      <rPr>
        <u/>
        <sz val="12"/>
        <color rgb="FF075290"/>
        <rFont val="Arial"/>
      </rPr>
      <t>Data By Age</t>
    </r>
  </si>
  <si>
    <t>Incidence Rates</t>
  </si>
  <si>
    <t>Death Rates</t>
  </si>
  <si>
    <t>Incidence Counts</t>
  </si>
  <si>
    <t>Death Counts</t>
  </si>
  <si>
    <t>Incidence Population</t>
  </si>
  <si>
    <t>Death Population</t>
  </si>
  <si>
    <t>Prostate   Data By Age</t>
  </si>
  <si>
    <t>Hs 566(B).T</t>
  </si>
  <si>
    <t>https://www.atcc.org/Products/Cells_and_Microorganisms/By_Disease__Model/Cancer/Source_Tissue/Breast_Cancer/CRL-7336.aspx#generalinformation</t>
  </si>
  <si>
    <t>HCC1937</t>
  </si>
  <si>
    <t>https://www.atcc.org/Products/Cells_and_Microorganisms/By_Disease__Model/Cancer/Source_Tissue/Breast_Cancer/CRL-2336.aspx</t>
  </si>
  <si>
    <t>https://www.atcc.org/Products/Cells_and_Microorganisms/By_Disease__Model/Cancer/Source_Tissue/Breast_Cancer/CRL-2329.aspx</t>
  </si>
  <si>
    <t>HCC1500</t>
  </si>
  <si>
    <t xml:space="preserve"> Hs 578T </t>
  </si>
  <si>
    <t>https://www.atcc.org/Products/Cells_and_Microorganisms/By_Disease__Model/Cancer/Source_Tissue/Breast_Cancer/HTB-126.aspx#history</t>
  </si>
  <si>
    <t>HCC2157</t>
  </si>
  <si>
    <t>https://www.atcc.org/Products/Cells_and_Microorganisms/By_Disease__Model/Cancer/Source_Tissue/Breast_Cancer/CRL-2340.aspx</t>
  </si>
  <si>
    <t>Hs 579.Mg</t>
  </si>
  <si>
    <t>https://www.atcc.org/Products/Cells_and_Microorganisms/By_Disease__Model/Cancer/Source_Tissue/Breast_Cancer/CRL-7347_FL.aspx#characteristics</t>
  </si>
  <si>
    <t>HCC1419</t>
  </si>
  <si>
    <t>https://www.atcc.org/Products/Cells_and_Microorganisms/By_Disease__Model/Cancer/Source_Tissue/Breast_Cancer/CRL-2326.aspx</t>
  </si>
  <si>
    <t>BT-20</t>
  </si>
  <si>
    <t>https://www.atcc.org/Products/Cells_and_Microorganisms/By_Disease__Model/Cancer/Source_Tissue/Breast_Cancer/HTB-19.aspx#history</t>
  </si>
  <si>
    <t>Hs 861.T</t>
  </si>
  <si>
    <t>https://www.atcc.org/Products/Cells_and_Microorganisms/By_Disease__Model/Cancer/Source_Tissue/Breast_Cancer/CRL-7596.aspx</t>
  </si>
  <si>
    <t>MDA-MB-330</t>
  </si>
  <si>
    <t>https://www.atcc.org/Products/Cells_and_Microorganisms/By_Disease__Model/Cancer/Source_Tissue/Breast_Cancer/HTB-127.aspx</t>
  </si>
  <si>
    <t>HCC1143 </t>
  </si>
  <si>
    <t>https://www.atcc.org/Products/Cells_and_Microorganisms/By_Disease__Model/Cancer/Source_Tissue/Breast_Cancer/CRL-2321.aspx</t>
  </si>
  <si>
    <t>MDA-MB-435S</t>
  </si>
  <si>
    <t>https://www.atcc.org/Products/Cells_and_Microorganisms/By_Disease__Model/Cancer/Source_Tissue/Breast_Cancer/HTB-129.aspx#history</t>
  </si>
  <si>
    <t>https://www.atcc.org/Products/Cells_and_Microorganisms/By_Disease__Model/Cancer/Source_Tissue/Breast_Cancer/CRL-2983.aspx</t>
  </si>
  <si>
    <t>UACC-3199</t>
  </si>
  <si>
    <t>HCC1187</t>
  </si>
  <si>
    <t>https://www.atcc.org/Products/Cells_and_Microorganisms/By_Disease__Model/Cancer/Source_Tissue/Breast_Cancer/CRL-2322.aspx#history</t>
  </si>
  <si>
    <t>EMT6</t>
  </si>
  <si>
    <t>https://www.atcc.org/Products/Cells_and_Microorganisms/By_Disease__Model/Cancer/Source_Tissue/Breast_Cancer/CRL-2755.aspx</t>
  </si>
  <si>
    <t>UACC-3133</t>
  </si>
  <si>
    <t>https://www.atcc.org/Products/Cells_and_Microorganisms/By_Disease__Model/Cancer/Source_Tissue/Breast_Cancer/CRL-2988.aspx</t>
  </si>
  <si>
    <t>https://www.atcc.org/Products/Cells_and_Microorganisms/By_Disease__Model/Cancer/Source_Tissue/Breast_Cancer/CRL-7721.aspx</t>
  </si>
  <si>
    <t>MB 157</t>
  </si>
  <si>
    <t>https://www.atcc.org/Products/Cells_and_Microorganisms/By_Disease__Model/Cancer/Source_Tissue/Breast_Cancer/CRL-1504.aspx#history</t>
  </si>
  <si>
    <t>HCC1954</t>
  </si>
  <si>
    <t>East Indian</t>
  </si>
  <si>
    <t>https://www.atcc.org/Products/Cells_and_Microorganisms/By_Disease__Model/Cancer/Source_Tissue/Breast_Cancer/CRL-2338.aspx</t>
  </si>
  <si>
    <t>https://www.atcc.org/Products/Cells_and_Microorganisms/By_Disease__Model/Cancer/Source_Tissue/Breast_Cancer/CRL-2314.aspx</t>
  </si>
  <si>
    <t>HCC38</t>
  </si>
  <si>
    <t>IOWA-1T</t>
  </si>
  <si>
    <t>https://www.atcc.org/Products/Cells_and_Microorganisms/By_Disease__Model/Cancer/Source_Tissue/Breast_Cancer/CRL-3292.aspx</t>
  </si>
  <si>
    <t>HCC1569</t>
  </si>
  <si>
    <t>https://www.atcc.org/Products/Cells_and_Microorganisms/By_Disease__Model/Cancer/Source_Tissue/Breast_Cancer/CRL-2330.aspx#history</t>
  </si>
  <si>
    <t>UACC-2648</t>
  </si>
  <si>
    <t>https://www.atcc.org/Products/Cells_and_Microorganisms/By_Disease__Model/Cancer/Source_Tissue/Breast_Cancer/CRL-3121.aspx#history</t>
  </si>
  <si>
    <t>Hs 564(E).Mg</t>
  </si>
  <si>
    <t>https://www.atcc.org/Products/Cells_and_Microorganisms/By_Disease__Model/Cancer/Source_Tissue/Breast_Cancer/CRL-7329.aspx</t>
  </si>
  <si>
    <t>UACC-893</t>
  </si>
  <si>
    <t>https://www.atcc.org/Products/Cells_and_Microorganisms/By_Disease__Model/Cancer/Source_Tissue/Breast_Cancer/CRL-1902.aspx</t>
  </si>
  <si>
    <t>HCC70</t>
  </si>
  <si>
    <t>https://www.atcc.org/Products/Cells_and_Microorganisms/By_Disease__Model/Cancer/Source_Tissue/Breast_Cancer/CRL-2315.aspx</t>
  </si>
  <si>
    <t>Hs 606.T</t>
  </si>
  <si>
    <t>https://www.atcc.org/Products/Cells_and_Microorganisms/By_Disease__Model/Cancer/Source_Tissue/Breast_Cancer/CRL-7368.aspx</t>
  </si>
  <si>
    <t>HCC1395</t>
  </si>
  <si>
    <t>https://www.atcc.org/Products/Cells_and_Microorganisms/By_Disease__Model/Cancer/Source_Tissue/Breast_Cancer/CRL-2324.aspx</t>
  </si>
  <si>
    <t>https://www.atcc.org/Products/Cells_and_Microorganisms/By_Disease__Model/Cancer/Source_Tissue/Breast_Cancer/CRL-1500.aspx</t>
  </si>
  <si>
    <t>HCC1008</t>
  </si>
  <si>
    <t>https://www.atcc.org/Products/Cells_and_Microorganisms/By_Disease__Model/Cancer/Source_Tissue/Breast_Cancer/CRL-2320.aspx</t>
  </si>
  <si>
    <t>MDA-MB-134-VI</t>
  </si>
  <si>
    <t>https://www.atcc.org/Products/Cells_and_Microorganisms/By_Disease__Model/Cancer/Source_Tissue/Breast_Cancer/HTB-23.aspx#history</t>
  </si>
  <si>
    <t>https://www.atcc.org/Products/Cells_and_Microorganisms/By_Disease__Model/Cancer/Source_Tissue/Breast_Cancer/HTB-133.aspx</t>
  </si>
  <si>
    <t>T-47D </t>
  </si>
  <si>
    <t>BT-549</t>
  </si>
  <si>
    <t>https://www.atcc.org/Products/Cells_and_Microorganisms/By_Disease__Model/Cancer/Source_Tissue/Breast_Cancer/HTB-122.aspx</t>
  </si>
  <si>
    <t>https://www.atcc.org/Products/Cells_and_Microorganisms/By_Disease__Model/Cancer/Source_Tissue/Breast_Cancer/HTB-24.aspx</t>
  </si>
  <si>
    <t>HCC1806</t>
  </si>
  <si>
    <t>https://www.atcc.org/Products/Cells_and_Microorganisms/By_Disease__Model/Cancer/Source_Tissue/Breast_Cancer/CRL-2335.aspx</t>
  </si>
  <si>
    <t>Hs 605.T</t>
  </si>
  <si>
    <t>https://www.atcc.org/Products/Cells_and_Microorganisms/By_Disease__Model/Cancer/Source_Tissue/Breast_Cancer/CRL-7365.aspx</t>
  </si>
  <si>
    <t>BT-483 </t>
  </si>
  <si>
    <t>https://www.atcc.org/Products/Cells_and_Microorganisms/By_Disease__Model/Cancer/Source_Tissue/Breast_Cancer/HTB-121.aspx</t>
  </si>
  <si>
    <t>UACC-812</t>
  </si>
  <si>
    <t>https://www.atcc.org/Products/Cells_and_Microorganisms/By_Disease__Model/Cancer/Source_Tissue/Breast_Cancer/CRL-1897.aspx</t>
  </si>
  <si>
    <t>HCC1428</t>
  </si>
  <si>
    <t>https://www.atcc.org/Products/Cells_and_Microorganisms/By_Disease__Model/Cancer/Source_Tissue/Breast_Cancer/CRL-2327.aspx</t>
  </si>
  <si>
    <t>T47D-KBluc</t>
  </si>
  <si>
    <t>https://www.atcc.org/Products/Cells_and_Microorganisms/By_Disease__Model/Cancer/Source_Tissue/Breast_Cancer/CRL-2865.aspx</t>
  </si>
  <si>
    <t>Hs 319.T</t>
  </si>
  <si>
    <t>https://www.atcc.org/Products/Cells_and_Microorganisms/By_Disease__Model/Cancer/Source_Tissue/Breast_Cancer/CRL-7236.aspx</t>
  </si>
  <si>
    <t>MDA-MB-175-VII</t>
  </si>
  <si>
    <t>https://www.atcc.org/Products/Cells_and_Microorganisms/By_Disease__Model/Cancer/Source_Tissue/Breast_Cancer/HTB-25.aspx</t>
  </si>
  <si>
    <t>Hs 574.T</t>
  </si>
  <si>
    <t>https://www.atcc.org/Products/Cells_and_Microorganisms/By_Disease__Model/Cancer/Source_Tissue/Breast_Cancer/CRL-7345.aspx#generalinformation</t>
  </si>
  <si>
    <t>HCC202</t>
  </si>
  <si>
    <t>https://www.atcc.org/Products/Cells_and_Microorganisms/By_Disease__Model/Cancer/Source_Tissue/Breast_Cancer/CRL-2316.aspx</t>
  </si>
  <si>
    <t>HCC2218 </t>
  </si>
  <si>
    <t>https://www.atcc.org/Products/Cells_and_Microorganisms/By_Disease__Model/Cancer/Source_Tissue/Breast_Cancer/CRL-2343.aspx</t>
  </si>
  <si>
    <t>BT-474</t>
  </si>
  <si>
    <t>https://www.atcc.org/Products/Cells_and_Microorganisms/By_Disease__Model/Cancer/Source_Tissue/Breast_Cancer/HTB-20.aspx</t>
  </si>
  <si>
    <t>MDA-MB-453</t>
  </si>
  <si>
    <t>https://www.atcc.org/Products/Cells_and_Microorganisms/By_Disease__Model/Cancer/Source_Tissue/Breast_Cancer/HTB-131.aspx</t>
  </si>
  <si>
    <t>HCC1599</t>
  </si>
  <si>
    <t>https://www.atcc.org/Products/Cells_and_Microorganisms/By_Disease__Model/Cancer/Source_Tissue/Breast_Cancer/CRL-2331.aspx</t>
  </si>
  <si>
    <t>PC-93</t>
  </si>
  <si>
    <t>PC-3</t>
  </si>
  <si>
    <t>DU-145</t>
  </si>
  <si>
    <t>TSU-145</t>
  </si>
  <si>
    <t>TSU-Pri</t>
  </si>
  <si>
    <t>LNCaP</t>
  </si>
  <si>
    <t>LNCaP-FGC</t>
  </si>
  <si>
    <t>LNCaP-LN=3</t>
  </si>
  <si>
    <t>LNCaP-C4</t>
  </si>
  <si>
    <t>LNCaP-C4B</t>
  </si>
  <si>
    <t>ALVA-31</t>
  </si>
  <si>
    <t>ALVA-41</t>
  </si>
  <si>
    <t>22Rv1</t>
  </si>
  <si>
    <t>ARCaP</t>
  </si>
  <si>
    <t>PPC-1</t>
  </si>
  <si>
    <t>LAPC3</t>
  </si>
  <si>
    <t>LAPC4</t>
  </si>
  <si>
    <t>P69SV40T</t>
  </si>
  <si>
    <t>RWPE-1</t>
  </si>
  <si>
    <t>CA-HPV-10</t>
  </si>
  <si>
    <t>PZ-HPV-7</t>
  </si>
  <si>
    <t>C4</t>
  </si>
  <si>
    <t>C4-2</t>
  </si>
  <si>
    <t>C4-2B</t>
  </si>
  <si>
    <t>P104-R2</t>
  </si>
  <si>
    <t>MDA PCa 2a</t>
  </si>
  <si>
    <t>MDA PCa 2b</t>
  </si>
  <si>
    <t>ALVA101</t>
  </si>
  <si>
    <t>LACP-4</t>
  </si>
  <si>
    <t>RWPE-2</t>
  </si>
  <si>
    <t>https://en.wikipedia.org/wiki/PC3</t>
  </si>
  <si>
    <t>Prostate/Brain</t>
  </si>
  <si>
    <t>NE-1-8</t>
  </si>
  <si>
    <t>http://patft.uspto.gov/netacgi/nph-Parser?Sect1=PTO1&amp;Sect2=HITOFF&amp;d=PALL&amp;p=1&amp;u=%2Fnetahtml%2FPTO%2Fsrchnum.htm&amp;r=1&amp;f=G&amp;l=50&amp;s1=6,777,230.PN.&amp;OS=PN/6,777,230&amp;RS=PN/6,777,230</t>
  </si>
  <si>
    <t>Prostate cancer cells</t>
  </si>
  <si>
    <t>NE-1-3</t>
  </si>
  <si>
    <t>MyC-CaP</t>
  </si>
  <si>
    <t>PTEN-P8</t>
  </si>
  <si>
    <t>PTEN-CaP8</t>
  </si>
  <si>
    <t>PWR-1E</t>
  </si>
  <si>
    <t>PNEC30</t>
  </si>
  <si>
    <t>TRAMP-C2</t>
  </si>
  <si>
    <t>E006AA-hT</t>
  </si>
  <si>
    <t>TRAMP-C1</t>
  </si>
  <si>
    <t>TRAMP-C3</t>
  </si>
  <si>
    <t>AT3B-1</t>
  </si>
  <si>
    <t>P25.48</t>
  </si>
  <si>
    <t>MAT-Ly-Lu-B-2</t>
  </si>
  <si>
    <t>CLN H11.4</t>
  </si>
  <si>
    <t>7E11C5</t>
  </si>
  <si>
    <t>RWPe-2-W99</t>
  </si>
  <si>
    <t>IMM002.69.47.4</t>
  </si>
  <si>
    <t>T47-D</t>
  </si>
  <si>
    <t>WPE-stem</t>
  </si>
  <si>
    <t>WPMY-1</t>
  </si>
  <si>
    <t>WPE1-NB26</t>
  </si>
  <si>
    <t>WPE1-NA22</t>
  </si>
  <si>
    <t>WPE1-NB14</t>
  </si>
  <si>
    <t>WPE1-NB11</t>
  </si>
  <si>
    <t>WPE1-NB26-64</t>
  </si>
  <si>
    <t>WPE-int</t>
  </si>
  <si>
    <t>WPE1-NB26-65</t>
  </si>
  <si>
    <t>5E10 [PTA-865]</t>
  </si>
  <si>
    <t>pSK-hGCS1</t>
  </si>
  <si>
    <t>600MPE</t>
  </si>
  <si>
    <t>AU565</t>
  </si>
  <si>
    <t>BT-483</t>
  </si>
  <si>
    <t>Evsa-T</t>
  </si>
  <si>
    <t>Hs578T</t>
  </si>
  <si>
    <t>MCF-7</t>
  </si>
  <si>
    <t>SkBr3</t>
  </si>
  <si>
    <t>T-47D</t>
  </si>
  <si>
    <t>Breast</t>
  </si>
  <si>
    <t>https://en.wikipedia.org/wiki/List_of_breast_cancer_cell_lines</t>
  </si>
  <si>
    <t>Female Breast‡‡  Data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</si>
</sst>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Helvetica Neue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Arial"/>
    </font>
    <font>
      <sz val="11"/>
      <name val="Arial"/>
    </font>
    <font>
      <sz val="13"/>
      <color rgb="FF444444"/>
      <name val="Inherit"/>
    </font>
    <font>
      <sz val="11"/>
      <color rgb="FF333333"/>
      <name val="Helvetica"/>
    </font>
    <font>
      <sz val="12"/>
      <color rgb="FF665E58"/>
      <name val="Arial"/>
    </font>
    <font>
      <sz val="13"/>
      <color rgb="FF444444"/>
      <name val="Arial"/>
    </font>
    <font>
      <sz val="11"/>
      <color rgb="FF444444"/>
      <name val="Arial"/>
    </font>
    <font>
      <sz val="11"/>
      <color rgb="FF665E58"/>
      <name val="Arial"/>
    </font>
    <font>
      <b/>
      <sz val="12"/>
      <color rgb="FF4F4A46"/>
      <name val="Arial"/>
    </font>
    <font>
      <sz val="14"/>
      <color rgb="FF000000"/>
      <name val="Helvetica Neue"/>
    </font>
    <font>
      <sz val="12"/>
      <color theme="1"/>
      <name val="Helvetica Neue"/>
    </font>
    <font>
      <u/>
      <sz val="14"/>
      <color rgb="FF075290"/>
      <name val="Helvetica Neue"/>
    </font>
    <font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u/>
      <sz val="12"/>
      <color rgb="FF075290"/>
      <name val="Arial"/>
    </font>
    <font>
      <b/>
      <sz val="12"/>
      <color theme="1"/>
      <name val="Arial"/>
    </font>
    <font>
      <b/>
      <u/>
      <sz val="12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0" xfId="0" applyFont="1"/>
    <xf numFmtId="2" fontId="6" fillId="0" borderId="0" xfId="0" applyNumberFormat="1" applyFont="1"/>
    <xf numFmtId="0" fontId="4" fillId="2" borderId="0" xfId="0" applyFont="1" applyFill="1"/>
    <xf numFmtId="2" fontId="4" fillId="2" borderId="0" xfId="0" applyNumberFormat="1" applyFont="1" applyFill="1"/>
    <xf numFmtId="0" fontId="7" fillId="0" borderId="0" xfId="0" applyFont="1"/>
    <xf numFmtId="0" fontId="8" fillId="0" borderId="1" xfId="0" applyFont="1" applyFill="1" applyBorder="1" applyAlignment="1">
      <alignment vertical="top"/>
    </xf>
    <xf numFmtId="0" fontId="8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0" borderId="3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5" xfId="0" applyFont="1" applyFill="1" applyBorder="1"/>
    <xf numFmtId="0" fontId="0" fillId="0" borderId="0" xfId="0" applyFill="1" applyAlignment="1">
      <alignment horizontal="center"/>
    </xf>
    <xf numFmtId="0" fontId="10" fillId="0" borderId="0" xfId="0" applyFont="1"/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/>
    <xf numFmtId="0" fontId="13" fillId="0" borderId="0" xfId="0" applyFont="1"/>
    <xf numFmtId="0" fontId="12" fillId="0" borderId="0" xfId="0" applyFont="1"/>
    <xf numFmtId="0" fontId="14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16" fillId="0" borderId="0" xfId="0" applyFont="1"/>
    <xf numFmtId="0" fontId="13" fillId="0" borderId="0" xfId="0" applyFont="1" applyFill="1" applyBorder="1"/>
    <xf numFmtId="0" fontId="0" fillId="0" borderId="4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/>
    <xf numFmtId="0" fontId="18" fillId="0" borderId="0" xfId="0" applyFont="1"/>
    <xf numFmtId="0" fontId="2" fillId="0" borderId="0" xfId="11"/>
    <xf numFmtId="0" fontId="20" fillId="0" borderId="0" xfId="0" applyFont="1"/>
    <xf numFmtId="0" fontId="22" fillId="0" borderId="0" xfId="0" applyFont="1"/>
    <xf numFmtId="0" fontId="20" fillId="0" borderId="6" xfId="0" applyFont="1" applyBorder="1"/>
    <xf numFmtId="0" fontId="20" fillId="0" borderId="0" xfId="0" applyFont="1" applyBorder="1"/>
    <xf numFmtId="0" fontId="20" fillId="0" borderId="7" xfId="0" applyFont="1" applyBorder="1"/>
    <xf numFmtId="0" fontId="20" fillId="0" borderId="8" xfId="0" applyFont="1" applyBorder="1"/>
    <xf numFmtId="0" fontId="20" fillId="0" borderId="9" xfId="0" applyFont="1" applyBorder="1"/>
    <xf numFmtId="0" fontId="21" fillId="0" borderId="11" xfId="0" applyFont="1" applyBorder="1"/>
    <xf numFmtId="0" fontId="21" fillId="0" borderId="10" xfId="0" applyFont="1" applyBorder="1"/>
    <xf numFmtId="0" fontId="24" fillId="0" borderId="10" xfId="0" applyFont="1" applyBorder="1"/>
    <xf numFmtId="0" fontId="25" fillId="0" borderId="11" xfId="11" applyFont="1" applyBorder="1"/>
    <xf numFmtId="0" fontId="25" fillId="0" borderId="12" xfId="11" applyFont="1" applyBorder="1"/>
    <xf numFmtId="0" fontId="24" fillId="0" borderId="11" xfId="0" applyFont="1" applyBorder="1"/>
    <xf numFmtId="0" fontId="24" fillId="0" borderId="12" xfId="0" applyFont="1" applyBorder="1"/>
    <xf numFmtId="0" fontId="20" fillId="0" borderId="8" xfId="0" applyFont="1" applyBorder="1" applyAlignment="1"/>
    <xf numFmtId="0" fontId="20" fillId="0" borderId="9" xfId="0" applyFont="1" applyBorder="1" applyAlignment="1"/>
    <xf numFmtId="2" fontId="17" fillId="0" borderId="0" xfId="0" applyNumberFormat="1" applyFont="1"/>
    <xf numFmtId="2" fontId="20" fillId="0" borderId="0" xfId="0" applyNumberFormat="1" applyFont="1"/>
    <xf numFmtId="2" fontId="20" fillId="0" borderId="6" xfId="0" applyNumberFormat="1" applyFont="1" applyBorder="1"/>
    <xf numFmtId="2" fontId="20" fillId="0" borderId="0" xfId="0" applyNumberFormat="1" applyFont="1" applyBorder="1"/>
    <xf numFmtId="2" fontId="20" fillId="0" borderId="7" xfId="0" applyNumberFormat="1" applyFont="1" applyBorder="1"/>
    <xf numFmtId="2" fontId="0" fillId="0" borderId="0" xfId="0" applyNumberFormat="1"/>
    <xf numFmtId="2" fontId="22" fillId="0" borderId="0" xfId="0" applyNumberFormat="1" applyFont="1"/>
    <xf numFmtId="2" fontId="22" fillId="0" borderId="6" xfId="0" applyNumberFormat="1" applyFont="1" applyBorder="1"/>
    <xf numFmtId="2" fontId="22" fillId="0" borderId="0" xfId="0" applyNumberFormat="1" applyFont="1" applyBorder="1"/>
    <xf numFmtId="2" fontId="22" fillId="0" borderId="7" xfId="0" applyNumberFormat="1" applyFont="1" applyBorder="1"/>
    <xf numFmtId="2" fontId="17" fillId="0" borderId="6" xfId="0" applyNumberFormat="1" applyFont="1" applyBorder="1"/>
    <xf numFmtId="2" fontId="17" fillId="0" borderId="0" xfId="0" applyNumberFormat="1" applyFont="1" applyBorder="1"/>
    <xf numFmtId="2" fontId="17" fillId="0" borderId="7" xfId="0" applyNumberFormat="1" applyFont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/>
    <xf numFmtId="0" fontId="9" fillId="0" borderId="5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3" borderId="0" xfId="0" applyFont="1" applyFill="1"/>
    <xf numFmtId="0" fontId="0" fillId="0" borderId="4" xfId="0" applyBorder="1"/>
    <xf numFmtId="0" fontId="0" fillId="0" borderId="4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20" fillId="2" borderId="0" xfId="0" applyFont="1" applyFill="1"/>
    <xf numFmtId="2" fontId="22" fillId="2" borderId="0" xfId="0" applyNumberFormat="1" applyFont="1" applyFill="1"/>
    <xf numFmtId="2" fontId="17" fillId="2" borderId="0" xfId="0" applyNumberFormat="1" applyFont="1" applyFill="1"/>
    <xf numFmtId="2" fontId="20" fillId="2" borderId="0" xfId="0" applyNumberFormat="1" applyFont="1" applyFill="1"/>
    <xf numFmtId="0" fontId="0" fillId="2" borderId="0" xfId="0" applyFill="1"/>
    <xf numFmtId="0" fontId="7" fillId="0" borderId="0" xfId="0" applyFont="1" applyAlignment="1">
      <alignment horizont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ccd.cdc.gov/uscs/cancersbyraceandethnicity.aspx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" Type="http://schemas.openxmlformats.org/officeDocument/2006/relationships/hyperlink" Target="https://nccd.cdc.gov/uscs/cancersbyraceandethnicity.aspx" TargetMode="External"/><Relationship Id="rId2" Type="http://schemas.openxmlformats.org/officeDocument/2006/relationships/hyperlink" Target="https://nccd.cdc.gov/uscs/cancersbyraceandethnicity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9" workbookViewId="0">
      <selection activeCell="E17" sqref="E17"/>
    </sheetView>
  </sheetViews>
  <sheetFormatPr baseColWidth="10" defaultRowHeight="15" x14ac:dyDescent="0.2"/>
  <cols>
    <col min="1" max="16384" width="10.83203125" style="1"/>
  </cols>
  <sheetData>
    <row r="1" spans="1:19" x14ac:dyDescent="0.2">
      <c r="A1" s="1" t="s">
        <v>14</v>
      </c>
      <c r="B1" s="1" t="s">
        <v>15</v>
      </c>
    </row>
    <row r="4" spans="1:19" x14ac:dyDescent="0.2">
      <c r="A4" s="1">
        <v>1</v>
      </c>
      <c r="B4" s="1">
        <f>A4+1</f>
        <v>2</v>
      </c>
      <c r="C4" s="1">
        <f t="shared" ref="C4:S4" si="0">B4+1</f>
        <v>3</v>
      </c>
      <c r="D4" s="1">
        <f t="shared" si="0"/>
        <v>4</v>
      </c>
      <c r="E4" s="1">
        <f t="shared" si="0"/>
        <v>5</v>
      </c>
      <c r="F4" s="1">
        <f t="shared" si="0"/>
        <v>6</v>
      </c>
      <c r="G4" s="1">
        <f t="shared" si="0"/>
        <v>7</v>
      </c>
      <c r="H4" s="1">
        <f t="shared" si="0"/>
        <v>8</v>
      </c>
      <c r="I4" s="1">
        <f t="shared" si="0"/>
        <v>9</v>
      </c>
      <c r="J4" s="1">
        <f t="shared" si="0"/>
        <v>10</v>
      </c>
      <c r="K4" s="1">
        <f t="shared" si="0"/>
        <v>11</v>
      </c>
      <c r="L4" s="1">
        <f t="shared" si="0"/>
        <v>12</v>
      </c>
      <c r="M4" s="1">
        <f t="shared" si="0"/>
        <v>13</v>
      </c>
      <c r="N4" s="1">
        <f t="shared" si="0"/>
        <v>14</v>
      </c>
      <c r="O4" s="1">
        <f t="shared" si="0"/>
        <v>15</v>
      </c>
      <c r="P4" s="1">
        <f t="shared" si="0"/>
        <v>16</v>
      </c>
      <c r="Q4" s="1">
        <f t="shared" si="0"/>
        <v>17</v>
      </c>
      <c r="R4" s="1">
        <f t="shared" si="0"/>
        <v>18</v>
      </c>
      <c r="S4" s="1">
        <f t="shared" si="0"/>
        <v>19</v>
      </c>
    </row>
    <row r="5" spans="1:19" s="6" customFormat="1" x14ac:dyDescent="0.2">
      <c r="B5" s="89" t="s">
        <v>16</v>
      </c>
      <c r="C5" s="89"/>
      <c r="D5" s="89"/>
      <c r="E5" s="89"/>
      <c r="F5" s="89"/>
      <c r="G5" s="89"/>
      <c r="H5" s="89" t="s">
        <v>17</v>
      </c>
      <c r="I5" s="89"/>
      <c r="J5" s="89"/>
      <c r="K5" s="89"/>
      <c r="L5" s="89"/>
      <c r="M5" s="89"/>
      <c r="N5" s="89" t="s">
        <v>18</v>
      </c>
      <c r="O5" s="89"/>
      <c r="P5" s="89"/>
      <c r="Q5" s="89"/>
      <c r="R5" s="89"/>
      <c r="S5" s="89"/>
    </row>
    <row r="6" spans="1:19" s="6" customFormat="1" x14ac:dyDescent="0.2">
      <c r="A6" s="6" t="s">
        <v>0</v>
      </c>
      <c r="B6" s="6" t="s">
        <v>8</v>
      </c>
      <c r="C6" s="6" t="s">
        <v>12</v>
      </c>
      <c r="D6" s="6" t="s">
        <v>11</v>
      </c>
      <c r="E6" s="6" t="s">
        <v>10</v>
      </c>
      <c r="F6" s="6" t="s">
        <v>13</v>
      </c>
      <c r="G6" s="6" t="s">
        <v>9</v>
      </c>
      <c r="H6" s="6" t="s">
        <v>8</v>
      </c>
      <c r="I6" s="6" t="s">
        <v>12</v>
      </c>
      <c r="J6" s="6" t="s">
        <v>11</v>
      </c>
      <c r="K6" s="6" t="s">
        <v>10</v>
      </c>
      <c r="L6" s="6" t="s">
        <v>13</v>
      </c>
      <c r="M6" s="6" t="s">
        <v>9</v>
      </c>
      <c r="N6" s="6" t="s">
        <v>8</v>
      </c>
      <c r="O6" s="6" t="s">
        <v>12</v>
      </c>
      <c r="P6" s="6" t="s">
        <v>11</v>
      </c>
      <c r="Q6" s="6" t="s">
        <v>10</v>
      </c>
      <c r="R6" s="6" t="s">
        <v>13</v>
      </c>
      <c r="S6" s="6" t="s">
        <v>9</v>
      </c>
    </row>
    <row r="7" spans="1:19" x14ac:dyDescent="0.2">
      <c r="A7" s="1">
        <v>1999</v>
      </c>
      <c r="B7" s="2">
        <v>169.7</v>
      </c>
      <c r="C7" s="2">
        <v>104.8</v>
      </c>
      <c r="D7" s="2">
        <v>95.2</v>
      </c>
      <c r="E7" s="2">
        <v>254.6</v>
      </c>
      <c r="F7" s="2">
        <v>149.80000000000001</v>
      </c>
      <c r="G7" s="2">
        <v>162.19999999999999</v>
      </c>
      <c r="H7" s="2">
        <v>31.6</v>
      </c>
      <c r="I7" s="2">
        <v>17.5</v>
      </c>
      <c r="J7" s="2">
        <v>14.1</v>
      </c>
      <c r="K7" s="2">
        <v>70.099999999999994</v>
      </c>
      <c r="L7" s="2">
        <v>23.4</v>
      </c>
      <c r="M7" s="2">
        <v>28.9</v>
      </c>
      <c r="N7" s="3">
        <f>1-H7/B7</f>
        <v>0.81378903948143777</v>
      </c>
      <c r="O7" s="3">
        <f t="shared" ref="O7:S7" si="1">1-I7/C7</f>
        <v>0.8330152671755725</v>
      </c>
      <c r="P7" s="3">
        <f t="shared" si="1"/>
        <v>0.85189075630252098</v>
      </c>
      <c r="Q7" s="3">
        <f t="shared" si="1"/>
        <v>0.72466614296936371</v>
      </c>
      <c r="R7" s="3">
        <f t="shared" si="1"/>
        <v>0.84379172229639521</v>
      </c>
      <c r="S7" s="3">
        <f t="shared" si="1"/>
        <v>0.82182490752157833</v>
      </c>
    </row>
    <row r="8" spans="1:19" x14ac:dyDescent="0.2">
      <c r="A8" s="1">
        <f>A7+1</f>
        <v>2000</v>
      </c>
      <c r="B8" s="2">
        <v>172</v>
      </c>
      <c r="C8" s="2">
        <v>91.6</v>
      </c>
      <c r="D8" s="2">
        <v>94.1</v>
      </c>
      <c r="E8" s="2">
        <v>263.5</v>
      </c>
      <c r="F8" s="2">
        <v>151.6</v>
      </c>
      <c r="G8" s="2">
        <v>164</v>
      </c>
      <c r="H8" s="2">
        <v>30.4</v>
      </c>
      <c r="I8" s="2">
        <v>20.3</v>
      </c>
      <c r="J8" s="2">
        <v>12.6</v>
      </c>
      <c r="K8" s="2">
        <v>68.900000000000006</v>
      </c>
      <c r="L8" s="2">
        <v>21.8</v>
      </c>
      <c r="M8" s="2">
        <v>27.8</v>
      </c>
      <c r="N8" s="3">
        <f t="shared" ref="N8:N20" si="2">1-H8/B8</f>
        <v>0.82325581395348835</v>
      </c>
      <c r="O8" s="3">
        <f t="shared" ref="O8:O19" si="3">1-I8/C8</f>
        <v>0.77838427947598254</v>
      </c>
      <c r="P8" s="3">
        <f t="shared" ref="P8:P20" si="4">1-J8/D8</f>
        <v>0.86609989373007434</v>
      </c>
      <c r="Q8" s="3">
        <f t="shared" ref="Q8:Q20" si="5">1-K8/E8</f>
        <v>0.73851992409867173</v>
      </c>
      <c r="R8" s="3">
        <f t="shared" ref="R8:R20" si="6">1-L8/F8</f>
        <v>0.85620052770448551</v>
      </c>
      <c r="S8" s="3">
        <f t="shared" ref="S8:S20" si="7">1-M8/G8</f>
        <v>0.83048780487804874</v>
      </c>
    </row>
    <row r="9" spans="1:19" x14ac:dyDescent="0.2">
      <c r="A9" s="1">
        <f t="shared" ref="A9:A21" si="8">A8+1</f>
        <v>2001</v>
      </c>
      <c r="B9" s="2">
        <v>174</v>
      </c>
      <c r="C9" s="2">
        <v>94.7</v>
      </c>
      <c r="D9" s="2">
        <v>97.2</v>
      </c>
      <c r="E9" s="2">
        <v>261.8</v>
      </c>
      <c r="F9" s="2">
        <v>148.80000000000001</v>
      </c>
      <c r="G9" s="2">
        <v>166.1</v>
      </c>
      <c r="H9" s="2">
        <v>29.5</v>
      </c>
      <c r="I9" s="2">
        <v>20.7</v>
      </c>
      <c r="J9" s="2">
        <v>11.9</v>
      </c>
      <c r="K9" s="2">
        <v>67.8</v>
      </c>
      <c r="L9" s="2">
        <v>24.1</v>
      </c>
      <c r="M9" s="2">
        <v>27</v>
      </c>
      <c r="N9" s="3">
        <f t="shared" si="2"/>
        <v>0.83045977011494254</v>
      </c>
      <c r="O9" s="3">
        <f t="shared" si="3"/>
        <v>0.78141499472016895</v>
      </c>
      <c r="P9" s="3">
        <f t="shared" si="4"/>
        <v>0.87757201646090532</v>
      </c>
      <c r="Q9" s="3">
        <f t="shared" si="5"/>
        <v>0.7410236822001528</v>
      </c>
      <c r="R9" s="3">
        <f t="shared" si="6"/>
        <v>0.83803763440860213</v>
      </c>
      <c r="S9" s="3">
        <f t="shared" si="7"/>
        <v>0.83744732089102947</v>
      </c>
    </row>
    <row r="10" spans="1:19" x14ac:dyDescent="0.2">
      <c r="A10" s="1">
        <f t="shared" si="8"/>
        <v>2002</v>
      </c>
      <c r="B10" s="2">
        <v>171.9</v>
      </c>
      <c r="C10" s="2">
        <v>104.3</v>
      </c>
      <c r="D10" s="2">
        <v>94.7</v>
      </c>
      <c r="E10" s="2">
        <v>258.39999999999998</v>
      </c>
      <c r="F10" s="2">
        <v>154.19999999999999</v>
      </c>
      <c r="G10" s="2">
        <v>164.1</v>
      </c>
      <c r="H10" s="2">
        <v>28.7</v>
      </c>
      <c r="I10" s="2">
        <v>17.399999999999999</v>
      </c>
      <c r="J10" s="2">
        <v>10.7</v>
      </c>
      <c r="K10" s="2">
        <v>65</v>
      </c>
      <c r="L10" s="2">
        <v>23.2</v>
      </c>
      <c r="M10" s="2">
        <v>26.4</v>
      </c>
      <c r="N10" s="3">
        <f t="shared" si="2"/>
        <v>0.83304246655031999</v>
      </c>
      <c r="O10" s="3">
        <f t="shared" si="3"/>
        <v>0.83317353787152448</v>
      </c>
      <c r="P10" s="3">
        <f t="shared" si="4"/>
        <v>0.88701161562829989</v>
      </c>
      <c r="Q10" s="3">
        <f t="shared" si="5"/>
        <v>0.74845201238390091</v>
      </c>
      <c r="R10" s="3">
        <f t="shared" si="6"/>
        <v>0.84954604409857326</v>
      </c>
      <c r="S10" s="3">
        <f t="shared" si="7"/>
        <v>0.83912248628884822</v>
      </c>
    </row>
    <row r="11" spans="1:19" x14ac:dyDescent="0.2">
      <c r="A11" s="1">
        <f t="shared" si="8"/>
        <v>2003</v>
      </c>
      <c r="B11" s="2">
        <v>156.69999999999999</v>
      </c>
      <c r="C11" s="2">
        <v>94.4</v>
      </c>
      <c r="D11" s="2">
        <v>88.9</v>
      </c>
      <c r="E11" s="2">
        <v>240.8</v>
      </c>
      <c r="F11" s="2">
        <v>142.4</v>
      </c>
      <c r="G11" s="2">
        <v>147.9</v>
      </c>
      <c r="H11" s="2">
        <v>27.2</v>
      </c>
      <c r="I11" s="2">
        <v>20.9</v>
      </c>
      <c r="J11" s="2">
        <v>11.6</v>
      </c>
      <c r="K11" s="2">
        <v>60.4</v>
      </c>
      <c r="L11" s="2">
        <v>21.9</v>
      </c>
      <c r="M11" s="2">
        <v>25</v>
      </c>
      <c r="N11" s="3">
        <f t="shared" si="2"/>
        <v>0.82641991065730691</v>
      </c>
      <c r="O11" s="3">
        <f t="shared" si="3"/>
        <v>0.77860169491525433</v>
      </c>
      <c r="P11" s="3">
        <f t="shared" si="4"/>
        <v>0.86951631046119238</v>
      </c>
      <c r="Q11" s="3">
        <f t="shared" si="5"/>
        <v>0.74916943521594681</v>
      </c>
      <c r="R11" s="3">
        <f t="shared" si="6"/>
        <v>0.84620786516853941</v>
      </c>
      <c r="S11" s="3">
        <f t="shared" si="7"/>
        <v>0.83096686950642329</v>
      </c>
    </row>
    <row r="12" spans="1:19" x14ac:dyDescent="0.2">
      <c r="A12" s="1">
        <f t="shared" si="8"/>
        <v>2004</v>
      </c>
      <c r="B12" s="2">
        <v>152.4</v>
      </c>
      <c r="C12" s="2">
        <v>95.7</v>
      </c>
      <c r="D12" s="2">
        <v>88</v>
      </c>
      <c r="E12" s="2">
        <v>234.9</v>
      </c>
      <c r="F12" s="2">
        <v>137</v>
      </c>
      <c r="G12" s="2">
        <v>143.6</v>
      </c>
      <c r="H12" s="2">
        <v>26.2</v>
      </c>
      <c r="I12" s="2">
        <v>19</v>
      </c>
      <c r="J12" s="2">
        <v>12.2</v>
      </c>
      <c r="K12" s="2">
        <v>59</v>
      </c>
      <c r="L12" s="2">
        <v>21.1</v>
      </c>
      <c r="M12" s="2">
        <v>24</v>
      </c>
      <c r="N12" s="3">
        <f t="shared" si="2"/>
        <v>0.82808398950131235</v>
      </c>
      <c r="O12" s="3">
        <f t="shared" si="3"/>
        <v>0.80146290491118077</v>
      </c>
      <c r="P12" s="3">
        <f t="shared" si="4"/>
        <v>0.86136363636363633</v>
      </c>
      <c r="Q12" s="3">
        <f t="shared" si="5"/>
        <v>0.74882928905917412</v>
      </c>
      <c r="R12" s="3">
        <f t="shared" si="6"/>
        <v>0.84598540145985401</v>
      </c>
      <c r="S12" s="3">
        <f t="shared" si="7"/>
        <v>0.83286908077994426</v>
      </c>
    </row>
    <row r="13" spans="1:19" x14ac:dyDescent="0.2">
      <c r="A13" s="1">
        <f t="shared" si="8"/>
        <v>2005</v>
      </c>
      <c r="B13" s="2">
        <v>149.80000000000001</v>
      </c>
      <c r="C13" s="2">
        <v>84.3</v>
      </c>
      <c r="D13" s="2">
        <v>80.099999999999994</v>
      </c>
      <c r="E13" s="2">
        <v>229.4</v>
      </c>
      <c r="F13" s="2">
        <v>131.5</v>
      </c>
      <c r="G13" s="2">
        <v>141.19999999999999</v>
      </c>
      <c r="H13" s="2">
        <v>25.4</v>
      </c>
      <c r="I13" s="2">
        <v>21.2</v>
      </c>
      <c r="J13" s="2">
        <v>11.2</v>
      </c>
      <c r="K13" s="2">
        <v>57</v>
      </c>
      <c r="L13" s="2">
        <v>20.9</v>
      </c>
      <c r="M13" s="2">
        <v>23.3</v>
      </c>
      <c r="N13" s="3">
        <f t="shared" si="2"/>
        <v>0.83044058744993321</v>
      </c>
      <c r="O13" s="3">
        <f t="shared" si="3"/>
        <v>0.74851720047449577</v>
      </c>
      <c r="P13" s="3">
        <f t="shared" si="4"/>
        <v>0.86017478152309612</v>
      </c>
      <c r="Q13" s="3">
        <f t="shared" si="5"/>
        <v>0.75152571926765477</v>
      </c>
      <c r="R13" s="3">
        <f t="shared" si="6"/>
        <v>0.84106463878326998</v>
      </c>
      <c r="S13" s="3">
        <f t="shared" si="7"/>
        <v>0.83498583569405094</v>
      </c>
    </row>
    <row r="14" spans="1:19" x14ac:dyDescent="0.2">
      <c r="A14" s="1">
        <f t="shared" si="8"/>
        <v>2006</v>
      </c>
      <c r="B14" s="2">
        <v>159.30000000000001</v>
      </c>
      <c r="C14" s="2">
        <v>86.2</v>
      </c>
      <c r="D14" s="2">
        <v>83.7</v>
      </c>
      <c r="E14" s="2">
        <v>233.1</v>
      </c>
      <c r="F14" s="2">
        <v>134.6</v>
      </c>
      <c r="G14" s="2">
        <v>150.69999999999999</v>
      </c>
      <c r="H14" s="2">
        <v>24.2</v>
      </c>
      <c r="I14" s="2">
        <v>17.2</v>
      </c>
      <c r="J14" s="2">
        <v>10.4</v>
      </c>
      <c r="K14" s="2">
        <v>53.7</v>
      </c>
      <c r="L14" s="2">
        <v>20.6</v>
      </c>
      <c r="M14" s="2">
        <v>22.3</v>
      </c>
      <c r="N14" s="3">
        <f t="shared" si="2"/>
        <v>0.84808537350910229</v>
      </c>
      <c r="O14" s="3">
        <f t="shared" si="3"/>
        <v>0.80046403712296987</v>
      </c>
      <c r="P14" s="3">
        <f t="shared" si="4"/>
        <v>0.87574671445639185</v>
      </c>
      <c r="Q14" s="3">
        <f t="shared" si="5"/>
        <v>0.76962676962676957</v>
      </c>
      <c r="R14" s="3">
        <f t="shared" si="6"/>
        <v>0.84695393759286774</v>
      </c>
      <c r="S14" s="3">
        <f t="shared" si="7"/>
        <v>0.85202388852023891</v>
      </c>
    </row>
    <row r="15" spans="1:19" x14ac:dyDescent="0.2">
      <c r="A15" s="1">
        <f t="shared" si="8"/>
        <v>2007</v>
      </c>
      <c r="B15" s="2">
        <v>163.6</v>
      </c>
      <c r="C15" s="2">
        <v>89.2</v>
      </c>
      <c r="D15" s="2">
        <v>85.3</v>
      </c>
      <c r="E15" s="2">
        <v>240.6</v>
      </c>
      <c r="F15" s="2">
        <v>136.80000000000001</v>
      </c>
      <c r="G15" s="2">
        <v>153.80000000000001</v>
      </c>
      <c r="H15" s="2">
        <v>24.2</v>
      </c>
      <c r="I15" s="2">
        <v>17.2</v>
      </c>
      <c r="J15" s="2">
        <v>11.2</v>
      </c>
      <c r="K15" s="2">
        <v>54.9</v>
      </c>
      <c r="L15" s="2">
        <v>20</v>
      </c>
      <c r="M15" s="2">
        <v>22.2</v>
      </c>
      <c r="N15" s="3">
        <f t="shared" si="2"/>
        <v>0.85207823960880202</v>
      </c>
      <c r="O15" s="3">
        <f t="shared" si="3"/>
        <v>0.80717488789237668</v>
      </c>
      <c r="P15" s="3">
        <f t="shared" si="4"/>
        <v>0.86869871043376323</v>
      </c>
      <c r="Q15" s="3">
        <f t="shared" si="5"/>
        <v>0.77182044887780554</v>
      </c>
      <c r="R15" s="3">
        <f t="shared" si="6"/>
        <v>0.85380116959064334</v>
      </c>
      <c r="S15" s="3">
        <f t="shared" si="7"/>
        <v>0.85565669700910274</v>
      </c>
    </row>
    <row r="16" spans="1:19" x14ac:dyDescent="0.2">
      <c r="A16" s="1">
        <f t="shared" si="8"/>
        <v>2008</v>
      </c>
      <c r="B16" s="2">
        <v>150.6</v>
      </c>
      <c r="C16" s="2">
        <v>82.3</v>
      </c>
      <c r="D16" s="2">
        <v>76.2</v>
      </c>
      <c r="E16" s="2">
        <v>227.3</v>
      </c>
      <c r="F16" s="2">
        <v>131.6</v>
      </c>
      <c r="G16" s="2">
        <v>141</v>
      </c>
      <c r="H16" s="2">
        <v>23</v>
      </c>
      <c r="I16" s="2">
        <v>20</v>
      </c>
      <c r="J16" s="2">
        <v>9.9</v>
      </c>
      <c r="K16" s="2">
        <v>49.1</v>
      </c>
      <c r="L16" s="2">
        <v>19.100000000000001</v>
      </c>
      <c r="M16" s="2">
        <v>21.3</v>
      </c>
      <c r="N16" s="3">
        <f t="shared" si="2"/>
        <v>0.84727755644090308</v>
      </c>
      <c r="O16" s="3">
        <f t="shared" si="3"/>
        <v>0.75698663426488455</v>
      </c>
      <c r="P16" s="3">
        <f t="shared" si="4"/>
        <v>0.87007874015748032</v>
      </c>
      <c r="Q16" s="3">
        <f t="shared" si="5"/>
        <v>0.78398592168939729</v>
      </c>
      <c r="R16" s="3">
        <f t="shared" si="6"/>
        <v>0.85486322188449848</v>
      </c>
      <c r="S16" s="3">
        <f t="shared" si="7"/>
        <v>0.84893617021276602</v>
      </c>
    </row>
    <row r="17" spans="1:19" x14ac:dyDescent="0.2">
      <c r="A17" s="1">
        <f t="shared" si="8"/>
        <v>2009</v>
      </c>
      <c r="B17" s="2">
        <v>142.19999999999999</v>
      </c>
      <c r="C17" s="2">
        <v>79.5</v>
      </c>
      <c r="D17" s="2">
        <v>73.5</v>
      </c>
      <c r="E17" s="2">
        <v>223.7</v>
      </c>
      <c r="F17" s="2">
        <v>125.5</v>
      </c>
      <c r="G17" s="2">
        <v>131.6</v>
      </c>
      <c r="H17" s="2">
        <v>22.1</v>
      </c>
      <c r="I17" s="2">
        <v>15.3</v>
      </c>
      <c r="J17" s="2">
        <v>9.8000000000000007</v>
      </c>
      <c r="K17" s="2">
        <v>49.4</v>
      </c>
      <c r="L17" s="2">
        <v>18.100000000000001</v>
      </c>
      <c r="M17" s="2">
        <v>20.3</v>
      </c>
      <c r="N17" s="3">
        <f t="shared" si="2"/>
        <v>0.8445850914205344</v>
      </c>
      <c r="O17" s="3">
        <f t="shared" si="3"/>
        <v>0.8075471698113208</v>
      </c>
      <c r="P17" s="3">
        <f t="shared" si="4"/>
        <v>0.8666666666666667</v>
      </c>
      <c r="Q17" s="3">
        <f t="shared" si="5"/>
        <v>0.77916852928028613</v>
      </c>
      <c r="R17" s="3">
        <f t="shared" si="6"/>
        <v>0.85577689243027888</v>
      </c>
      <c r="S17" s="3">
        <f t="shared" si="7"/>
        <v>0.8457446808510638</v>
      </c>
    </row>
    <row r="18" spans="1:19" x14ac:dyDescent="0.2">
      <c r="A18" s="1">
        <f t="shared" si="8"/>
        <v>2010</v>
      </c>
      <c r="B18" s="2">
        <v>132.6</v>
      </c>
      <c r="C18" s="2">
        <v>72.8</v>
      </c>
      <c r="D18" s="2">
        <v>67.3</v>
      </c>
      <c r="E18" s="2">
        <v>205.9</v>
      </c>
      <c r="F18" s="2">
        <v>112.7</v>
      </c>
      <c r="G18" s="2">
        <v>122.1</v>
      </c>
      <c r="H18" s="2">
        <v>21.8</v>
      </c>
      <c r="I18" s="2">
        <v>15.2</v>
      </c>
      <c r="J18" s="2">
        <v>9.5</v>
      </c>
      <c r="K18" s="2">
        <v>48.1</v>
      </c>
      <c r="L18" s="2">
        <v>18.3</v>
      </c>
      <c r="M18" s="2">
        <v>20.100000000000001</v>
      </c>
      <c r="N18" s="3">
        <f t="shared" si="2"/>
        <v>0.83559577677224739</v>
      </c>
      <c r="O18" s="3">
        <f t="shared" si="3"/>
        <v>0.79120879120879117</v>
      </c>
      <c r="P18" s="3">
        <f t="shared" si="4"/>
        <v>0.85884101040118876</v>
      </c>
      <c r="Q18" s="3">
        <f t="shared" si="5"/>
        <v>0.76639145216124338</v>
      </c>
      <c r="R18" s="3">
        <f t="shared" si="6"/>
        <v>0.83762200532386866</v>
      </c>
      <c r="S18" s="3">
        <f t="shared" si="7"/>
        <v>0.83538083538083541</v>
      </c>
    </row>
    <row r="19" spans="1:19" x14ac:dyDescent="0.2">
      <c r="A19" s="1">
        <f t="shared" si="8"/>
        <v>2011</v>
      </c>
      <c r="B19" s="2">
        <v>131.19999999999999</v>
      </c>
      <c r="C19" s="2">
        <v>66.099999999999994</v>
      </c>
      <c r="D19" s="2">
        <v>69.099999999999994</v>
      </c>
      <c r="E19" s="2">
        <v>201.9</v>
      </c>
      <c r="F19" s="2">
        <v>107.4</v>
      </c>
      <c r="G19" s="2">
        <v>120.6</v>
      </c>
      <c r="H19" s="2">
        <v>20.8</v>
      </c>
      <c r="I19" s="2">
        <v>16.7</v>
      </c>
      <c r="J19" s="2">
        <v>9.5</v>
      </c>
      <c r="K19" s="2">
        <v>44</v>
      </c>
      <c r="L19" s="2">
        <v>17.399999999999999</v>
      </c>
      <c r="M19" s="2">
        <v>19.2</v>
      </c>
      <c r="N19" s="3">
        <f t="shared" si="2"/>
        <v>0.84146341463414631</v>
      </c>
      <c r="O19" s="3">
        <f t="shared" si="3"/>
        <v>0.74735249621785171</v>
      </c>
      <c r="P19" s="3">
        <f t="shared" si="4"/>
        <v>0.86251808972503619</v>
      </c>
      <c r="Q19" s="3">
        <f t="shared" si="5"/>
        <v>0.78207033184744923</v>
      </c>
      <c r="R19" s="3">
        <f t="shared" si="6"/>
        <v>0.83798882681564246</v>
      </c>
      <c r="S19" s="3">
        <f t="shared" si="7"/>
        <v>0.84079601990049757</v>
      </c>
    </row>
    <row r="20" spans="1:19" x14ac:dyDescent="0.2">
      <c r="A20" s="1">
        <f t="shared" si="8"/>
        <v>2012</v>
      </c>
      <c r="B20" s="2">
        <v>105.3</v>
      </c>
      <c r="C20" s="2">
        <v>56.4</v>
      </c>
      <c r="D20" s="2">
        <v>54.5</v>
      </c>
      <c r="E20" s="2">
        <v>169.4</v>
      </c>
      <c r="F20" s="2">
        <v>89.8</v>
      </c>
      <c r="G20" s="2">
        <v>95.6</v>
      </c>
      <c r="H20" s="2">
        <v>19.600000000000001</v>
      </c>
      <c r="I20" s="2">
        <v>14</v>
      </c>
      <c r="J20" s="2">
        <v>8.4</v>
      </c>
      <c r="K20" s="2">
        <v>41.8</v>
      </c>
      <c r="L20" s="2">
        <v>16.5</v>
      </c>
      <c r="M20" s="2">
        <v>18.100000000000001</v>
      </c>
      <c r="N20" s="3">
        <f t="shared" si="2"/>
        <v>0.81386514719848058</v>
      </c>
      <c r="O20" s="3">
        <f>1-I20/C20</f>
        <v>0.75177304964539005</v>
      </c>
      <c r="P20" s="3">
        <f t="shared" si="4"/>
        <v>0.84587155963302751</v>
      </c>
      <c r="Q20" s="3">
        <f t="shared" si="5"/>
        <v>0.75324675324675328</v>
      </c>
      <c r="R20" s="3">
        <f t="shared" si="6"/>
        <v>0.8162583518930957</v>
      </c>
      <c r="S20" s="3">
        <f t="shared" si="7"/>
        <v>0.81066945606694563</v>
      </c>
    </row>
    <row r="21" spans="1:19" ht="18" x14ac:dyDescent="0.2">
      <c r="A21" s="1">
        <f t="shared" si="8"/>
        <v>2013</v>
      </c>
      <c r="B21" s="39">
        <v>101.6</v>
      </c>
      <c r="C21" s="39">
        <v>54</v>
      </c>
      <c r="D21" s="39">
        <v>52.5</v>
      </c>
      <c r="E21" s="39">
        <v>164.4</v>
      </c>
      <c r="F21" s="39">
        <v>86.8</v>
      </c>
      <c r="G21" s="39">
        <v>92.5</v>
      </c>
      <c r="H21" s="39">
        <v>19.2</v>
      </c>
      <c r="I21" s="39">
        <v>14.2</v>
      </c>
      <c r="J21" s="39">
        <v>8.6</v>
      </c>
      <c r="K21" s="39">
        <v>39.1</v>
      </c>
      <c r="L21" s="39">
        <v>15.8</v>
      </c>
      <c r="M21" s="39">
        <v>18</v>
      </c>
      <c r="N21" s="3">
        <f>1-H21/B21</f>
        <v>0.8110236220472441</v>
      </c>
      <c r="O21" s="3">
        <f>1-M21/G21</f>
        <v>0.80540540540540539</v>
      </c>
      <c r="P21" s="3">
        <f>1-K21/E21</f>
        <v>0.76216545012165449</v>
      </c>
      <c r="Q21" s="3">
        <f>1-J21/D21</f>
        <v>0.83619047619047615</v>
      </c>
      <c r="R21" s="3">
        <f>1-I21/C21</f>
        <v>0.73703703703703705</v>
      </c>
      <c r="S21" s="3">
        <f>1-L21/F21</f>
        <v>0.8179723502304147</v>
      </c>
    </row>
    <row r="22" spans="1:19" s="4" customFormat="1" x14ac:dyDescent="0.2">
      <c r="B22" s="4">
        <f t="shared" ref="B22:D22" si="9">MAX(B7:B20)</f>
        <v>174</v>
      </c>
      <c r="C22" s="4">
        <f>MAX(C7:C20)</f>
        <v>104.8</v>
      </c>
      <c r="D22" s="4">
        <f t="shared" si="9"/>
        <v>97.2</v>
      </c>
      <c r="E22" s="4">
        <f>MAX(E7:E20)</f>
        <v>263.5</v>
      </c>
      <c r="F22" s="4">
        <f>MAX(F7:F20)</f>
        <v>154.19999999999999</v>
      </c>
      <c r="G22" s="4">
        <f>MAX(G7:G20)</f>
        <v>166.1</v>
      </c>
      <c r="H22" s="4">
        <f>MAX(H7:H20)</f>
        <v>31.6</v>
      </c>
      <c r="I22" s="4">
        <f>MAX(I7:I20)</f>
        <v>21.2</v>
      </c>
      <c r="J22" s="4">
        <f t="shared" ref="J22" si="10">MAX(J7:J20)</f>
        <v>14.1</v>
      </c>
      <c r="K22" s="4">
        <f>MAX(K7:K20)</f>
        <v>70.099999999999994</v>
      </c>
      <c r="L22" s="5">
        <f>MAX(L7:L20)</f>
        <v>24.1</v>
      </c>
      <c r="M22" s="4">
        <f>MAX(M7:M20)</f>
        <v>28.9</v>
      </c>
      <c r="N22" s="5">
        <f t="shared" ref="N22" si="11">MAX(N7:N20)</f>
        <v>0.85207823960880202</v>
      </c>
      <c r="O22" s="5">
        <f t="shared" ref="O22" si="12">MAX(O7:O20)</f>
        <v>0.83317353787152448</v>
      </c>
      <c r="P22" s="5">
        <f t="shared" ref="P22" si="13">MAX(P7:P20)</f>
        <v>0.88701161562829989</v>
      </c>
      <c r="Q22" s="5">
        <f t="shared" ref="Q22" si="14">MAX(Q7:Q20)</f>
        <v>0.78398592168939729</v>
      </c>
      <c r="R22" s="5">
        <f t="shared" ref="R22" si="15">MAX(R7:R20)</f>
        <v>0.85620052770448551</v>
      </c>
      <c r="S22" s="5">
        <f t="shared" ref="S22" si="16">MAX(S7:S20)</f>
        <v>0.85565669700910274</v>
      </c>
    </row>
    <row r="24" spans="1:19" x14ac:dyDescent="0.2">
      <c r="A24" s="1">
        <v>1</v>
      </c>
      <c r="B24" s="1">
        <f>A24+1</f>
        <v>2</v>
      </c>
      <c r="C24" s="1">
        <f t="shared" ref="C24:S24" si="17">B24+1</f>
        <v>3</v>
      </c>
      <c r="D24" s="1">
        <f t="shared" si="17"/>
        <v>4</v>
      </c>
      <c r="E24" s="1">
        <f t="shared" si="17"/>
        <v>5</v>
      </c>
      <c r="F24" s="1">
        <f t="shared" si="17"/>
        <v>6</v>
      </c>
      <c r="G24" s="1">
        <f t="shared" si="17"/>
        <v>7</v>
      </c>
      <c r="H24" s="1">
        <f t="shared" si="17"/>
        <v>8</v>
      </c>
      <c r="I24" s="1">
        <f t="shared" si="17"/>
        <v>9</v>
      </c>
      <c r="J24" s="1">
        <f t="shared" si="17"/>
        <v>10</v>
      </c>
      <c r="K24" s="1">
        <f t="shared" si="17"/>
        <v>11</v>
      </c>
      <c r="L24" s="1">
        <f t="shared" si="17"/>
        <v>12</v>
      </c>
      <c r="M24" s="1">
        <f t="shared" si="17"/>
        <v>13</v>
      </c>
      <c r="N24" s="1">
        <f t="shared" si="17"/>
        <v>14</v>
      </c>
      <c r="O24" s="1">
        <f t="shared" si="17"/>
        <v>15</v>
      </c>
      <c r="P24" s="1">
        <f t="shared" si="17"/>
        <v>16</v>
      </c>
      <c r="Q24" s="1">
        <f t="shared" si="17"/>
        <v>17</v>
      </c>
      <c r="R24" s="1">
        <f t="shared" si="17"/>
        <v>18</v>
      </c>
      <c r="S24" s="1">
        <f t="shared" si="17"/>
        <v>19</v>
      </c>
    </row>
    <row r="25" spans="1:19" s="6" customFormat="1" x14ac:dyDescent="0.2">
      <c r="B25" s="89" t="s">
        <v>16</v>
      </c>
      <c r="C25" s="89"/>
      <c r="D25" s="89"/>
      <c r="E25" s="89"/>
      <c r="F25" s="89"/>
      <c r="G25" s="89"/>
      <c r="H25" s="89" t="s">
        <v>17</v>
      </c>
      <c r="I25" s="89"/>
      <c r="J25" s="89"/>
      <c r="K25" s="89"/>
      <c r="L25" s="89"/>
      <c r="M25" s="89"/>
      <c r="N25" s="89" t="s">
        <v>18</v>
      </c>
      <c r="O25" s="89"/>
      <c r="P25" s="89"/>
      <c r="Q25" s="89"/>
      <c r="R25" s="89"/>
      <c r="S25" s="89"/>
    </row>
    <row r="26" spans="1:19" s="6" customFormat="1" x14ac:dyDescent="0.2">
      <c r="A26" s="6" t="s">
        <v>0</v>
      </c>
      <c r="B26" s="6" t="s">
        <v>8</v>
      </c>
      <c r="C26" s="6" t="s">
        <v>12</v>
      </c>
      <c r="D26" s="6" t="s">
        <v>11</v>
      </c>
      <c r="E26" s="6" t="s">
        <v>10</v>
      </c>
      <c r="F26" s="6" t="s">
        <v>13</v>
      </c>
      <c r="G26" s="6" t="s">
        <v>9</v>
      </c>
      <c r="H26" s="6" t="s">
        <v>8</v>
      </c>
      <c r="I26" s="6" t="s">
        <v>12</v>
      </c>
      <c r="J26" s="6" t="s">
        <v>11</v>
      </c>
      <c r="K26" s="6" t="s">
        <v>10</v>
      </c>
      <c r="L26" s="6" t="s">
        <v>13</v>
      </c>
      <c r="M26" s="6" t="s">
        <v>9</v>
      </c>
      <c r="N26" s="6" t="s">
        <v>8</v>
      </c>
      <c r="O26" s="6" t="s">
        <v>12</v>
      </c>
      <c r="P26" s="6" t="s">
        <v>11</v>
      </c>
      <c r="Q26" s="6" t="s">
        <v>10</v>
      </c>
      <c r="R26" s="6" t="s">
        <v>13</v>
      </c>
      <c r="S26" s="6" t="s">
        <v>9</v>
      </c>
    </row>
    <row r="27" spans="1:19" x14ac:dyDescent="0.2">
      <c r="A27" s="1">
        <v>1999</v>
      </c>
      <c r="B27" s="2">
        <v>135</v>
      </c>
      <c r="C27" s="2">
        <v>75.599999999999994</v>
      </c>
      <c r="D27" s="2">
        <v>86.7</v>
      </c>
      <c r="E27" s="2">
        <v>117.3</v>
      </c>
      <c r="F27" s="2">
        <v>99</v>
      </c>
      <c r="G27" s="2">
        <v>138</v>
      </c>
      <c r="H27" s="2">
        <v>26.6</v>
      </c>
      <c r="I27" s="2">
        <v>15.6</v>
      </c>
      <c r="J27" s="2">
        <v>12.7</v>
      </c>
      <c r="K27" s="2">
        <v>35.200000000000003</v>
      </c>
      <c r="L27" s="2">
        <v>16.600000000000001</v>
      </c>
      <c r="M27" s="2">
        <v>26</v>
      </c>
      <c r="N27" s="3">
        <f>1-H27/B27</f>
        <v>0.80296296296296299</v>
      </c>
      <c r="O27" s="3">
        <f t="shared" ref="O27:O40" si="18">1-I27/C27</f>
        <v>0.79365079365079361</v>
      </c>
      <c r="P27" s="3">
        <f t="shared" ref="P27:P40" si="19">1-J27/D27</f>
        <v>0.85351787773933108</v>
      </c>
      <c r="Q27" s="3">
        <f t="shared" ref="Q27:Q40" si="20">1-K27/E27</f>
        <v>0.69991474850809887</v>
      </c>
      <c r="R27" s="3">
        <f t="shared" ref="R27:R40" si="21">1-L27/F27</f>
        <v>0.83232323232323235</v>
      </c>
      <c r="S27" s="3">
        <f t="shared" ref="S27:S40" si="22">1-M27/G27</f>
        <v>0.81159420289855078</v>
      </c>
    </row>
    <row r="28" spans="1:19" x14ac:dyDescent="0.2">
      <c r="A28" s="1">
        <f>A27+1</f>
        <v>2000</v>
      </c>
      <c r="B28" s="2">
        <v>132.80000000000001</v>
      </c>
      <c r="C28" s="2">
        <v>70</v>
      </c>
      <c r="D28" s="2">
        <v>83.3</v>
      </c>
      <c r="E28" s="2">
        <v>114.9</v>
      </c>
      <c r="F28" s="2">
        <v>99.7</v>
      </c>
      <c r="G28" s="2">
        <v>135.9</v>
      </c>
      <c r="H28" s="2">
        <v>26.6</v>
      </c>
      <c r="I28" s="2">
        <v>13.7</v>
      </c>
      <c r="J28" s="2">
        <v>12.1</v>
      </c>
      <c r="K28" s="2">
        <v>34.4</v>
      </c>
      <c r="L28" s="2">
        <v>16.8</v>
      </c>
      <c r="M28" s="2">
        <v>26.2</v>
      </c>
      <c r="N28" s="3">
        <f t="shared" ref="N28:N40" si="23">1-H28/B28</f>
        <v>0.79969879518072284</v>
      </c>
      <c r="O28" s="3">
        <f t="shared" si="18"/>
        <v>0.80428571428571427</v>
      </c>
      <c r="P28" s="3">
        <f t="shared" si="19"/>
        <v>0.85474189675870349</v>
      </c>
      <c r="Q28" s="3">
        <f t="shared" si="20"/>
        <v>0.70060922541340298</v>
      </c>
      <c r="R28" s="3">
        <f t="shared" si="21"/>
        <v>0.83149448345035104</v>
      </c>
      <c r="S28" s="3">
        <f t="shared" si="22"/>
        <v>0.80721118469462838</v>
      </c>
    </row>
    <row r="29" spans="1:19" x14ac:dyDescent="0.2">
      <c r="A29" s="1">
        <f t="shared" ref="A29:A40" si="24">A28+1</f>
        <v>2001</v>
      </c>
      <c r="B29" s="2">
        <v>132.30000000000001</v>
      </c>
      <c r="C29" s="2">
        <v>73.3</v>
      </c>
      <c r="D29" s="2">
        <v>85.2</v>
      </c>
      <c r="E29" s="2">
        <v>114.4</v>
      </c>
      <c r="F29" s="2">
        <v>96.1</v>
      </c>
      <c r="G29" s="2">
        <v>135.4</v>
      </c>
      <c r="H29" s="2">
        <v>26</v>
      </c>
      <c r="I29" s="2">
        <v>12.2</v>
      </c>
      <c r="J29" s="2">
        <v>12.9</v>
      </c>
      <c r="K29" s="2">
        <v>34.5</v>
      </c>
      <c r="L29" s="2">
        <v>16.5</v>
      </c>
      <c r="M29" s="2">
        <v>25.4</v>
      </c>
      <c r="N29" s="3">
        <f t="shared" si="23"/>
        <v>0.80347694633408917</v>
      </c>
      <c r="O29" s="3">
        <f t="shared" si="18"/>
        <v>0.83356070941336968</v>
      </c>
      <c r="P29" s="3">
        <f t="shared" si="19"/>
        <v>0.84859154929577463</v>
      </c>
      <c r="Q29" s="3">
        <f t="shared" si="20"/>
        <v>0.69842657342657344</v>
      </c>
      <c r="R29" s="3">
        <f t="shared" si="21"/>
        <v>0.82830385015608743</v>
      </c>
      <c r="S29" s="3">
        <f t="shared" si="22"/>
        <v>0.8124076809453471</v>
      </c>
    </row>
    <row r="30" spans="1:19" x14ac:dyDescent="0.2">
      <c r="A30" s="1">
        <f t="shared" si="24"/>
        <v>2002</v>
      </c>
      <c r="B30" s="2">
        <v>129.19999999999999</v>
      </c>
      <c r="C30" s="2">
        <v>73.900000000000006</v>
      </c>
      <c r="D30" s="2">
        <v>86.3</v>
      </c>
      <c r="E30" s="2">
        <v>116.6</v>
      </c>
      <c r="F30" s="2">
        <v>96.3</v>
      </c>
      <c r="G30" s="2">
        <v>131.6</v>
      </c>
      <c r="H30" s="2">
        <v>25.6</v>
      </c>
      <c r="I30" s="2">
        <v>14.2</v>
      </c>
      <c r="J30" s="2">
        <v>12.9</v>
      </c>
      <c r="K30" s="2">
        <v>34.1</v>
      </c>
      <c r="L30" s="2">
        <v>15.8</v>
      </c>
      <c r="M30" s="2">
        <v>25</v>
      </c>
      <c r="N30" s="3">
        <f t="shared" si="23"/>
        <v>0.80185758513931882</v>
      </c>
      <c r="O30" s="3">
        <f t="shared" si="18"/>
        <v>0.80784844384303112</v>
      </c>
      <c r="P30" s="3">
        <f t="shared" si="19"/>
        <v>0.85052143684820392</v>
      </c>
      <c r="Q30" s="3">
        <f t="shared" si="20"/>
        <v>0.70754716981132071</v>
      </c>
      <c r="R30" s="3">
        <f t="shared" si="21"/>
        <v>0.83592938733125655</v>
      </c>
      <c r="S30" s="3">
        <f t="shared" si="22"/>
        <v>0.8100303951367781</v>
      </c>
    </row>
    <row r="31" spans="1:19" x14ac:dyDescent="0.2">
      <c r="A31" s="1">
        <f t="shared" si="24"/>
        <v>2003</v>
      </c>
      <c r="B31" s="2">
        <v>122.4</v>
      </c>
      <c r="C31" s="2">
        <v>72.7</v>
      </c>
      <c r="D31" s="2">
        <v>80.900000000000006</v>
      </c>
      <c r="E31" s="2">
        <v>114.7</v>
      </c>
      <c r="F31" s="2">
        <v>91.7</v>
      </c>
      <c r="G31" s="2">
        <v>124.2</v>
      </c>
      <c r="H31" s="2">
        <v>25.3</v>
      </c>
      <c r="I31" s="2">
        <v>14.9</v>
      </c>
      <c r="J31" s="2">
        <v>12.6</v>
      </c>
      <c r="K31" s="2">
        <v>34.1</v>
      </c>
      <c r="L31" s="2">
        <v>16.3</v>
      </c>
      <c r="M31" s="2">
        <v>24.7</v>
      </c>
      <c r="N31" s="3">
        <f t="shared" si="23"/>
        <v>0.79330065359477131</v>
      </c>
      <c r="O31" s="3">
        <f t="shared" si="18"/>
        <v>0.79504814305364513</v>
      </c>
      <c r="P31" s="3">
        <f t="shared" si="19"/>
        <v>0.84425216316440055</v>
      </c>
      <c r="Q31" s="3">
        <f t="shared" si="20"/>
        <v>0.70270270270270263</v>
      </c>
      <c r="R31" s="3">
        <f t="shared" si="21"/>
        <v>0.82224645583424205</v>
      </c>
      <c r="S31" s="3">
        <f t="shared" si="22"/>
        <v>0.80112721417069244</v>
      </c>
    </row>
    <row r="32" spans="1:19" x14ac:dyDescent="0.2">
      <c r="A32" s="1">
        <f t="shared" si="24"/>
        <v>2004</v>
      </c>
      <c r="B32" s="2">
        <v>121</v>
      </c>
      <c r="C32" s="2">
        <v>68.099999999999994</v>
      </c>
      <c r="D32" s="2">
        <v>82.5</v>
      </c>
      <c r="E32" s="2">
        <v>114.9</v>
      </c>
      <c r="F32" s="2">
        <v>90.4</v>
      </c>
      <c r="G32" s="2">
        <v>122.7</v>
      </c>
      <c r="H32" s="2">
        <v>24.5</v>
      </c>
      <c r="I32" s="2">
        <v>15.4</v>
      </c>
      <c r="J32" s="2">
        <v>12.7</v>
      </c>
      <c r="K32" s="2">
        <v>32.299999999999997</v>
      </c>
      <c r="L32" s="2">
        <v>16</v>
      </c>
      <c r="M32" s="2">
        <v>23.9</v>
      </c>
      <c r="N32" s="3">
        <f t="shared" si="23"/>
        <v>0.7975206611570248</v>
      </c>
      <c r="O32" s="3">
        <f t="shared" si="18"/>
        <v>0.77386196769456683</v>
      </c>
      <c r="P32" s="3">
        <f t="shared" si="19"/>
        <v>0.84606060606060607</v>
      </c>
      <c r="Q32" s="3">
        <f t="shared" si="20"/>
        <v>0.71888598781549184</v>
      </c>
      <c r="R32" s="3">
        <f t="shared" si="21"/>
        <v>0.82300884955752207</v>
      </c>
      <c r="S32" s="3">
        <f t="shared" si="22"/>
        <v>0.80521597392013045</v>
      </c>
    </row>
    <row r="33" spans="1:19" x14ac:dyDescent="0.2">
      <c r="A33" s="1">
        <f t="shared" si="24"/>
        <v>2005</v>
      </c>
      <c r="B33" s="2">
        <v>120.7</v>
      </c>
      <c r="C33" s="2">
        <v>68.3</v>
      </c>
      <c r="D33" s="2">
        <v>82.5</v>
      </c>
      <c r="E33" s="2">
        <v>114.3</v>
      </c>
      <c r="F33" s="2">
        <v>94.4</v>
      </c>
      <c r="G33" s="2">
        <v>122.5</v>
      </c>
      <c r="H33" s="2">
        <v>24.1</v>
      </c>
      <c r="I33" s="2">
        <v>15.6</v>
      </c>
      <c r="J33" s="2">
        <v>12.3</v>
      </c>
      <c r="K33" s="2">
        <v>32.799999999999997</v>
      </c>
      <c r="L33" s="2">
        <v>15.4</v>
      </c>
      <c r="M33" s="2">
        <v>23.5</v>
      </c>
      <c r="N33" s="3">
        <f t="shared" si="23"/>
        <v>0.80033140016570004</v>
      </c>
      <c r="O33" s="3">
        <f t="shared" si="18"/>
        <v>0.77159590043923865</v>
      </c>
      <c r="P33" s="3">
        <f t="shared" si="19"/>
        <v>0.85090909090909084</v>
      </c>
      <c r="Q33" s="3">
        <f t="shared" si="20"/>
        <v>0.71303587051618544</v>
      </c>
      <c r="R33" s="3">
        <f t="shared" si="21"/>
        <v>0.83686440677966101</v>
      </c>
      <c r="S33" s="3">
        <f t="shared" si="22"/>
        <v>0.80816326530612248</v>
      </c>
    </row>
    <row r="34" spans="1:19" x14ac:dyDescent="0.2">
      <c r="A34" s="1">
        <f t="shared" si="24"/>
        <v>2006</v>
      </c>
      <c r="B34" s="2">
        <v>121.5</v>
      </c>
      <c r="C34" s="2">
        <v>68.3</v>
      </c>
      <c r="D34" s="2">
        <v>82</v>
      </c>
      <c r="E34" s="2">
        <v>116.5</v>
      </c>
      <c r="F34" s="2">
        <v>92.7</v>
      </c>
      <c r="G34" s="2">
        <v>123.1</v>
      </c>
      <c r="H34" s="2">
        <v>23.6</v>
      </c>
      <c r="I34" s="2">
        <v>13</v>
      </c>
      <c r="J34" s="2">
        <v>12.1</v>
      </c>
      <c r="K34" s="2">
        <v>31.6</v>
      </c>
      <c r="L34" s="2">
        <v>15.4</v>
      </c>
      <c r="M34" s="2">
        <v>23</v>
      </c>
      <c r="N34" s="3">
        <f t="shared" si="23"/>
        <v>0.80576131687242802</v>
      </c>
      <c r="O34" s="3">
        <f t="shared" si="18"/>
        <v>0.80966325036603215</v>
      </c>
      <c r="P34" s="3">
        <f t="shared" si="19"/>
        <v>0.85243902439024388</v>
      </c>
      <c r="Q34" s="3">
        <f t="shared" si="20"/>
        <v>0.72875536480686698</v>
      </c>
      <c r="R34" s="3">
        <f t="shared" si="21"/>
        <v>0.83387270765911548</v>
      </c>
      <c r="S34" s="3">
        <f t="shared" si="22"/>
        <v>0.81316003249390745</v>
      </c>
    </row>
    <row r="35" spans="1:19" x14ac:dyDescent="0.2">
      <c r="A35" s="1">
        <f t="shared" si="24"/>
        <v>2007</v>
      </c>
      <c r="B35" s="2">
        <v>123</v>
      </c>
      <c r="C35" s="2">
        <v>73.5</v>
      </c>
      <c r="D35" s="2">
        <v>84.3</v>
      </c>
      <c r="E35" s="2">
        <v>119.8</v>
      </c>
      <c r="F35" s="2">
        <v>92.5</v>
      </c>
      <c r="G35" s="2">
        <v>124.3</v>
      </c>
      <c r="H35" s="2">
        <v>23</v>
      </c>
      <c r="I35" s="2">
        <v>13.1</v>
      </c>
      <c r="J35" s="2">
        <v>11.1</v>
      </c>
      <c r="K35" s="2">
        <v>31.4</v>
      </c>
      <c r="L35" s="2">
        <v>14.9</v>
      </c>
      <c r="M35" s="2">
        <v>22.4</v>
      </c>
      <c r="N35" s="3">
        <f t="shared" si="23"/>
        <v>0.81300813008130079</v>
      </c>
      <c r="O35" s="3">
        <f t="shared" si="18"/>
        <v>0.82176870748299324</v>
      </c>
      <c r="P35" s="3">
        <f t="shared" si="19"/>
        <v>0.8683274021352313</v>
      </c>
      <c r="Q35" s="3">
        <f t="shared" si="20"/>
        <v>0.73789649415692815</v>
      </c>
      <c r="R35" s="3">
        <f t="shared" si="21"/>
        <v>0.8389189189189189</v>
      </c>
      <c r="S35" s="3">
        <f t="shared" si="22"/>
        <v>0.8197908286403861</v>
      </c>
    </row>
    <row r="36" spans="1:19" x14ac:dyDescent="0.2">
      <c r="A36" s="1">
        <f t="shared" si="24"/>
        <v>2008</v>
      </c>
      <c r="B36" s="2">
        <v>124.1</v>
      </c>
      <c r="C36" s="2">
        <v>68.400000000000006</v>
      </c>
      <c r="D36" s="2">
        <v>87.3</v>
      </c>
      <c r="E36" s="2">
        <v>120.7</v>
      </c>
      <c r="F36" s="2">
        <v>94</v>
      </c>
      <c r="G36" s="2">
        <v>125.4</v>
      </c>
      <c r="H36" s="2">
        <v>22.6</v>
      </c>
      <c r="I36" s="2">
        <v>12.7</v>
      </c>
      <c r="J36" s="2">
        <v>11.5</v>
      </c>
      <c r="K36" s="2">
        <v>31</v>
      </c>
      <c r="L36" s="2">
        <v>14.6</v>
      </c>
      <c r="M36" s="2">
        <v>22</v>
      </c>
      <c r="N36" s="3">
        <f t="shared" si="23"/>
        <v>0.81788879935535852</v>
      </c>
      <c r="O36" s="3">
        <f t="shared" si="18"/>
        <v>0.81432748538011701</v>
      </c>
      <c r="P36" s="3">
        <f t="shared" si="19"/>
        <v>0.86827033218785798</v>
      </c>
      <c r="Q36" s="3">
        <f t="shared" si="20"/>
        <v>0.74316487158243572</v>
      </c>
      <c r="R36" s="3">
        <f t="shared" si="21"/>
        <v>0.84468085106382973</v>
      </c>
      <c r="S36" s="3">
        <f t="shared" si="22"/>
        <v>0.82456140350877194</v>
      </c>
    </row>
    <row r="37" spans="1:19" x14ac:dyDescent="0.2">
      <c r="A37" s="1">
        <f t="shared" si="24"/>
        <v>2009</v>
      </c>
      <c r="B37" s="2">
        <v>125</v>
      </c>
      <c r="C37" s="2">
        <v>65.3</v>
      </c>
      <c r="D37" s="2">
        <v>85.2</v>
      </c>
      <c r="E37" s="2">
        <v>123.1</v>
      </c>
      <c r="F37" s="2">
        <v>94</v>
      </c>
      <c r="G37" s="2">
        <v>126.5</v>
      </c>
      <c r="H37" s="2">
        <v>22.2</v>
      </c>
      <c r="I37" s="2">
        <v>12.4</v>
      </c>
      <c r="J37" s="2">
        <v>11.1</v>
      </c>
      <c r="K37" s="2">
        <v>30.2</v>
      </c>
      <c r="L37" s="2">
        <v>14.8</v>
      </c>
      <c r="M37" s="2">
        <v>21.8</v>
      </c>
      <c r="N37" s="3">
        <f t="shared" si="23"/>
        <v>0.82240000000000002</v>
      </c>
      <c r="O37" s="3">
        <f t="shared" si="18"/>
        <v>0.81010719754977023</v>
      </c>
      <c r="P37" s="3">
        <f t="shared" si="19"/>
        <v>0.86971830985915499</v>
      </c>
      <c r="Q37" s="3">
        <f t="shared" si="20"/>
        <v>0.75467099918765235</v>
      </c>
      <c r="R37" s="3">
        <f t="shared" si="21"/>
        <v>0.8425531914893617</v>
      </c>
      <c r="S37" s="3">
        <f t="shared" si="22"/>
        <v>0.82766798418972332</v>
      </c>
    </row>
    <row r="38" spans="1:19" x14ac:dyDescent="0.2">
      <c r="A38" s="1">
        <f t="shared" si="24"/>
        <v>2010</v>
      </c>
      <c r="B38" s="2">
        <v>120.9</v>
      </c>
      <c r="C38" s="2">
        <v>65.2</v>
      </c>
      <c r="D38" s="2">
        <v>88</v>
      </c>
      <c r="E38" s="2">
        <v>120.4</v>
      </c>
      <c r="F38" s="2">
        <v>88.7</v>
      </c>
      <c r="G38" s="2">
        <v>121.7</v>
      </c>
      <c r="H38" s="2">
        <v>21.9</v>
      </c>
      <c r="I38" s="2">
        <v>11.4</v>
      </c>
      <c r="J38" s="2">
        <v>11.7</v>
      </c>
      <c r="K38" s="2">
        <v>30.2</v>
      </c>
      <c r="L38" s="2">
        <v>14.3</v>
      </c>
      <c r="M38" s="2">
        <v>21.3</v>
      </c>
      <c r="N38" s="3">
        <f t="shared" si="23"/>
        <v>0.81885856079404462</v>
      </c>
      <c r="O38" s="3">
        <f t="shared" si="18"/>
        <v>0.82515337423312884</v>
      </c>
      <c r="P38" s="3">
        <f t="shared" si="19"/>
        <v>0.86704545454545456</v>
      </c>
      <c r="Q38" s="3">
        <f t="shared" si="20"/>
        <v>0.74916943521594681</v>
      </c>
      <c r="R38" s="3">
        <f t="shared" si="21"/>
        <v>0.83878241262683195</v>
      </c>
      <c r="S38" s="3">
        <f t="shared" si="22"/>
        <v>0.82497945768282666</v>
      </c>
    </row>
    <row r="39" spans="1:19" x14ac:dyDescent="0.2">
      <c r="A39" s="1">
        <f t="shared" si="24"/>
        <v>2011</v>
      </c>
      <c r="B39" s="2">
        <v>123</v>
      </c>
      <c r="C39" s="2">
        <v>72.2</v>
      </c>
      <c r="D39" s="2">
        <v>89.2</v>
      </c>
      <c r="E39" s="2">
        <v>123</v>
      </c>
      <c r="F39" s="2">
        <v>93</v>
      </c>
      <c r="G39" s="2">
        <v>123.9</v>
      </c>
      <c r="H39" s="2">
        <v>21.3</v>
      </c>
      <c r="I39" s="2">
        <v>10.8</v>
      </c>
      <c r="J39" s="2">
        <v>11.3</v>
      </c>
      <c r="K39" s="2">
        <v>29.4</v>
      </c>
      <c r="L39" s="2">
        <v>14.7</v>
      </c>
      <c r="M39" s="2">
        <v>20.7</v>
      </c>
      <c r="N39" s="3">
        <f t="shared" si="23"/>
        <v>0.82682926829268288</v>
      </c>
      <c r="O39" s="3">
        <f t="shared" si="18"/>
        <v>0.85041551246537395</v>
      </c>
      <c r="P39" s="3">
        <f t="shared" si="19"/>
        <v>0.87331838565022424</v>
      </c>
      <c r="Q39" s="3">
        <f t="shared" si="20"/>
        <v>0.76097560975609757</v>
      </c>
      <c r="R39" s="3">
        <f t="shared" si="21"/>
        <v>0.84193548387096773</v>
      </c>
      <c r="S39" s="3">
        <f t="shared" si="22"/>
        <v>0.83292978208232449</v>
      </c>
    </row>
    <row r="40" spans="1:19" x14ac:dyDescent="0.2">
      <c r="A40" s="1">
        <f t="shared" si="24"/>
        <v>2012</v>
      </c>
      <c r="B40" s="2">
        <v>122.2</v>
      </c>
      <c r="C40" s="2">
        <v>67.8</v>
      </c>
      <c r="D40" s="2">
        <v>89.7</v>
      </c>
      <c r="E40" s="2">
        <v>120.1</v>
      </c>
      <c r="F40" s="2">
        <v>91.3</v>
      </c>
      <c r="G40" s="2">
        <v>123.3</v>
      </c>
      <c r="H40" s="2">
        <v>21.3</v>
      </c>
      <c r="I40" s="2">
        <v>10.8</v>
      </c>
      <c r="J40" s="2">
        <v>11.3</v>
      </c>
      <c r="K40" s="2">
        <v>29.4</v>
      </c>
      <c r="L40" s="2">
        <v>14.7</v>
      </c>
      <c r="M40" s="2">
        <v>20.7</v>
      </c>
      <c r="N40" s="3">
        <f t="shared" si="23"/>
        <v>0.82569558101472995</v>
      </c>
      <c r="O40" s="3">
        <f t="shared" si="18"/>
        <v>0.84070796460176989</v>
      </c>
      <c r="P40" s="3">
        <f t="shared" si="19"/>
        <v>0.87402452619843918</v>
      </c>
      <c r="Q40" s="3">
        <f t="shared" si="20"/>
        <v>0.75520399666944216</v>
      </c>
      <c r="R40" s="3">
        <f t="shared" si="21"/>
        <v>0.83899233296823661</v>
      </c>
      <c r="S40" s="3">
        <f t="shared" si="22"/>
        <v>0.83211678832116787</v>
      </c>
    </row>
    <row r="41" spans="1:19" ht="18" x14ac:dyDescent="0.2">
      <c r="A41" s="1">
        <v>2013</v>
      </c>
      <c r="B41" s="40">
        <v>123.7</v>
      </c>
      <c r="C41" s="40">
        <v>72.3</v>
      </c>
      <c r="D41" s="40">
        <v>91.1</v>
      </c>
      <c r="E41" s="40">
        <v>122.9</v>
      </c>
      <c r="F41" s="40">
        <v>92.5</v>
      </c>
      <c r="G41" s="40">
        <v>124.4</v>
      </c>
      <c r="H41" s="39">
        <v>20.7</v>
      </c>
      <c r="I41" s="39">
        <v>11</v>
      </c>
      <c r="J41" s="39">
        <v>10.1</v>
      </c>
      <c r="K41" s="39">
        <v>28.2</v>
      </c>
      <c r="L41" s="39">
        <v>14.5</v>
      </c>
      <c r="M41" s="39">
        <v>20.3</v>
      </c>
      <c r="N41" s="3">
        <f t="shared" ref="N41" si="25">1-H41/B41</f>
        <v>0.83265966046887629</v>
      </c>
      <c r="O41" s="3">
        <f t="shared" ref="O41" si="26">1-I41/C41</f>
        <v>0.8478561549100968</v>
      </c>
      <c r="P41" s="3">
        <f t="shared" ref="P41" si="27">1-J41/D41</f>
        <v>0.88913282107574099</v>
      </c>
      <c r="Q41" s="3">
        <f t="shared" ref="Q41" si="28">1-K41/E41</f>
        <v>0.77054515866558182</v>
      </c>
      <c r="R41" s="3">
        <f t="shared" ref="R41" si="29">1-L41/F41</f>
        <v>0.84324324324324329</v>
      </c>
      <c r="S41" s="3">
        <f t="shared" ref="S41" si="30">1-M41/G41</f>
        <v>0.83681672025723475</v>
      </c>
    </row>
    <row r="42" spans="1:19" s="4" customFormat="1" x14ac:dyDescent="0.2">
      <c r="B42" s="4">
        <f t="shared" ref="B42" si="31">MAX(B27:B40)</f>
        <v>135</v>
      </c>
      <c r="C42" s="4">
        <f t="shared" ref="C42" si="32">MAX(C27:C40)</f>
        <v>75.599999999999994</v>
      </c>
      <c r="D42" s="4">
        <f t="shared" ref="D42" si="33">MAX(D27:D40)</f>
        <v>89.7</v>
      </c>
      <c r="E42" s="4">
        <f t="shared" ref="E42" si="34">MAX(E27:E40)</f>
        <v>123.1</v>
      </c>
      <c r="F42" s="4">
        <f t="shared" ref="F42" si="35">MAX(F27:F40)</f>
        <v>99.7</v>
      </c>
      <c r="G42" s="4">
        <f t="shared" ref="G42" si="36">MAX(G27:G40)</f>
        <v>138</v>
      </c>
      <c r="H42" s="4">
        <f>MAX(H27:H40)</f>
        <v>26.6</v>
      </c>
      <c r="I42" s="4">
        <f t="shared" ref="I42" si="37">MAX(I27:I40)</f>
        <v>15.6</v>
      </c>
      <c r="J42" s="4">
        <f t="shared" ref="J42" si="38">MAX(J27:J40)</f>
        <v>12.9</v>
      </c>
      <c r="K42" s="4">
        <f t="shared" ref="K42" si="39">MAX(K27:K40)</f>
        <v>35.200000000000003</v>
      </c>
      <c r="L42" s="5">
        <f t="shared" ref="L42" si="40">MAX(L27:L40)</f>
        <v>16.8</v>
      </c>
      <c r="M42" s="4">
        <f t="shared" ref="M42" si="41">MAX(M27:M40)</f>
        <v>26.2</v>
      </c>
      <c r="N42" s="5">
        <f t="shared" ref="N42" si="42">MAX(N27:N40)</f>
        <v>0.82682926829268288</v>
      </c>
      <c r="O42" s="5">
        <f t="shared" ref="O42" si="43">MAX(O27:O40)</f>
        <v>0.85041551246537395</v>
      </c>
      <c r="P42" s="5">
        <f t="shared" ref="P42" si="44">MAX(P27:P40)</f>
        <v>0.87402452619843918</v>
      </c>
      <c r="Q42" s="5">
        <f t="shared" ref="Q42" si="45">MAX(Q27:Q40)</f>
        <v>0.76097560975609757</v>
      </c>
      <c r="R42" s="5">
        <f t="shared" ref="R42" si="46">MAX(R27:R40)</f>
        <v>0.84468085106382973</v>
      </c>
      <c r="S42" s="5">
        <f t="shared" ref="S42" si="47">MAX(S27:S40)</f>
        <v>0.83292978208232449</v>
      </c>
    </row>
    <row r="44" spans="1:19" ht="18" x14ac:dyDescent="0.2">
      <c r="B44" s="39" t="s">
        <v>1</v>
      </c>
    </row>
  </sheetData>
  <mergeCells count="6">
    <mergeCell ref="B5:G5"/>
    <mergeCell ref="H5:M5"/>
    <mergeCell ref="N5:S5"/>
    <mergeCell ref="B25:G25"/>
    <mergeCell ref="H25:M25"/>
    <mergeCell ref="N25:S2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zoomScale="66" workbookViewId="0">
      <pane xSplit="2" ySplit="4" topLeftCell="C5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1" max="3" width="10.83203125" style="42"/>
    <col min="4" max="4" width="11.1640625" style="44" bestFit="1" customWidth="1"/>
    <col min="5" max="7" width="11.1640625" style="45" bestFit="1" customWidth="1"/>
    <col min="8" max="8" width="11.1640625" style="46" bestFit="1" customWidth="1"/>
    <col min="9" max="9" width="11" style="45" customWidth="1"/>
    <col min="10" max="15" width="11.1640625" style="42" bestFit="1" customWidth="1"/>
    <col min="16" max="21" width="11" style="42" customWidth="1"/>
    <col min="22" max="22" width="12.33203125" style="44" bestFit="1" customWidth="1"/>
    <col min="23" max="25" width="11.1640625" style="45" bestFit="1" customWidth="1"/>
    <col min="26" max="26" width="11.1640625" style="46" bestFit="1" customWidth="1"/>
    <col min="27" max="27" width="12.33203125" style="45" bestFit="1" customWidth="1"/>
    <col min="28" max="28" width="12.33203125" style="42" bestFit="1" customWidth="1"/>
    <col min="29" max="32" width="11.1640625" style="42" bestFit="1" customWidth="1"/>
    <col min="33" max="33" width="12.33203125" style="42" bestFit="1" customWidth="1"/>
    <col min="34" max="34" width="16" style="44" bestFit="1" customWidth="1"/>
    <col min="35" max="36" width="13.5" style="45" bestFit="1" customWidth="1"/>
    <col min="37" max="37" width="14.83203125" style="45" bestFit="1" customWidth="1"/>
    <col min="38" max="38" width="14.83203125" style="46" bestFit="1" customWidth="1"/>
    <col min="39" max="39" width="16" style="45" bestFit="1" customWidth="1"/>
    <col min="40" max="40" width="16" style="42" bestFit="1" customWidth="1"/>
    <col min="41" max="42" width="13.5" style="42" bestFit="1" customWidth="1"/>
    <col min="43" max="44" width="14.83203125" style="42" bestFit="1" customWidth="1"/>
    <col min="45" max="45" width="16" style="42" bestFit="1" customWidth="1"/>
    <col min="47" max="16384" width="10.83203125" style="42"/>
  </cols>
  <sheetData>
    <row r="1" spans="1:46" x14ac:dyDescent="0.2">
      <c r="A1" s="42" t="s">
        <v>15</v>
      </c>
      <c r="H1" s="45"/>
      <c r="Z1" s="45"/>
      <c r="AH1" s="45"/>
      <c r="AL1" s="45"/>
    </row>
    <row r="2" spans="1:46" x14ac:dyDescent="0.2">
      <c r="H2" s="45"/>
      <c r="Z2" s="45"/>
      <c r="AH2" s="45"/>
      <c r="AL2" s="45"/>
    </row>
    <row r="3" spans="1:46" s="48" customFormat="1" x14ac:dyDescent="0.2">
      <c r="A3" s="47"/>
      <c r="D3" s="56" t="s">
        <v>627</v>
      </c>
      <c r="E3" s="57" t="str">
        <f>G3</f>
        <v>Incidence Rates</v>
      </c>
      <c r="F3" s="57" t="str">
        <f>D3</f>
        <v>Incidence Rates</v>
      </c>
      <c r="G3" s="57" t="str">
        <f>D3</f>
        <v>Incidence Rates</v>
      </c>
      <c r="H3" s="57" t="str">
        <f>F3</f>
        <v>Incidence Rates</v>
      </c>
      <c r="I3" s="57" t="str">
        <f>G3</f>
        <v>Incidence Rates</v>
      </c>
      <c r="J3" s="56" t="s">
        <v>628</v>
      </c>
      <c r="K3" s="57" t="str">
        <f>L3</f>
        <v>Death Rates</v>
      </c>
      <c r="L3" s="57" t="str">
        <f>N3</f>
        <v>Death Rates</v>
      </c>
      <c r="M3" s="57" t="str">
        <f>K3</f>
        <v>Death Rates</v>
      </c>
      <c r="N3" s="57" t="str">
        <f>O3</f>
        <v>Death Rates</v>
      </c>
      <c r="O3" s="57" t="str">
        <f>J3</f>
        <v>Death Rates</v>
      </c>
      <c r="P3" s="57"/>
      <c r="Q3" s="57"/>
      <c r="R3" s="57"/>
      <c r="S3" s="57"/>
      <c r="T3" s="57"/>
      <c r="U3" s="57"/>
      <c r="V3" s="56" t="s">
        <v>629</v>
      </c>
      <c r="W3" s="57" t="str">
        <f>X3</f>
        <v>Incidence Counts</v>
      </c>
      <c r="X3" s="57" t="str">
        <f>Y3</f>
        <v>Incidence Counts</v>
      </c>
      <c r="Y3" s="57" t="str">
        <f>AA3</f>
        <v>Incidence Counts</v>
      </c>
      <c r="Z3" s="57" t="str">
        <f>W3</f>
        <v>Incidence Counts</v>
      </c>
      <c r="AA3" s="57" t="str">
        <f>V3</f>
        <v>Incidence Counts</v>
      </c>
      <c r="AB3" s="56" t="s">
        <v>630</v>
      </c>
      <c r="AC3" s="57" t="str">
        <f>AD3</f>
        <v>Death Counts</v>
      </c>
      <c r="AD3" s="57" t="str">
        <f>AE3</f>
        <v>Death Counts</v>
      </c>
      <c r="AE3" s="57" t="str">
        <f>AG3</f>
        <v>Death Counts</v>
      </c>
      <c r="AF3" s="57" t="str">
        <f>AC3</f>
        <v>Death Counts</v>
      </c>
      <c r="AG3" s="57" t="str">
        <f>AB3</f>
        <v>Death Counts</v>
      </c>
      <c r="AH3" s="57" t="s">
        <v>631</v>
      </c>
      <c r="AI3" s="57" t="str">
        <f>AJ3</f>
        <v>Incidence Population</v>
      </c>
      <c r="AJ3" s="57" t="str">
        <f>AK3</f>
        <v>Incidence Population</v>
      </c>
      <c r="AK3" s="57" t="str">
        <f>AM3</f>
        <v>Incidence Population</v>
      </c>
      <c r="AL3" s="57" t="str">
        <f>AI3</f>
        <v>Incidence Population</v>
      </c>
      <c r="AM3" s="57" t="str">
        <f>AH3</f>
        <v>Incidence Population</v>
      </c>
      <c r="AN3" s="57" t="s">
        <v>632</v>
      </c>
      <c r="AO3" s="57" t="str">
        <f>AP3</f>
        <v>Death Population</v>
      </c>
      <c r="AP3" s="57" t="str">
        <f>AQ3</f>
        <v>Death Population</v>
      </c>
      <c r="AQ3" s="57" t="str">
        <f>AS3</f>
        <v>Death Population</v>
      </c>
      <c r="AR3" s="57" t="str">
        <f>AO3</f>
        <v>Death Population</v>
      </c>
      <c r="AS3" s="57" t="str">
        <f>AN3</f>
        <v>Death Population</v>
      </c>
    </row>
    <row r="4" spans="1:46" s="54" customFormat="1" x14ac:dyDescent="0.2">
      <c r="A4" s="51"/>
      <c r="B4" s="49" t="s">
        <v>618</v>
      </c>
      <c r="C4" s="49"/>
      <c r="D4" s="50" t="s">
        <v>619</v>
      </c>
      <c r="E4" s="52" t="s">
        <v>623</v>
      </c>
      <c r="F4" s="52" t="s">
        <v>622</v>
      </c>
      <c r="G4" s="49" t="s">
        <v>621</v>
      </c>
      <c r="H4" s="53" t="s">
        <v>624</v>
      </c>
      <c r="I4" s="49" t="s">
        <v>620</v>
      </c>
      <c r="J4" s="54" t="str">
        <f>D4</f>
        <v>All Races </v>
      </c>
      <c r="K4" s="54" t="str">
        <f>E4</f>
        <v>American Indian/Alaska Native §</v>
      </c>
      <c r="L4" s="54" t="str">
        <f>F4</f>
        <v>Asian/Pacific Islander §</v>
      </c>
      <c r="M4" s="54" t="str">
        <f>H4</f>
        <v>Hispanic §||</v>
      </c>
      <c r="N4" s="54" t="str">
        <f>G4</f>
        <v>Black </v>
      </c>
      <c r="O4" s="54" t="str">
        <f>I4</f>
        <v>White </v>
      </c>
      <c r="P4" s="54" t="str">
        <f>D4</f>
        <v>All Races </v>
      </c>
      <c r="Q4" s="54" t="str">
        <f t="shared" ref="Q4:U4" si="0">E4</f>
        <v>American Indian/Alaska Native §</v>
      </c>
      <c r="R4" s="54" t="str">
        <f t="shared" si="0"/>
        <v>Asian/Pacific Islander §</v>
      </c>
      <c r="S4" s="54" t="str">
        <f t="shared" si="0"/>
        <v>Black </v>
      </c>
      <c r="T4" s="54" t="str">
        <f t="shared" si="0"/>
        <v>Hispanic §||</v>
      </c>
      <c r="U4" s="54" t="str">
        <f t="shared" si="0"/>
        <v>White </v>
      </c>
      <c r="V4" s="51" t="str">
        <f>J4</f>
        <v>All Races </v>
      </c>
      <c r="W4" s="54" t="str">
        <f>K4</f>
        <v>American Indian/Alaska Native §</v>
      </c>
      <c r="X4" s="54" t="str">
        <f>L4</f>
        <v>Asian/Pacific Islander §</v>
      </c>
      <c r="Y4" s="54" t="str">
        <f>N4</f>
        <v>Black </v>
      </c>
      <c r="Z4" s="55" t="str">
        <f>M4</f>
        <v>Hispanic §||</v>
      </c>
      <c r="AA4" s="54" t="str">
        <f>O4</f>
        <v>White </v>
      </c>
      <c r="AB4" s="54" t="str">
        <f t="shared" ref="AB4:AS4" si="1">V4</f>
        <v>All Races </v>
      </c>
      <c r="AC4" s="54" t="str">
        <f t="shared" si="1"/>
        <v>American Indian/Alaska Native §</v>
      </c>
      <c r="AD4" s="54" t="str">
        <f t="shared" si="1"/>
        <v>Asian/Pacific Islander §</v>
      </c>
      <c r="AE4" s="54" t="str">
        <f t="shared" si="1"/>
        <v>Black </v>
      </c>
      <c r="AF4" s="54" t="str">
        <f t="shared" si="1"/>
        <v>Hispanic §||</v>
      </c>
      <c r="AG4" s="54" t="str">
        <f t="shared" si="1"/>
        <v>White </v>
      </c>
      <c r="AH4" s="51" t="str">
        <f t="shared" si="1"/>
        <v>All Races </v>
      </c>
      <c r="AI4" s="54" t="str">
        <f t="shared" si="1"/>
        <v>American Indian/Alaska Native §</v>
      </c>
      <c r="AJ4" s="54" t="str">
        <f t="shared" si="1"/>
        <v>Asian/Pacific Islander §</v>
      </c>
      <c r="AK4" s="54" t="str">
        <f t="shared" si="1"/>
        <v>Black </v>
      </c>
      <c r="AL4" s="55" t="str">
        <f t="shared" si="1"/>
        <v>Hispanic §||</v>
      </c>
      <c r="AM4" s="54" t="str">
        <f t="shared" si="1"/>
        <v>White </v>
      </c>
      <c r="AN4" s="54" t="str">
        <f t="shared" si="1"/>
        <v>All Races </v>
      </c>
      <c r="AO4" s="54" t="str">
        <f t="shared" si="1"/>
        <v>American Indian/Alaska Native §</v>
      </c>
      <c r="AP4" s="54" t="str">
        <f t="shared" si="1"/>
        <v>Asian/Pacific Islander §</v>
      </c>
      <c r="AQ4" s="54" t="str">
        <f t="shared" si="1"/>
        <v>Black </v>
      </c>
      <c r="AR4" s="54" t="str">
        <f t="shared" si="1"/>
        <v>Hispanic §||</v>
      </c>
      <c r="AS4" s="54" t="str">
        <f t="shared" si="1"/>
        <v>White </v>
      </c>
    </row>
    <row r="5" spans="1:46" x14ac:dyDescent="0.2">
      <c r="A5" s="42">
        <v>1999</v>
      </c>
      <c r="B5" s="43" t="s">
        <v>626</v>
      </c>
      <c r="C5" s="64">
        <f>A5</f>
        <v>1999</v>
      </c>
      <c r="D5" s="65">
        <v>141.80000000000001</v>
      </c>
      <c r="E5" s="66">
        <v>50.1</v>
      </c>
      <c r="F5" s="66">
        <v>73.2</v>
      </c>
      <c r="G5" s="66">
        <v>96</v>
      </c>
      <c r="H5" s="67">
        <v>60</v>
      </c>
      <c r="I5" s="66">
        <v>152.6</v>
      </c>
      <c r="J5" s="59">
        <v>28.9</v>
      </c>
      <c r="K5" s="59">
        <v>9.1</v>
      </c>
      <c r="L5" s="59">
        <v>9.9</v>
      </c>
      <c r="M5" s="59">
        <v>9.3000000000000007</v>
      </c>
      <c r="N5" s="59">
        <v>28.2</v>
      </c>
      <c r="O5" s="59">
        <v>30.2</v>
      </c>
      <c r="P5" s="59">
        <f>1-J5/D5</f>
        <v>0.79619181946403383</v>
      </c>
      <c r="Q5" s="59">
        <f t="shared" ref="Q5:U5" si="2">1-K5/E5</f>
        <v>0.81836327345309379</v>
      </c>
      <c r="R5" s="59">
        <f t="shared" si="2"/>
        <v>0.86475409836065575</v>
      </c>
      <c r="S5" s="59">
        <f t="shared" si="2"/>
        <v>0.90312499999999996</v>
      </c>
      <c r="T5" s="59">
        <f t="shared" si="2"/>
        <v>0.53</v>
      </c>
      <c r="U5" s="59">
        <f t="shared" si="2"/>
        <v>0.80209698558322406</v>
      </c>
      <c r="V5" s="65">
        <v>187961</v>
      </c>
      <c r="W5" s="66">
        <v>680</v>
      </c>
      <c r="X5" s="66">
        <v>4156</v>
      </c>
      <c r="Y5" s="66">
        <v>16274</v>
      </c>
      <c r="Z5" s="67">
        <v>9755</v>
      </c>
      <c r="AA5" s="66">
        <v>165628</v>
      </c>
      <c r="AB5" s="64">
        <v>41144</v>
      </c>
      <c r="AC5" s="64">
        <v>130</v>
      </c>
      <c r="AD5" s="64">
        <v>583</v>
      </c>
      <c r="AE5" s="64">
        <v>5358</v>
      </c>
      <c r="AF5" s="64">
        <v>1538</v>
      </c>
      <c r="AG5" s="64">
        <v>35073</v>
      </c>
      <c r="AH5" s="65">
        <v>132567620</v>
      </c>
      <c r="AI5" s="66">
        <v>1357731</v>
      </c>
      <c r="AJ5" s="66">
        <v>5679444</v>
      </c>
      <c r="AK5" s="66">
        <v>16959119</v>
      </c>
      <c r="AL5" s="67">
        <v>16263582</v>
      </c>
      <c r="AM5" s="66">
        <v>108571326</v>
      </c>
      <c r="AN5" s="64">
        <v>142237295</v>
      </c>
      <c r="AO5" s="64">
        <v>1421980</v>
      </c>
      <c r="AP5" s="64">
        <v>5875446</v>
      </c>
      <c r="AQ5" s="64">
        <v>18978030</v>
      </c>
      <c r="AR5" s="64">
        <v>16499783</v>
      </c>
      <c r="AS5" s="64">
        <v>115961839</v>
      </c>
    </row>
    <row r="6" spans="1:46" ht="18" x14ac:dyDescent="0.2">
      <c r="A6" s="42">
        <f>A5+1</f>
        <v>2000</v>
      </c>
      <c r="B6" s="39" t="s">
        <v>625</v>
      </c>
      <c r="C6" s="64">
        <f t="shared" ref="C6:C35" si="3">A6</f>
        <v>2000</v>
      </c>
      <c r="D6" s="68">
        <v>140.19999999999999</v>
      </c>
      <c r="E6" s="69">
        <v>48.7</v>
      </c>
      <c r="F6" s="69">
        <v>72.099999999999994</v>
      </c>
      <c r="G6" s="69">
        <v>95.1</v>
      </c>
      <c r="H6" s="70">
        <v>61.3</v>
      </c>
      <c r="I6" s="69">
        <v>150.9</v>
      </c>
      <c r="J6" s="58">
        <v>29.1</v>
      </c>
      <c r="K6" s="58">
        <v>8.6999999999999993</v>
      </c>
      <c r="L6" s="58">
        <v>10</v>
      </c>
      <c r="M6" s="58">
        <v>9.6</v>
      </c>
      <c r="N6" s="58">
        <v>27.8</v>
      </c>
      <c r="O6" s="58">
        <v>30.6</v>
      </c>
      <c r="P6" s="59">
        <f t="shared" ref="P6:P35" si="4">1-J6/D6</f>
        <v>0.79243937232524964</v>
      </c>
      <c r="Q6" s="59">
        <f t="shared" ref="Q6:Q35" si="5">1-K6/E6</f>
        <v>0.82135523613963035</v>
      </c>
      <c r="R6" s="59">
        <f t="shared" ref="R6:R35" si="6">1-L6/F6</f>
        <v>0.86130374479889038</v>
      </c>
      <c r="S6" s="59">
        <f t="shared" ref="S6:S35" si="7">1-M6/G6</f>
        <v>0.89905362776025233</v>
      </c>
      <c r="T6" s="59">
        <f t="shared" ref="T6:T35" si="8">1-N6/H6</f>
        <v>0.5464926590538336</v>
      </c>
      <c r="U6" s="59">
        <f t="shared" ref="U6:U35" si="9">1-O6/I6</f>
        <v>0.79721669980119281</v>
      </c>
      <c r="V6" s="58">
        <v>187771</v>
      </c>
      <c r="W6" s="58">
        <v>697</v>
      </c>
      <c r="X6" s="58">
        <v>4279</v>
      </c>
      <c r="Y6" s="58">
        <v>16368</v>
      </c>
      <c r="Z6" s="58">
        <v>10454</v>
      </c>
      <c r="AA6" s="58">
        <v>165012</v>
      </c>
      <c r="AB6" s="58">
        <v>41872</v>
      </c>
      <c r="AC6" s="58">
        <v>130</v>
      </c>
      <c r="AD6" s="58">
        <v>614</v>
      </c>
      <c r="AE6" s="58">
        <v>5361</v>
      </c>
      <c r="AF6" s="58">
        <v>1670</v>
      </c>
      <c r="AG6" s="58">
        <v>35767</v>
      </c>
      <c r="AH6" s="58">
        <v>133948880</v>
      </c>
      <c r="AI6" s="58">
        <v>1430003</v>
      </c>
      <c r="AJ6" s="58">
        <v>5933091</v>
      </c>
      <c r="AK6" s="58">
        <v>17211968</v>
      </c>
      <c r="AL6" s="58">
        <v>17050313</v>
      </c>
      <c r="AM6" s="58">
        <v>109373818</v>
      </c>
      <c r="AN6" s="58">
        <v>143719004</v>
      </c>
      <c r="AO6" s="58">
        <v>1500265</v>
      </c>
      <c r="AP6" s="58">
        <v>6146632</v>
      </c>
      <c r="AQ6" s="58">
        <v>19252974</v>
      </c>
      <c r="AR6" s="58">
        <v>17318115</v>
      </c>
      <c r="AS6" s="58">
        <v>116819133</v>
      </c>
    </row>
    <row r="7" spans="1:46" ht="18" x14ac:dyDescent="0.2">
      <c r="A7" s="42">
        <f t="shared" ref="A7:A19" si="10">A6+1</f>
        <v>2001</v>
      </c>
      <c r="C7" s="64">
        <f t="shared" si="3"/>
        <v>2001</v>
      </c>
      <c r="D7" s="58">
        <v>140.5</v>
      </c>
      <c r="E7" s="58">
        <v>51.5</v>
      </c>
      <c r="F7" s="58">
        <v>74.2</v>
      </c>
      <c r="G7" s="58">
        <v>95.6</v>
      </c>
      <c r="H7" s="58">
        <v>59.9</v>
      </c>
      <c r="I7" s="58">
        <v>151.30000000000001</v>
      </c>
      <c r="J7" s="58">
        <v>28.5</v>
      </c>
      <c r="K7" s="58">
        <v>8.1</v>
      </c>
      <c r="L7" s="58">
        <v>10.6</v>
      </c>
      <c r="M7" s="58">
        <v>9.6999999999999993</v>
      </c>
      <c r="N7" s="58">
        <v>28.2</v>
      </c>
      <c r="O7" s="58">
        <v>29.8</v>
      </c>
      <c r="P7" s="59">
        <f t="shared" si="4"/>
        <v>0.79715302491103202</v>
      </c>
      <c r="Q7" s="59">
        <f t="shared" si="5"/>
        <v>0.84271844660194173</v>
      </c>
      <c r="R7" s="59">
        <f t="shared" si="6"/>
        <v>0.85714285714285721</v>
      </c>
      <c r="S7" s="59">
        <f t="shared" si="7"/>
        <v>0.89853556485355646</v>
      </c>
      <c r="T7" s="59">
        <f t="shared" si="8"/>
        <v>0.52921535893155258</v>
      </c>
      <c r="U7" s="59">
        <f t="shared" si="9"/>
        <v>0.80304031725049574</v>
      </c>
      <c r="V7" s="58">
        <v>192490</v>
      </c>
      <c r="W7" s="58">
        <v>785</v>
      </c>
      <c r="X7" s="58">
        <v>4614</v>
      </c>
      <c r="Y7" s="58">
        <v>16912</v>
      </c>
      <c r="Z7" s="58">
        <v>10665</v>
      </c>
      <c r="AA7" s="58">
        <v>168840</v>
      </c>
      <c r="AB7" s="58">
        <v>41394</v>
      </c>
      <c r="AC7" s="58">
        <v>126</v>
      </c>
      <c r="AD7" s="58">
        <v>684</v>
      </c>
      <c r="AE7" s="58">
        <v>5506</v>
      </c>
      <c r="AF7" s="58">
        <v>1746</v>
      </c>
      <c r="AG7" s="58">
        <v>35078</v>
      </c>
      <c r="AH7" s="58">
        <v>136990170</v>
      </c>
      <c r="AI7" s="58">
        <v>1523196</v>
      </c>
      <c r="AJ7" s="58">
        <v>6221414</v>
      </c>
      <c r="AK7" s="58">
        <v>17685930</v>
      </c>
      <c r="AL7" s="58">
        <v>17811566</v>
      </c>
      <c r="AM7" s="58">
        <v>111559630</v>
      </c>
      <c r="AN7" s="58">
        <v>145077463</v>
      </c>
      <c r="AO7" s="58">
        <v>1552172</v>
      </c>
      <c r="AP7" s="58">
        <v>6431542</v>
      </c>
      <c r="AQ7" s="58">
        <v>19515524</v>
      </c>
      <c r="AR7" s="58">
        <v>18057155</v>
      </c>
      <c r="AS7" s="58">
        <v>117578225</v>
      </c>
    </row>
    <row r="8" spans="1:46" s="84" customFormat="1" ht="18" x14ac:dyDescent="0.2">
      <c r="A8" s="84">
        <f t="shared" si="10"/>
        <v>2002</v>
      </c>
      <c r="C8" s="85">
        <f t="shared" si="3"/>
        <v>2002</v>
      </c>
      <c r="D8" s="86">
        <v>138.4</v>
      </c>
      <c r="E8" s="86">
        <v>51.7</v>
      </c>
      <c r="F8" s="86">
        <v>76.2</v>
      </c>
      <c r="G8" s="86">
        <v>98.4</v>
      </c>
      <c r="H8" s="86">
        <v>60.1</v>
      </c>
      <c r="I8" s="86">
        <v>148.4</v>
      </c>
      <c r="J8" s="86">
        <v>28.4</v>
      </c>
      <c r="K8" s="86">
        <v>9.1999999999999993</v>
      </c>
      <c r="L8" s="86">
        <v>10.6</v>
      </c>
      <c r="M8" s="86">
        <v>9.1999999999999993</v>
      </c>
      <c r="N8" s="86">
        <v>28.2</v>
      </c>
      <c r="O8" s="86">
        <v>29.7</v>
      </c>
      <c r="P8" s="87">
        <f t="shared" si="4"/>
        <v>0.7947976878612717</v>
      </c>
      <c r="Q8" s="87">
        <f t="shared" si="5"/>
        <v>0.82205029013539654</v>
      </c>
      <c r="R8" s="87">
        <f t="shared" si="6"/>
        <v>0.86089238845144356</v>
      </c>
      <c r="S8" s="87">
        <f t="shared" si="7"/>
        <v>0.9065040650406504</v>
      </c>
      <c r="T8" s="87">
        <f t="shared" si="8"/>
        <v>0.53078202995008317</v>
      </c>
      <c r="U8" s="87">
        <f t="shared" si="9"/>
        <v>0.79986522911051217</v>
      </c>
      <c r="V8" s="86">
        <v>190899</v>
      </c>
      <c r="W8" s="86">
        <v>813</v>
      </c>
      <c r="X8" s="86">
        <v>4936</v>
      </c>
      <c r="Y8" s="86">
        <v>17448</v>
      </c>
      <c r="Z8" s="86">
        <v>11114</v>
      </c>
      <c r="AA8" s="86">
        <v>166379</v>
      </c>
      <c r="AB8" s="86">
        <v>41514</v>
      </c>
      <c r="AC8" s="86">
        <v>148</v>
      </c>
      <c r="AD8" s="86">
        <v>712</v>
      </c>
      <c r="AE8" s="86">
        <v>5572</v>
      </c>
      <c r="AF8" s="86">
        <v>1724</v>
      </c>
      <c r="AG8" s="86">
        <v>35082</v>
      </c>
      <c r="AH8" s="86">
        <v>137930508</v>
      </c>
      <c r="AI8" s="86">
        <v>1572244</v>
      </c>
      <c r="AJ8" s="86">
        <v>6480663</v>
      </c>
      <c r="AK8" s="86">
        <v>17733890</v>
      </c>
      <c r="AL8" s="86">
        <v>18507628</v>
      </c>
      <c r="AM8" s="86">
        <v>112143711</v>
      </c>
      <c r="AN8" s="86">
        <v>146394634</v>
      </c>
      <c r="AO8" s="86">
        <v>1604289</v>
      </c>
      <c r="AP8" s="86">
        <v>6713757</v>
      </c>
      <c r="AQ8" s="86">
        <v>19770726</v>
      </c>
      <c r="AR8" s="86">
        <v>18797669</v>
      </c>
      <c r="AS8" s="86">
        <v>118305862</v>
      </c>
      <c r="AT8" s="88"/>
    </row>
    <row r="9" spans="1:46" ht="18" x14ac:dyDescent="0.2">
      <c r="A9" s="42">
        <f t="shared" si="10"/>
        <v>2003</v>
      </c>
      <c r="C9" s="64">
        <f t="shared" si="3"/>
        <v>2003</v>
      </c>
      <c r="D9" s="58">
        <v>132</v>
      </c>
      <c r="E9" s="58">
        <v>51.7</v>
      </c>
      <c r="F9" s="58">
        <v>72.5</v>
      </c>
      <c r="G9" s="58">
        <v>98.5</v>
      </c>
      <c r="H9" s="58">
        <v>58.4</v>
      </c>
      <c r="I9" s="58">
        <v>141</v>
      </c>
      <c r="J9" s="58">
        <v>28.2</v>
      </c>
      <c r="K9" s="58">
        <v>8.9</v>
      </c>
      <c r="L9" s="58">
        <v>10.7</v>
      </c>
      <c r="M9" s="58">
        <v>9.6</v>
      </c>
      <c r="N9" s="58">
        <v>28.5</v>
      </c>
      <c r="O9" s="58">
        <v>29.4</v>
      </c>
      <c r="P9" s="59">
        <f t="shared" si="4"/>
        <v>0.78636363636363638</v>
      </c>
      <c r="Q9" s="59">
        <f t="shared" si="5"/>
        <v>0.82785299806576407</v>
      </c>
      <c r="R9" s="59">
        <f t="shared" si="6"/>
        <v>0.85241379310344834</v>
      </c>
      <c r="S9" s="59">
        <f t="shared" si="7"/>
        <v>0.90253807106598982</v>
      </c>
      <c r="T9" s="59">
        <f t="shared" si="8"/>
        <v>0.51198630136986301</v>
      </c>
      <c r="U9" s="59">
        <f t="shared" si="9"/>
        <v>0.79148936170212769</v>
      </c>
      <c r="V9" s="58">
        <v>194943</v>
      </c>
      <c r="W9" s="58">
        <v>857</v>
      </c>
      <c r="X9" s="58">
        <v>5068</v>
      </c>
      <c r="Y9" s="58">
        <v>19707</v>
      </c>
      <c r="Z9" s="58">
        <v>11398</v>
      </c>
      <c r="AA9" s="58">
        <v>167773</v>
      </c>
      <c r="AB9" s="58">
        <v>41619</v>
      </c>
      <c r="AC9" s="58">
        <v>147</v>
      </c>
      <c r="AD9" s="58">
        <v>745</v>
      </c>
      <c r="AE9" s="58">
        <v>5695</v>
      </c>
      <c r="AF9" s="58">
        <v>1884</v>
      </c>
      <c r="AG9" s="58">
        <v>35032</v>
      </c>
      <c r="AH9" s="58">
        <v>147679036</v>
      </c>
      <c r="AI9" s="58">
        <v>1659114</v>
      </c>
      <c r="AJ9" s="58">
        <v>6988593</v>
      </c>
      <c r="AK9" s="58">
        <v>20015421</v>
      </c>
      <c r="AL9" s="58">
        <v>19529116</v>
      </c>
      <c r="AM9" s="58">
        <v>119015908</v>
      </c>
      <c r="AN9" s="58">
        <v>147679036</v>
      </c>
      <c r="AO9" s="58">
        <v>1659114</v>
      </c>
      <c r="AP9" s="58">
        <v>6988593</v>
      </c>
      <c r="AQ9" s="58">
        <v>20015421</v>
      </c>
      <c r="AR9" s="58">
        <v>19529116</v>
      </c>
      <c r="AS9" s="58">
        <v>119015908</v>
      </c>
    </row>
    <row r="10" spans="1:46" ht="18" x14ac:dyDescent="0.2">
      <c r="A10" s="42">
        <f t="shared" si="10"/>
        <v>2004</v>
      </c>
      <c r="C10" s="64">
        <f t="shared" si="3"/>
        <v>2004</v>
      </c>
      <c r="D10" s="58">
        <v>131.5</v>
      </c>
      <c r="E10" s="58">
        <v>49.7</v>
      </c>
      <c r="F10" s="58">
        <v>75</v>
      </c>
      <c r="G10" s="58">
        <v>99.9</v>
      </c>
      <c r="H10" s="58">
        <v>58.7</v>
      </c>
      <c r="I10" s="58">
        <v>140.30000000000001</v>
      </c>
      <c r="J10" s="58">
        <v>27.5</v>
      </c>
      <c r="K10" s="58">
        <v>9.8000000000000007</v>
      </c>
      <c r="L10" s="58">
        <v>10.8</v>
      </c>
      <c r="M10" s="58">
        <v>9.4</v>
      </c>
      <c r="N10" s="58">
        <v>27.3</v>
      </c>
      <c r="O10" s="58">
        <v>28.8</v>
      </c>
      <c r="P10" s="59">
        <f t="shared" si="4"/>
        <v>0.79087452471482889</v>
      </c>
      <c r="Q10" s="59">
        <f t="shared" si="5"/>
        <v>0.80281690140845074</v>
      </c>
      <c r="R10" s="59">
        <f t="shared" si="6"/>
        <v>0.85599999999999998</v>
      </c>
      <c r="S10" s="59">
        <f t="shared" si="7"/>
        <v>0.90590590590590592</v>
      </c>
      <c r="T10" s="59">
        <f t="shared" si="8"/>
        <v>0.53492333901192501</v>
      </c>
      <c r="U10" s="59">
        <f t="shared" si="9"/>
        <v>0.79472558802565929</v>
      </c>
      <c r="V10" s="58">
        <v>195917</v>
      </c>
      <c r="W10" s="58">
        <v>853</v>
      </c>
      <c r="X10" s="58">
        <v>5442</v>
      </c>
      <c r="Y10" s="58">
        <v>20249</v>
      </c>
      <c r="Z10" s="58">
        <v>11893</v>
      </c>
      <c r="AA10" s="58">
        <v>167999</v>
      </c>
      <c r="AB10" s="58">
        <v>40954</v>
      </c>
      <c r="AC10" s="58">
        <v>169</v>
      </c>
      <c r="AD10" s="58">
        <v>786</v>
      </c>
      <c r="AE10" s="58">
        <v>5541</v>
      </c>
      <c r="AF10" s="58">
        <v>1909</v>
      </c>
      <c r="AG10" s="58">
        <v>34458</v>
      </c>
      <c r="AH10" s="58">
        <v>148977286</v>
      </c>
      <c r="AI10" s="58">
        <v>1716767</v>
      </c>
      <c r="AJ10" s="58">
        <v>7260672</v>
      </c>
      <c r="AK10" s="58">
        <v>20277329</v>
      </c>
      <c r="AL10" s="58">
        <v>20263650</v>
      </c>
      <c r="AM10" s="58">
        <v>119722518</v>
      </c>
      <c r="AN10" s="58">
        <v>148977286</v>
      </c>
      <c r="AO10" s="58">
        <v>1716767</v>
      </c>
      <c r="AP10" s="58">
        <v>7260672</v>
      </c>
      <c r="AQ10" s="58">
        <v>20277329</v>
      </c>
      <c r="AR10" s="58">
        <v>20263650</v>
      </c>
      <c r="AS10" s="58">
        <v>119722518</v>
      </c>
    </row>
    <row r="11" spans="1:46" ht="18" x14ac:dyDescent="0.2">
      <c r="A11" s="42">
        <f t="shared" si="10"/>
        <v>2005</v>
      </c>
      <c r="C11" s="64">
        <f t="shared" si="3"/>
        <v>2005</v>
      </c>
      <c r="D11" s="58">
        <v>132.30000000000001</v>
      </c>
      <c r="E11" s="58">
        <v>49</v>
      </c>
      <c r="F11" s="58">
        <v>75.8</v>
      </c>
      <c r="G11" s="58">
        <v>100.4</v>
      </c>
      <c r="H11" s="58">
        <v>61.4</v>
      </c>
      <c r="I11" s="58">
        <v>141.30000000000001</v>
      </c>
      <c r="J11" s="58">
        <v>27.4</v>
      </c>
      <c r="K11" s="58">
        <v>9.3000000000000007</v>
      </c>
      <c r="L11" s="58">
        <v>10.5</v>
      </c>
      <c r="M11" s="58">
        <v>9.1999999999999993</v>
      </c>
      <c r="N11" s="58">
        <v>28.2</v>
      </c>
      <c r="O11" s="58">
        <v>28.5</v>
      </c>
      <c r="P11" s="59">
        <f t="shared" si="4"/>
        <v>0.7928949357520787</v>
      </c>
      <c r="Q11" s="59">
        <f t="shared" si="5"/>
        <v>0.81020408163265301</v>
      </c>
      <c r="R11" s="59">
        <f t="shared" si="6"/>
        <v>0.86147757255936674</v>
      </c>
      <c r="S11" s="59">
        <f t="shared" si="7"/>
        <v>0.9083665338645418</v>
      </c>
      <c r="T11" s="59">
        <f t="shared" si="8"/>
        <v>0.54071661237785018</v>
      </c>
      <c r="U11" s="59">
        <f t="shared" si="9"/>
        <v>0.79830148619957542</v>
      </c>
      <c r="V11" s="58">
        <v>198896</v>
      </c>
      <c r="W11" s="58">
        <v>871</v>
      </c>
      <c r="X11" s="58">
        <v>5719</v>
      </c>
      <c r="Y11" s="58">
        <v>20631</v>
      </c>
      <c r="Z11" s="58">
        <v>12920</v>
      </c>
      <c r="AA11" s="58">
        <v>170148</v>
      </c>
      <c r="AB11" s="58">
        <v>41116</v>
      </c>
      <c r="AC11" s="58">
        <v>166</v>
      </c>
      <c r="AD11" s="58">
        <v>796</v>
      </c>
      <c r="AE11" s="58">
        <v>5802</v>
      </c>
      <c r="AF11" s="58">
        <v>1936</v>
      </c>
      <c r="AG11" s="58">
        <v>34352</v>
      </c>
      <c r="AH11" s="58">
        <v>150319521</v>
      </c>
      <c r="AI11" s="58">
        <v>1778645</v>
      </c>
      <c r="AJ11" s="58">
        <v>7546200</v>
      </c>
      <c r="AK11" s="58">
        <v>20551032</v>
      </c>
      <c r="AL11" s="58">
        <v>21033628</v>
      </c>
      <c r="AM11" s="58">
        <v>120443644</v>
      </c>
      <c r="AN11" s="58">
        <v>150319521</v>
      </c>
      <c r="AO11" s="58">
        <v>1778645</v>
      </c>
      <c r="AP11" s="58">
        <v>7546200</v>
      </c>
      <c r="AQ11" s="58">
        <v>20551032</v>
      </c>
      <c r="AR11" s="58">
        <v>21033628</v>
      </c>
      <c r="AS11" s="58">
        <v>120443644</v>
      </c>
    </row>
    <row r="12" spans="1:46" ht="18" x14ac:dyDescent="0.2">
      <c r="A12" s="42">
        <f t="shared" si="10"/>
        <v>2006</v>
      </c>
      <c r="C12" s="64">
        <f t="shared" si="3"/>
        <v>2006</v>
      </c>
      <c r="D12" s="58">
        <v>134</v>
      </c>
      <c r="E12" s="58">
        <v>49.9</v>
      </c>
      <c r="F12" s="58">
        <v>76.3</v>
      </c>
      <c r="G12" s="58">
        <v>103.7</v>
      </c>
      <c r="H12" s="58">
        <v>61.3</v>
      </c>
      <c r="I12" s="58">
        <v>142.9</v>
      </c>
      <c r="J12" s="58">
        <v>26.9</v>
      </c>
      <c r="K12" s="58">
        <v>8.6999999999999993</v>
      </c>
      <c r="L12" s="58">
        <v>10.6</v>
      </c>
      <c r="M12" s="58">
        <v>9.4</v>
      </c>
      <c r="N12" s="58">
        <v>27.3</v>
      </c>
      <c r="O12" s="58">
        <v>28.2</v>
      </c>
      <c r="P12" s="59">
        <f t="shared" si="4"/>
        <v>0.79925373134328359</v>
      </c>
      <c r="Q12" s="59">
        <f t="shared" si="5"/>
        <v>0.82565130260521047</v>
      </c>
      <c r="R12" s="59">
        <f t="shared" si="6"/>
        <v>0.86107470511140238</v>
      </c>
      <c r="S12" s="59">
        <f t="shared" si="7"/>
        <v>0.90935390549662487</v>
      </c>
      <c r="T12" s="59">
        <f t="shared" si="8"/>
        <v>0.55464926590538333</v>
      </c>
      <c r="U12" s="59">
        <f t="shared" si="9"/>
        <v>0.80265920223932818</v>
      </c>
      <c r="V12" s="58">
        <v>203372</v>
      </c>
      <c r="W12" s="58">
        <v>919</v>
      </c>
      <c r="X12" s="58">
        <v>5982</v>
      </c>
      <c r="Y12" s="58">
        <v>21610</v>
      </c>
      <c r="Z12" s="58">
        <v>13391</v>
      </c>
      <c r="AA12" s="58">
        <v>173228</v>
      </c>
      <c r="AB12" s="58">
        <v>40820</v>
      </c>
      <c r="AC12" s="58">
        <v>160</v>
      </c>
      <c r="AD12" s="58">
        <v>829</v>
      </c>
      <c r="AE12" s="58">
        <v>5694</v>
      </c>
      <c r="AF12" s="58">
        <v>2054</v>
      </c>
      <c r="AG12" s="58">
        <v>34137</v>
      </c>
      <c r="AH12" s="58">
        <v>151732647</v>
      </c>
      <c r="AI12" s="58">
        <v>1843293</v>
      </c>
      <c r="AJ12" s="58">
        <v>7835755</v>
      </c>
      <c r="AK12" s="58">
        <v>20840468</v>
      </c>
      <c r="AL12" s="58">
        <v>21837469</v>
      </c>
      <c r="AM12" s="58">
        <v>121213131</v>
      </c>
      <c r="AN12" s="58">
        <v>151732647</v>
      </c>
      <c r="AO12" s="58">
        <v>1843293</v>
      </c>
      <c r="AP12" s="58">
        <v>7835755</v>
      </c>
      <c r="AQ12" s="58">
        <v>20840468</v>
      </c>
      <c r="AR12" s="58">
        <v>21837469</v>
      </c>
      <c r="AS12" s="58">
        <v>121213131</v>
      </c>
    </row>
    <row r="13" spans="1:46" ht="18" x14ac:dyDescent="0.2">
      <c r="A13" s="42">
        <f t="shared" si="10"/>
        <v>2007</v>
      </c>
      <c r="C13" s="64">
        <f t="shared" si="3"/>
        <v>2007</v>
      </c>
      <c r="D13" s="58">
        <v>136.9</v>
      </c>
      <c r="E13" s="58">
        <v>55</v>
      </c>
      <c r="F13" s="58">
        <v>78.7</v>
      </c>
      <c r="G13" s="58">
        <v>107.5</v>
      </c>
      <c r="H13" s="58">
        <v>62.1</v>
      </c>
      <c r="I13" s="58">
        <v>145.6</v>
      </c>
      <c r="J13" s="58">
        <v>26.5</v>
      </c>
      <c r="K13" s="58">
        <v>8.8000000000000007</v>
      </c>
      <c r="L13" s="58">
        <v>9.6999999999999993</v>
      </c>
      <c r="M13" s="58">
        <v>9.1999999999999993</v>
      </c>
      <c r="N13" s="58">
        <v>27.4</v>
      </c>
      <c r="O13" s="58">
        <v>27.7</v>
      </c>
      <c r="P13" s="59">
        <f t="shared" si="4"/>
        <v>0.80642804967129289</v>
      </c>
      <c r="Q13" s="59">
        <f t="shared" si="5"/>
        <v>0.84</v>
      </c>
      <c r="R13" s="59">
        <f t="shared" si="6"/>
        <v>0.87674714104193141</v>
      </c>
      <c r="S13" s="59">
        <f t="shared" si="7"/>
        <v>0.91441860465116276</v>
      </c>
      <c r="T13" s="59">
        <f t="shared" si="8"/>
        <v>0.55877616747181968</v>
      </c>
      <c r="U13" s="59">
        <f t="shared" si="9"/>
        <v>0.80975274725274726</v>
      </c>
      <c r="V13" s="58">
        <v>209684</v>
      </c>
      <c r="W13" s="58">
        <v>1052</v>
      </c>
      <c r="X13" s="58">
        <v>6392</v>
      </c>
      <c r="Y13" s="58">
        <v>22736</v>
      </c>
      <c r="Z13" s="58">
        <v>14059</v>
      </c>
      <c r="AA13" s="58">
        <v>177642</v>
      </c>
      <c r="AB13" s="58">
        <v>40598</v>
      </c>
      <c r="AC13" s="58">
        <v>168</v>
      </c>
      <c r="AD13" s="58">
        <v>787</v>
      </c>
      <c r="AE13" s="58">
        <v>5798</v>
      </c>
      <c r="AF13" s="58">
        <v>2076</v>
      </c>
      <c r="AG13" s="58">
        <v>33845</v>
      </c>
      <c r="AH13" s="58">
        <v>153166353</v>
      </c>
      <c r="AI13" s="58">
        <v>1911949</v>
      </c>
      <c r="AJ13" s="58">
        <v>8121183</v>
      </c>
      <c r="AK13" s="58">
        <v>21142428</v>
      </c>
      <c r="AL13" s="58">
        <v>22650892</v>
      </c>
      <c r="AM13" s="58">
        <v>121990793</v>
      </c>
      <c r="AN13" s="58">
        <v>153166353</v>
      </c>
      <c r="AO13" s="58">
        <v>1911949</v>
      </c>
      <c r="AP13" s="58">
        <v>8121183</v>
      </c>
      <c r="AQ13" s="58">
        <v>21142428</v>
      </c>
      <c r="AR13" s="58">
        <v>22650892</v>
      </c>
      <c r="AS13" s="58">
        <v>121990793</v>
      </c>
    </row>
    <row r="14" spans="1:46" s="84" customFormat="1" ht="18" x14ac:dyDescent="0.2">
      <c r="A14" s="84">
        <f t="shared" si="10"/>
        <v>2008</v>
      </c>
      <c r="C14" s="85">
        <f t="shared" si="3"/>
        <v>2008</v>
      </c>
      <c r="D14" s="86">
        <v>139.19999999999999</v>
      </c>
      <c r="E14" s="86">
        <v>50.5</v>
      </c>
      <c r="F14" s="86">
        <v>82.9</v>
      </c>
      <c r="G14" s="86">
        <v>109.4</v>
      </c>
      <c r="H14" s="86">
        <v>63.7</v>
      </c>
      <c r="I14" s="86">
        <v>148.1</v>
      </c>
      <c r="J14" s="86">
        <v>26.3</v>
      </c>
      <c r="K14" s="86">
        <v>8.6</v>
      </c>
      <c r="L14" s="86">
        <v>10.3</v>
      </c>
      <c r="M14" s="86">
        <v>9.1</v>
      </c>
      <c r="N14" s="86">
        <v>27.3</v>
      </c>
      <c r="O14" s="86">
        <v>27.5</v>
      </c>
      <c r="P14" s="87">
        <f t="shared" si="4"/>
        <v>0.81106321839080464</v>
      </c>
      <c r="Q14" s="87">
        <f t="shared" si="5"/>
        <v>0.82970297029702977</v>
      </c>
      <c r="R14" s="87">
        <f t="shared" si="6"/>
        <v>0.87575392038600719</v>
      </c>
      <c r="S14" s="87">
        <f t="shared" si="7"/>
        <v>0.91681901279707501</v>
      </c>
      <c r="T14" s="87">
        <f t="shared" si="8"/>
        <v>0.5714285714285714</v>
      </c>
      <c r="U14" s="87">
        <f t="shared" si="9"/>
        <v>0.81431465226198507</v>
      </c>
      <c r="V14" s="86">
        <v>215134</v>
      </c>
      <c r="W14" s="86">
        <v>1004</v>
      </c>
      <c r="X14" s="86">
        <v>6969</v>
      </c>
      <c r="Y14" s="86">
        <v>23460</v>
      </c>
      <c r="Z14" s="86">
        <v>14948</v>
      </c>
      <c r="AA14" s="86">
        <v>181837</v>
      </c>
      <c r="AB14" s="86">
        <v>40589</v>
      </c>
      <c r="AC14" s="86">
        <v>170</v>
      </c>
      <c r="AD14" s="86">
        <v>863</v>
      </c>
      <c r="AE14" s="86">
        <v>5851</v>
      </c>
      <c r="AF14" s="86">
        <v>2140</v>
      </c>
      <c r="AG14" s="86">
        <v>33705</v>
      </c>
      <c r="AH14" s="86">
        <v>154604015</v>
      </c>
      <c r="AI14" s="86">
        <v>1986553</v>
      </c>
      <c r="AJ14" s="86">
        <v>8410193</v>
      </c>
      <c r="AK14" s="86">
        <v>21446016</v>
      </c>
      <c r="AL14" s="86">
        <v>23468891</v>
      </c>
      <c r="AM14" s="86">
        <v>122761253</v>
      </c>
      <c r="AN14" s="86">
        <v>154604015</v>
      </c>
      <c r="AO14" s="86">
        <v>1986553</v>
      </c>
      <c r="AP14" s="86">
        <v>8410193</v>
      </c>
      <c r="AQ14" s="86">
        <v>21446016</v>
      </c>
      <c r="AR14" s="86">
        <v>23468891</v>
      </c>
      <c r="AS14" s="86">
        <v>122761253</v>
      </c>
      <c r="AT14" s="88"/>
    </row>
    <row r="15" spans="1:46" ht="18" x14ac:dyDescent="0.2">
      <c r="A15" s="42">
        <f t="shared" si="10"/>
        <v>2009</v>
      </c>
      <c r="C15" s="64">
        <f t="shared" si="3"/>
        <v>2009</v>
      </c>
      <c r="D15" s="58">
        <v>141.5</v>
      </c>
      <c r="E15" s="58">
        <v>49.7</v>
      </c>
      <c r="F15" s="58">
        <v>81.3</v>
      </c>
      <c r="G15" s="58">
        <v>112.7</v>
      </c>
      <c r="H15" s="58">
        <v>64.599999999999994</v>
      </c>
      <c r="I15" s="58">
        <v>150.80000000000001</v>
      </c>
      <c r="J15" s="58">
        <v>26.1</v>
      </c>
      <c r="K15" s="58">
        <v>8.4</v>
      </c>
      <c r="L15" s="58">
        <v>10</v>
      </c>
      <c r="M15" s="58">
        <v>9.4</v>
      </c>
      <c r="N15" s="58">
        <v>26.9</v>
      </c>
      <c r="O15" s="58">
        <v>27.4</v>
      </c>
      <c r="P15" s="59">
        <f t="shared" si="4"/>
        <v>0.81554770318021197</v>
      </c>
      <c r="Q15" s="59">
        <f t="shared" si="5"/>
        <v>0.83098591549295775</v>
      </c>
      <c r="R15" s="59">
        <f t="shared" si="6"/>
        <v>0.87699876998769988</v>
      </c>
      <c r="S15" s="59">
        <f t="shared" si="7"/>
        <v>0.91659272404614023</v>
      </c>
      <c r="T15" s="59">
        <f t="shared" si="8"/>
        <v>0.58359133126934981</v>
      </c>
      <c r="U15" s="59">
        <f t="shared" si="9"/>
        <v>0.8183023872679045</v>
      </c>
      <c r="V15" s="58">
        <v>220659</v>
      </c>
      <c r="W15" s="58">
        <v>1024</v>
      </c>
      <c r="X15" s="58">
        <v>7067</v>
      </c>
      <c r="Y15" s="58">
        <v>24512</v>
      </c>
      <c r="Z15" s="58">
        <v>15671</v>
      </c>
      <c r="AA15" s="58">
        <v>186159</v>
      </c>
      <c r="AB15" s="58">
        <v>40676</v>
      </c>
      <c r="AC15" s="58">
        <v>173</v>
      </c>
      <c r="AD15" s="58">
        <v>873</v>
      </c>
      <c r="AE15" s="58">
        <v>5850</v>
      </c>
      <c r="AF15" s="58">
        <v>2270</v>
      </c>
      <c r="AG15" s="58">
        <v>33780</v>
      </c>
      <c r="AH15" s="58">
        <v>155964075</v>
      </c>
      <c r="AI15" s="58">
        <v>2062396</v>
      </c>
      <c r="AJ15" s="58">
        <v>8687874</v>
      </c>
      <c r="AK15" s="58">
        <v>21744516</v>
      </c>
      <c r="AL15" s="58">
        <v>24261364</v>
      </c>
      <c r="AM15" s="58">
        <v>123469289</v>
      </c>
      <c r="AN15" s="58">
        <v>155964075</v>
      </c>
      <c r="AO15" s="58">
        <v>2062396</v>
      </c>
      <c r="AP15" s="58">
        <v>8687874</v>
      </c>
      <c r="AQ15" s="58">
        <v>21744516</v>
      </c>
      <c r="AR15" s="58">
        <v>24261364</v>
      </c>
      <c r="AS15" s="58">
        <v>123469289</v>
      </c>
    </row>
    <row r="16" spans="1:46" ht="18" x14ac:dyDescent="0.2">
      <c r="A16" s="42">
        <f t="shared" si="10"/>
        <v>2010</v>
      </c>
      <c r="C16" s="64">
        <f t="shared" si="3"/>
        <v>2010</v>
      </c>
      <c r="D16" s="58">
        <v>138.1</v>
      </c>
      <c r="E16" s="58">
        <v>50</v>
      </c>
      <c r="F16" s="58">
        <v>85.7</v>
      </c>
      <c r="G16" s="58">
        <v>111.8</v>
      </c>
      <c r="H16" s="58">
        <v>61.9</v>
      </c>
      <c r="I16" s="58">
        <v>146.5</v>
      </c>
      <c r="J16" s="58">
        <v>26.1</v>
      </c>
      <c r="K16" s="58">
        <v>8</v>
      </c>
      <c r="L16" s="58">
        <v>10.7</v>
      </c>
      <c r="M16" s="58">
        <v>9.1999999999999993</v>
      </c>
      <c r="N16" s="58">
        <v>27.4</v>
      </c>
      <c r="O16" s="58">
        <v>27.3</v>
      </c>
      <c r="P16" s="59">
        <f t="shared" si="4"/>
        <v>0.8110065170166546</v>
      </c>
      <c r="Q16" s="59">
        <f t="shared" si="5"/>
        <v>0.84</v>
      </c>
      <c r="R16" s="59">
        <f t="shared" si="6"/>
        <v>0.87514585764294051</v>
      </c>
      <c r="S16" s="59">
        <f t="shared" si="7"/>
        <v>0.91771019677996424</v>
      </c>
      <c r="T16" s="59">
        <f t="shared" si="8"/>
        <v>0.5573505654281099</v>
      </c>
      <c r="U16" s="59">
        <f t="shared" si="9"/>
        <v>0.81365187713310583</v>
      </c>
      <c r="V16" s="58">
        <v>217138</v>
      </c>
      <c r="W16" s="58">
        <v>1064</v>
      </c>
      <c r="X16" s="58">
        <v>7681</v>
      </c>
      <c r="Y16" s="58">
        <v>24634</v>
      </c>
      <c r="Z16" s="58">
        <v>15484</v>
      </c>
      <c r="AA16" s="58">
        <v>181897</v>
      </c>
      <c r="AB16" s="58">
        <v>217138</v>
      </c>
      <c r="AC16" s="58">
        <v>1064</v>
      </c>
      <c r="AD16" s="58">
        <v>7681</v>
      </c>
      <c r="AE16" s="58">
        <v>24634</v>
      </c>
      <c r="AF16" s="58">
        <v>15484</v>
      </c>
      <c r="AG16" s="58">
        <v>181897</v>
      </c>
      <c r="AH16" s="58">
        <v>157257573</v>
      </c>
      <c r="AI16" s="58">
        <v>2125877</v>
      </c>
      <c r="AJ16" s="58">
        <v>8961676</v>
      </c>
      <c r="AK16" s="58">
        <v>22029932</v>
      </c>
      <c r="AL16" s="58">
        <v>25001238</v>
      </c>
      <c r="AM16" s="58">
        <v>124140088</v>
      </c>
      <c r="AN16" s="58">
        <v>157257573</v>
      </c>
      <c r="AO16" s="58">
        <v>2125877</v>
      </c>
      <c r="AP16" s="58">
        <v>8961676</v>
      </c>
      <c r="AQ16" s="58">
        <v>22029932</v>
      </c>
      <c r="AR16" s="58">
        <v>25001238</v>
      </c>
      <c r="AS16" s="58">
        <v>124140088</v>
      </c>
    </row>
    <row r="17" spans="1:46" ht="18" x14ac:dyDescent="0.2">
      <c r="A17" s="42">
        <f>A16+1</f>
        <v>2011</v>
      </c>
      <c r="C17" s="64">
        <f t="shared" si="3"/>
        <v>2011</v>
      </c>
      <c r="D17" s="58">
        <v>141.9</v>
      </c>
      <c r="E17" s="58">
        <v>56.2</v>
      </c>
      <c r="F17" s="58">
        <v>88.1</v>
      </c>
      <c r="G17" s="58">
        <v>116</v>
      </c>
      <c r="H17" s="58">
        <v>66.099999999999994</v>
      </c>
      <c r="I17" s="58">
        <v>150.5</v>
      </c>
      <c r="J17" s="58">
        <v>25.8</v>
      </c>
      <c r="K17" s="58">
        <v>7.6</v>
      </c>
      <c r="L17" s="58">
        <v>10.6</v>
      </c>
      <c r="M17" s="58">
        <v>9.1999999999999993</v>
      </c>
      <c r="N17" s="58">
        <v>27.8</v>
      </c>
      <c r="O17" s="58">
        <v>26.9</v>
      </c>
      <c r="P17" s="59">
        <f t="shared" si="4"/>
        <v>0.81818181818181812</v>
      </c>
      <c r="Q17" s="59">
        <f t="shared" si="5"/>
        <v>0.86476868327402134</v>
      </c>
      <c r="R17" s="59">
        <f t="shared" si="6"/>
        <v>0.87968217934165716</v>
      </c>
      <c r="S17" s="59">
        <f t="shared" si="7"/>
        <v>0.92068965517241375</v>
      </c>
      <c r="T17" s="59">
        <f t="shared" si="8"/>
        <v>0.57942511346444769</v>
      </c>
      <c r="U17" s="59">
        <f t="shared" si="9"/>
        <v>0.82126245847176083</v>
      </c>
      <c r="V17" s="58">
        <v>222897</v>
      </c>
      <c r="W17" s="58">
        <v>1198</v>
      </c>
      <c r="X17" s="58">
        <v>8021</v>
      </c>
      <c r="Y17" s="58">
        <v>25716</v>
      </c>
      <c r="Z17" s="58">
        <v>16701</v>
      </c>
      <c r="AA17" s="58">
        <v>186101</v>
      </c>
      <c r="AB17" s="58">
        <v>274457</v>
      </c>
      <c r="AC17" s="58">
        <v>1324</v>
      </c>
      <c r="AD17" s="58">
        <v>7269</v>
      </c>
      <c r="AE17" s="58">
        <v>32840</v>
      </c>
      <c r="AF17" s="58">
        <v>15196</v>
      </c>
      <c r="AG17" s="58">
        <v>233024</v>
      </c>
      <c r="AH17" s="58">
        <v>157079246</v>
      </c>
      <c r="AI17" s="58">
        <v>2131165</v>
      </c>
      <c r="AJ17" s="58">
        <v>9109338</v>
      </c>
      <c r="AK17" s="58">
        <v>22159458</v>
      </c>
      <c r="AL17" s="58">
        <v>25257176</v>
      </c>
      <c r="AM17" s="58">
        <v>123679285</v>
      </c>
      <c r="AN17" s="58">
        <v>158426997</v>
      </c>
      <c r="AO17" s="58">
        <v>2156552</v>
      </c>
      <c r="AP17" s="58">
        <v>9244704</v>
      </c>
      <c r="AQ17" s="58">
        <v>22289136</v>
      </c>
      <c r="AR17" s="58">
        <v>25615649</v>
      </c>
      <c r="AS17" s="58">
        <v>124736605</v>
      </c>
    </row>
    <row r="18" spans="1:46" s="84" customFormat="1" ht="18" x14ac:dyDescent="0.2">
      <c r="A18" s="84">
        <f t="shared" si="10"/>
        <v>2012</v>
      </c>
      <c r="C18" s="85">
        <f t="shared" si="3"/>
        <v>2012</v>
      </c>
      <c r="D18" s="86">
        <v>142.80000000000001</v>
      </c>
      <c r="E18" s="86">
        <v>54.1</v>
      </c>
      <c r="F18" s="86">
        <v>89.7</v>
      </c>
      <c r="G18" s="86">
        <v>115.7</v>
      </c>
      <c r="H18" s="86">
        <v>66.400000000000006</v>
      </c>
      <c r="I18" s="86">
        <v>151.5</v>
      </c>
      <c r="J18" s="86">
        <v>25.8</v>
      </c>
      <c r="K18" s="86">
        <v>7.9</v>
      </c>
      <c r="L18" s="86">
        <v>10.8</v>
      </c>
      <c r="M18" s="86">
        <v>10</v>
      </c>
      <c r="N18" s="86">
        <v>27.4</v>
      </c>
      <c r="O18" s="86">
        <v>26.9</v>
      </c>
      <c r="P18" s="87">
        <f t="shared" si="4"/>
        <v>0.81932773109243695</v>
      </c>
      <c r="Q18" s="87">
        <f t="shared" si="5"/>
        <v>0.85397412199630307</v>
      </c>
      <c r="R18" s="87">
        <f t="shared" si="6"/>
        <v>0.87959866220735783</v>
      </c>
      <c r="S18" s="87">
        <f t="shared" si="7"/>
        <v>0.91356957649092485</v>
      </c>
      <c r="T18" s="87">
        <f t="shared" si="8"/>
        <v>0.58734939759036142</v>
      </c>
      <c r="U18" s="87">
        <f t="shared" si="9"/>
        <v>0.82244224422442247</v>
      </c>
      <c r="V18" s="86">
        <v>225974</v>
      </c>
      <c r="W18" s="86">
        <v>1170</v>
      </c>
      <c r="X18" s="86">
        <v>8427</v>
      </c>
      <c r="Y18" s="86">
        <v>25921</v>
      </c>
      <c r="Z18" s="86">
        <v>17140</v>
      </c>
      <c r="AA18" s="86">
        <v>188222</v>
      </c>
      <c r="AB18" s="86">
        <v>41150</v>
      </c>
      <c r="AC18" s="86">
        <v>172</v>
      </c>
      <c r="AD18" s="86">
        <v>1032</v>
      </c>
      <c r="AE18" s="86">
        <v>6186</v>
      </c>
      <c r="AF18" s="86">
        <v>2613</v>
      </c>
      <c r="AG18" s="86">
        <v>33760</v>
      </c>
      <c r="AH18" s="86">
        <v>158216309</v>
      </c>
      <c r="AI18" s="86">
        <v>2162060</v>
      </c>
      <c r="AJ18" s="86">
        <v>9392989</v>
      </c>
      <c r="AK18" s="86">
        <v>22413299</v>
      </c>
      <c r="AL18" s="86">
        <v>25828881</v>
      </c>
      <c r="AM18" s="86">
        <v>124247961</v>
      </c>
      <c r="AN18" s="86">
        <v>159583505</v>
      </c>
      <c r="AO18" s="86">
        <v>2187956</v>
      </c>
      <c r="AP18" s="86">
        <v>9532897</v>
      </c>
      <c r="AQ18" s="86">
        <v>22548530</v>
      </c>
      <c r="AR18" s="86">
        <v>26196563</v>
      </c>
      <c r="AS18" s="86">
        <v>125314122</v>
      </c>
      <c r="AT18" s="88"/>
    </row>
    <row r="19" spans="1:46" ht="18" x14ac:dyDescent="0.2">
      <c r="A19" s="42">
        <f t="shared" si="10"/>
        <v>2013</v>
      </c>
      <c r="C19" s="64">
        <f t="shared" si="3"/>
        <v>2013</v>
      </c>
      <c r="D19" s="58">
        <v>144.80000000000001</v>
      </c>
      <c r="E19" s="58">
        <v>58</v>
      </c>
      <c r="F19" s="58">
        <v>91.9</v>
      </c>
      <c r="G19" s="58">
        <v>118.5</v>
      </c>
      <c r="H19" s="58">
        <v>68.400000000000006</v>
      </c>
      <c r="I19" s="58">
        <v>153.1</v>
      </c>
      <c r="J19" s="58">
        <v>25.4</v>
      </c>
      <c r="K19" s="58">
        <v>7.5</v>
      </c>
      <c r="L19" s="58">
        <v>10.6</v>
      </c>
      <c r="M19" s="58">
        <v>10</v>
      </c>
      <c r="N19" s="58">
        <v>26.7</v>
      </c>
      <c r="O19" s="58">
        <v>26.7</v>
      </c>
      <c r="P19" s="59">
        <f t="shared" si="4"/>
        <v>0.82458563535911611</v>
      </c>
      <c r="Q19" s="59">
        <f t="shared" si="5"/>
        <v>0.87068965517241381</v>
      </c>
      <c r="R19" s="59">
        <f t="shared" si="6"/>
        <v>0.88465723612622416</v>
      </c>
      <c r="S19" s="59">
        <f t="shared" si="7"/>
        <v>0.91561181434599159</v>
      </c>
      <c r="T19" s="59">
        <f t="shared" si="8"/>
        <v>0.60964912280701755</v>
      </c>
      <c r="U19" s="59">
        <f t="shared" si="9"/>
        <v>0.82560418027433047</v>
      </c>
      <c r="V19" s="58">
        <v>230815</v>
      </c>
      <c r="W19" s="58">
        <v>1272</v>
      </c>
      <c r="X19" s="58">
        <v>8914</v>
      </c>
      <c r="Y19" s="58">
        <v>26854</v>
      </c>
      <c r="Z19" s="58">
        <v>18066</v>
      </c>
      <c r="AA19" s="58">
        <v>191077</v>
      </c>
      <c r="AB19" s="58">
        <v>40860</v>
      </c>
      <c r="AC19" s="58">
        <v>166</v>
      </c>
      <c r="AD19" s="58">
        <v>1048</v>
      </c>
      <c r="AE19" s="58">
        <v>6086</v>
      </c>
      <c r="AF19" s="58">
        <v>2671</v>
      </c>
      <c r="AG19" s="58">
        <v>33560</v>
      </c>
      <c r="AH19" s="58">
        <v>159369006</v>
      </c>
      <c r="AI19" s="58">
        <v>2191838</v>
      </c>
      <c r="AJ19" s="58">
        <v>9699080</v>
      </c>
      <c r="AK19" s="58">
        <v>22671099</v>
      </c>
      <c r="AL19" s="58">
        <v>26405628</v>
      </c>
      <c r="AM19" s="58">
        <v>124806989</v>
      </c>
      <c r="AN19" s="58">
        <v>160756163</v>
      </c>
      <c r="AO19" s="58">
        <v>2218391</v>
      </c>
      <c r="AP19" s="58">
        <v>9844903</v>
      </c>
      <c r="AQ19" s="58">
        <v>22810102</v>
      </c>
      <c r="AR19" s="58">
        <v>26783234</v>
      </c>
      <c r="AS19" s="58">
        <v>125882767</v>
      </c>
    </row>
    <row r="20" spans="1:46" x14ac:dyDescent="0.2">
      <c r="C20" s="43" t="s">
        <v>1</v>
      </c>
      <c r="D20" s="60"/>
      <c r="E20" s="61"/>
      <c r="F20" s="61"/>
      <c r="G20" s="61"/>
      <c r="H20" s="62"/>
      <c r="I20" s="61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60"/>
      <c r="W20" s="61"/>
      <c r="X20" s="61"/>
      <c r="Y20" s="61"/>
      <c r="Z20" s="62"/>
      <c r="AA20" s="61"/>
      <c r="AB20" s="59"/>
      <c r="AC20" s="59"/>
      <c r="AD20" s="59"/>
      <c r="AE20" s="59"/>
      <c r="AF20" s="59"/>
      <c r="AG20" s="59"/>
      <c r="AH20" s="60"/>
      <c r="AI20" s="61"/>
      <c r="AJ20" s="61"/>
      <c r="AK20" s="61"/>
      <c r="AL20" s="62"/>
      <c r="AM20" s="61"/>
      <c r="AN20" s="59"/>
      <c r="AO20" s="59"/>
      <c r="AP20" s="59"/>
      <c r="AQ20" s="59"/>
      <c r="AR20" s="59"/>
      <c r="AS20" s="59"/>
    </row>
    <row r="21" spans="1:46" ht="18" x14ac:dyDescent="0.2">
      <c r="A21" s="42">
        <f>A5</f>
        <v>1999</v>
      </c>
      <c r="B21" s="41" t="s">
        <v>633</v>
      </c>
      <c r="C21" s="43">
        <f t="shared" si="3"/>
        <v>1999</v>
      </c>
      <c r="D21" s="58">
        <v>147.6</v>
      </c>
      <c r="E21" s="58">
        <v>42.9</v>
      </c>
      <c r="F21" s="58">
        <v>52.5</v>
      </c>
      <c r="G21" s="58">
        <v>146.6</v>
      </c>
      <c r="H21" s="58">
        <v>54.1</v>
      </c>
      <c r="I21" s="58">
        <v>151.5</v>
      </c>
      <c r="J21" s="58">
        <v>23.2</v>
      </c>
      <c r="K21" s="58">
        <v>4.5</v>
      </c>
      <c r="L21" s="58">
        <v>5.5</v>
      </c>
      <c r="M21" s="58">
        <v>6</v>
      </c>
      <c r="N21" s="58">
        <v>31.2</v>
      </c>
      <c r="O21" s="58">
        <v>23.1</v>
      </c>
      <c r="P21" s="59">
        <f t="shared" si="4"/>
        <v>0.84281842818428188</v>
      </c>
      <c r="Q21" s="59">
        <f t="shared" si="5"/>
        <v>0.8951048951048951</v>
      </c>
      <c r="R21" s="59">
        <f t="shared" si="6"/>
        <v>0.89523809523809528</v>
      </c>
      <c r="S21" s="59">
        <f t="shared" si="7"/>
        <v>0.95907230559345158</v>
      </c>
      <c r="T21" s="59">
        <f t="shared" si="8"/>
        <v>0.42329020332717193</v>
      </c>
      <c r="U21" s="59">
        <f t="shared" si="9"/>
        <v>0.8475247524752475</v>
      </c>
      <c r="V21" s="58">
        <v>188359</v>
      </c>
      <c r="W21" s="58">
        <v>578</v>
      </c>
      <c r="X21" s="58">
        <v>2814</v>
      </c>
      <c r="Y21" s="58">
        <v>22561</v>
      </c>
      <c r="Z21" s="58">
        <v>9271</v>
      </c>
      <c r="AA21" s="58">
        <v>159815</v>
      </c>
      <c r="AB21" s="58">
        <v>31728</v>
      </c>
      <c r="AC21" s="58">
        <v>63</v>
      </c>
      <c r="AD21" s="58">
        <v>304</v>
      </c>
      <c r="AE21" s="58">
        <v>5357</v>
      </c>
      <c r="AF21" s="58">
        <v>1050</v>
      </c>
      <c r="AG21" s="58">
        <v>26004</v>
      </c>
      <c r="AH21" s="58">
        <v>127602988</v>
      </c>
      <c r="AI21" s="58">
        <v>1347120</v>
      </c>
      <c r="AJ21" s="58">
        <v>5356992</v>
      </c>
      <c r="AK21" s="58">
        <v>15384254</v>
      </c>
      <c r="AL21" s="58">
        <v>17146796</v>
      </c>
      <c r="AM21" s="58">
        <v>105514622</v>
      </c>
      <c r="AN21" s="58">
        <v>136802873</v>
      </c>
      <c r="AO21" s="58">
        <v>1410781</v>
      </c>
      <c r="AP21" s="58">
        <v>5538405</v>
      </c>
      <c r="AQ21" s="58">
        <v>17195091</v>
      </c>
      <c r="AR21" s="58">
        <v>17434346</v>
      </c>
      <c r="AS21" s="58">
        <v>112658596</v>
      </c>
    </row>
    <row r="22" spans="1:46" ht="18" x14ac:dyDescent="0.2">
      <c r="A22" s="42">
        <f t="shared" ref="A22:A35" si="11">A6</f>
        <v>2000</v>
      </c>
      <c r="B22" s="41" t="s">
        <v>633</v>
      </c>
      <c r="C22" s="43">
        <f t="shared" si="3"/>
        <v>2000</v>
      </c>
      <c r="D22" s="58">
        <v>150.5</v>
      </c>
      <c r="E22" s="58">
        <v>40.1</v>
      </c>
      <c r="F22" s="58">
        <v>53.1</v>
      </c>
      <c r="G22" s="58">
        <v>153.9</v>
      </c>
      <c r="H22" s="58">
        <v>55.6</v>
      </c>
      <c r="I22" s="58">
        <v>154.1</v>
      </c>
      <c r="J22" s="58">
        <v>22.4</v>
      </c>
      <c r="K22" s="58">
        <v>6.2</v>
      </c>
      <c r="L22" s="58">
        <v>5.2</v>
      </c>
      <c r="M22" s="58">
        <v>5.6</v>
      </c>
      <c r="N22" s="58">
        <v>30.6</v>
      </c>
      <c r="O22" s="58">
        <v>22.3</v>
      </c>
      <c r="P22" s="59">
        <f t="shared" si="4"/>
        <v>0.85116279069767442</v>
      </c>
      <c r="Q22" s="59">
        <f t="shared" si="5"/>
        <v>0.84538653366583538</v>
      </c>
      <c r="R22" s="59">
        <f t="shared" si="6"/>
        <v>0.90207156308851222</v>
      </c>
      <c r="S22" s="59">
        <f t="shared" si="7"/>
        <v>0.96361273554256011</v>
      </c>
      <c r="T22" s="59">
        <f t="shared" si="8"/>
        <v>0.44964028776978415</v>
      </c>
      <c r="U22" s="59">
        <f t="shared" si="9"/>
        <v>0.85528877352368593</v>
      </c>
      <c r="V22" s="58">
        <v>194363</v>
      </c>
      <c r="W22" s="58">
        <v>571</v>
      </c>
      <c r="X22" s="58">
        <v>2980</v>
      </c>
      <c r="Y22" s="58">
        <v>24067</v>
      </c>
      <c r="Z22" s="58">
        <v>10011</v>
      </c>
      <c r="AA22" s="58">
        <v>164006</v>
      </c>
      <c r="AB22" s="58">
        <v>31078</v>
      </c>
      <c r="AC22" s="58">
        <v>92</v>
      </c>
      <c r="AD22" s="58">
        <v>300</v>
      </c>
      <c r="AE22" s="58">
        <v>5346</v>
      </c>
      <c r="AF22" s="58">
        <v>1033</v>
      </c>
      <c r="AG22" s="58">
        <v>25340</v>
      </c>
      <c r="AH22" s="58">
        <v>129121210</v>
      </c>
      <c r="AI22" s="58">
        <v>1422750</v>
      </c>
      <c r="AJ22" s="58">
        <v>5613982</v>
      </c>
      <c r="AK22" s="58">
        <v>15640435</v>
      </c>
      <c r="AL22" s="58">
        <v>18009350</v>
      </c>
      <c r="AM22" s="58">
        <v>106444043</v>
      </c>
      <c r="AN22" s="58">
        <v>138443407</v>
      </c>
      <c r="AO22" s="58">
        <v>1493056</v>
      </c>
      <c r="AP22" s="58">
        <v>5810867</v>
      </c>
      <c r="AQ22" s="58">
        <v>17475735</v>
      </c>
      <c r="AR22" s="58">
        <v>18340219</v>
      </c>
      <c r="AS22" s="58">
        <v>113663749</v>
      </c>
    </row>
    <row r="23" spans="1:46" ht="18" x14ac:dyDescent="0.2">
      <c r="A23" s="42">
        <f t="shared" si="11"/>
        <v>2001</v>
      </c>
      <c r="B23" s="41" t="s">
        <v>633</v>
      </c>
      <c r="C23" s="43">
        <f t="shared" si="3"/>
        <v>2001</v>
      </c>
      <c r="D23" s="58">
        <v>153.69999999999999</v>
      </c>
      <c r="E23" s="58">
        <v>43.1</v>
      </c>
      <c r="F23" s="58">
        <v>56.4</v>
      </c>
      <c r="G23" s="58">
        <v>155.30000000000001</v>
      </c>
      <c r="H23" s="58">
        <v>55.8</v>
      </c>
      <c r="I23" s="58">
        <v>157.5</v>
      </c>
      <c r="J23" s="58">
        <v>22</v>
      </c>
      <c r="K23" s="58">
        <v>6</v>
      </c>
      <c r="L23" s="58">
        <v>4.9000000000000004</v>
      </c>
      <c r="M23" s="58">
        <v>6.4</v>
      </c>
      <c r="N23" s="58">
        <v>29.7</v>
      </c>
      <c r="O23" s="58">
        <v>21.9</v>
      </c>
      <c r="P23" s="59">
        <f t="shared" si="4"/>
        <v>0.85686402081977875</v>
      </c>
      <c r="Q23" s="59">
        <f t="shared" si="5"/>
        <v>0.86078886310904879</v>
      </c>
      <c r="R23" s="59">
        <f t="shared" si="6"/>
        <v>0.91312056737588654</v>
      </c>
      <c r="S23" s="59">
        <f t="shared" si="7"/>
        <v>0.95878943979394715</v>
      </c>
      <c r="T23" s="59">
        <f t="shared" si="8"/>
        <v>0.467741935483871</v>
      </c>
      <c r="U23" s="59">
        <f t="shared" si="9"/>
        <v>0.86095238095238091</v>
      </c>
      <c r="V23" s="58">
        <v>203200</v>
      </c>
      <c r="W23" s="58">
        <v>653</v>
      </c>
      <c r="X23" s="58">
        <v>3310</v>
      </c>
      <c r="Y23" s="58">
        <v>24983</v>
      </c>
      <c r="Z23" s="58">
        <v>10483</v>
      </c>
      <c r="AA23" s="58">
        <v>171158</v>
      </c>
      <c r="AB23" s="58">
        <v>30719</v>
      </c>
      <c r="AC23" s="58">
        <v>92</v>
      </c>
      <c r="AD23" s="58">
        <v>296</v>
      </c>
      <c r="AE23" s="58">
        <v>5265</v>
      </c>
      <c r="AF23" s="58">
        <v>1226</v>
      </c>
      <c r="AG23" s="58">
        <v>25066</v>
      </c>
      <c r="AH23" s="58">
        <v>132176640</v>
      </c>
      <c r="AI23" s="58">
        <v>1515016</v>
      </c>
      <c r="AJ23" s="58">
        <v>5871100</v>
      </c>
      <c r="AK23" s="58">
        <v>16087391</v>
      </c>
      <c r="AL23" s="58">
        <v>18783798</v>
      </c>
      <c r="AM23" s="58">
        <v>108703133</v>
      </c>
      <c r="AN23" s="58">
        <v>139891492</v>
      </c>
      <c r="AO23" s="58">
        <v>1545161</v>
      </c>
      <c r="AP23" s="58">
        <v>6064655</v>
      </c>
      <c r="AQ23" s="58">
        <v>17734251</v>
      </c>
      <c r="AR23" s="58">
        <v>19083066</v>
      </c>
      <c r="AS23" s="58">
        <v>114547425</v>
      </c>
    </row>
    <row r="24" spans="1:46" ht="18" x14ac:dyDescent="0.2">
      <c r="A24" s="42">
        <f t="shared" si="11"/>
        <v>2002</v>
      </c>
      <c r="C24" s="43">
        <f t="shared" si="3"/>
        <v>2002</v>
      </c>
      <c r="D24" s="58">
        <v>154.19999999999999</v>
      </c>
      <c r="E24" s="58">
        <v>47</v>
      </c>
      <c r="F24" s="58">
        <v>56.5</v>
      </c>
      <c r="G24" s="58">
        <v>155.30000000000001</v>
      </c>
      <c r="H24" s="58">
        <v>59</v>
      </c>
      <c r="I24" s="58">
        <v>157.9</v>
      </c>
      <c r="J24" s="58">
        <v>21.6</v>
      </c>
      <c r="K24" s="58">
        <v>5.3</v>
      </c>
      <c r="L24" s="58">
        <v>4.7</v>
      </c>
      <c r="M24" s="58">
        <v>6.1</v>
      </c>
      <c r="N24" s="58">
        <v>28.6</v>
      </c>
      <c r="O24" s="58">
        <v>21.6</v>
      </c>
      <c r="P24" s="59">
        <f t="shared" si="4"/>
        <v>0.85992217898832679</v>
      </c>
      <c r="Q24" s="59">
        <f t="shared" si="5"/>
        <v>0.88723404255319149</v>
      </c>
      <c r="R24" s="59">
        <f t="shared" si="6"/>
        <v>0.91681415929203536</v>
      </c>
      <c r="S24" s="59">
        <f t="shared" si="7"/>
        <v>0.96072118480360591</v>
      </c>
      <c r="T24" s="59">
        <f t="shared" si="8"/>
        <v>0.51525423728813557</v>
      </c>
      <c r="U24" s="59">
        <f t="shared" si="9"/>
        <v>0.86320455984800504</v>
      </c>
      <c r="V24" s="58">
        <v>205351</v>
      </c>
      <c r="W24" s="58">
        <v>735</v>
      </c>
      <c r="X24" s="58">
        <v>3445</v>
      </c>
      <c r="Y24" s="58">
        <v>25088</v>
      </c>
      <c r="Z24" s="58">
        <v>11488</v>
      </c>
      <c r="AA24" s="58">
        <v>172692</v>
      </c>
      <c r="AB24" s="58">
        <v>30446</v>
      </c>
      <c r="AC24" s="58">
        <v>85</v>
      </c>
      <c r="AD24" s="58">
        <v>298</v>
      </c>
      <c r="AE24" s="58">
        <v>5145</v>
      </c>
      <c r="AF24" s="58">
        <v>1209</v>
      </c>
      <c r="AG24" s="58">
        <v>24918</v>
      </c>
      <c r="AH24" s="58">
        <v>133180055</v>
      </c>
      <c r="AI24" s="58">
        <v>1565083</v>
      </c>
      <c r="AJ24" s="58">
        <v>6096790</v>
      </c>
      <c r="AK24" s="58">
        <v>16158359</v>
      </c>
      <c r="AL24" s="58">
        <v>19468146</v>
      </c>
      <c r="AM24" s="58">
        <v>109359823</v>
      </c>
      <c r="AN24" s="58">
        <v>141230559</v>
      </c>
      <c r="AO24" s="58">
        <v>1598182</v>
      </c>
      <c r="AP24" s="58">
        <v>6309513</v>
      </c>
      <c r="AQ24" s="58">
        <v>17977698</v>
      </c>
      <c r="AR24" s="58">
        <v>19815806</v>
      </c>
      <c r="AS24" s="58">
        <v>115345166</v>
      </c>
    </row>
    <row r="25" spans="1:46" ht="18" x14ac:dyDescent="0.2">
      <c r="A25" s="42">
        <f t="shared" si="11"/>
        <v>2003</v>
      </c>
      <c r="B25" s="41" t="s">
        <v>633</v>
      </c>
      <c r="C25" s="43">
        <f t="shared" si="3"/>
        <v>2003</v>
      </c>
      <c r="D25" s="58">
        <v>142.5</v>
      </c>
      <c r="E25" s="58">
        <v>44.2</v>
      </c>
      <c r="F25" s="58">
        <v>53.5</v>
      </c>
      <c r="G25" s="58">
        <v>149.69999999999999</v>
      </c>
      <c r="H25" s="58">
        <v>54.7</v>
      </c>
      <c r="I25" s="58">
        <v>144.5</v>
      </c>
      <c r="J25" s="58">
        <v>20.8</v>
      </c>
      <c r="K25" s="58">
        <v>6</v>
      </c>
      <c r="L25" s="58">
        <v>5</v>
      </c>
      <c r="M25" s="58">
        <v>5.9</v>
      </c>
      <c r="N25" s="58">
        <v>26.9</v>
      </c>
      <c r="O25" s="58">
        <v>20.9</v>
      </c>
      <c r="P25" s="59">
        <f t="shared" si="4"/>
        <v>0.85403508771929826</v>
      </c>
      <c r="Q25" s="59">
        <f t="shared" si="5"/>
        <v>0.86425339366515841</v>
      </c>
      <c r="R25" s="59">
        <f t="shared" si="6"/>
        <v>0.90654205607476634</v>
      </c>
      <c r="S25" s="59">
        <f t="shared" si="7"/>
        <v>0.9605878423513694</v>
      </c>
      <c r="T25" s="59">
        <f t="shared" si="8"/>
        <v>0.50822669104204765</v>
      </c>
      <c r="U25" s="59">
        <f t="shared" si="9"/>
        <v>0.85536332179930796</v>
      </c>
      <c r="V25" s="58">
        <v>202989</v>
      </c>
      <c r="W25" s="58">
        <v>730</v>
      </c>
      <c r="X25" s="58">
        <v>3497</v>
      </c>
      <c r="Y25" s="58">
        <v>27235</v>
      </c>
      <c r="Z25" s="58">
        <v>11222</v>
      </c>
      <c r="AA25" s="58">
        <v>167726</v>
      </c>
      <c r="AB25" s="58">
        <v>29554</v>
      </c>
      <c r="AC25" s="58">
        <v>100</v>
      </c>
      <c r="AD25" s="58">
        <v>328</v>
      </c>
      <c r="AE25" s="58">
        <v>4894</v>
      </c>
      <c r="AF25" s="58">
        <v>1219</v>
      </c>
      <c r="AG25" s="58">
        <v>24232</v>
      </c>
      <c r="AH25" s="58">
        <v>142428897</v>
      </c>
      <c r="AI25" s="58">
        <v>1652897</v>
      </c>
      <c r="AJ25" s="58">
        <v>6542554</v>
      </c>
      <c r="AK25" s="58">
        <v>18194320</v>
      </c>
      <c r="AL25" s="58">
        <v>20516198</v>
      </c>
      <c r="AM25" s="58">
        <v>116039126</v>
      </c>
      <c r="AN25" s="58">
        <v>142428897</v>
      </c>
      <c r="AO25" s="58">
        <v>1652897</v>
      </c>
      <c r="AP25" s="58">
        <v>6542554</v>
      </c>
      <c r="AQ25" s="58">
        <v>18194320</v>
      </c>
      <c r="AR25" s="58">
        <v>20516198</v>
      </c>
      <c r="AS25" s="58">
        <v>116039126</v>
      </c>
    </row>
    <row r="26" spans="1:46" ht="18" x14ac:dyDescent="0.2">
      <c r="A26" s="42">
        <f t="shared" si="11"/>
        <v>2004</v>
      </c>
      <c r="C26" s="43">
        <f t="shared" si="3"/>
        <v>2004</v>
      </c>
      <c r="D26" s="58">
        <v>140.69999999999999</v>
      </c>
      <c r="E26" s="58">
        <v>44.4</v>
      </c>
      <c r="F26" s="58">
        <v>54.6</v>
      </c>
      <c r="G26" s="58">
        <v>149.1</v>
      </c>
      <c r="H26" s="58">
        <v>54.1</v>
      </c>
      <c r="I26" s="58">
        <v>142.5</v>
      </c>
      <c r="J26" s="58">
        <v>20.2</v>
      </c>
      <c r="K26" s="58">
        <v>5.8</v>
      </c>
      <c r="L26" s="58">
        <v>5.3</v>
      </c>
      <c r="M26" s="58">
        <v>5.8</v>
      </c>
      <c r="N26" s="58">
        <v>26.1</v>
      </c>
      <c r="O26" s="58">
        <v>20.3</v>
      </c>
      <c r="P26" s="59">
        <f t="shared" si="4"/>
        <v>0.85643212508884148</v>
      </c>
      <c r="Q26" s="59">
        <f t="shared" si="5"/>
        <v>0.86936936936936937</v>
      </c>
      <c r="R26" s="59">
        <f t="shared" si="6"/>
        <v>0.90293040293040294</v>
      </c>
      <c r="S26" s="59">
        <f t="shared" si="7"/>
        <v>0.96109993293091889</v>
      </c>
      <c r="T26" s="59">
        <f t="shared" si="8"/>
        <v>0.51756007393715342</v>
      </c>
      <c r="U26" s="59">
        <f t="shared" si="9"/>
        <v>0.85754385964912283</v>
      </c>
      <c r="V26" s="58">
        <v>202357</v>
      </c>
      <c r="W26" s="58">
        <v>760</v>
      </c>
      <c r="X26" s="58">
        <v>3704</v>
      </c>
      <c r="Y26" s="58">
        <v>27524</v>
      </c>
      <c r="Z26" s="58">
        <v>11496</v>
      </c>
      <c r="AA26" s="58">
        <v>166502</v>
      </c>
      <c r="AB26" s="58">
        <v>29002</v>
      </c>
      <c r="AC26" s="58">
        <v>99</v>
      </c>
      <c r="AD26" s="58">
        <v>362</v>
      </c>
      <c r="AE26" s="58">
        <v>4815</v>
      </c>
      <c r="AF26" s="58">
        <v>1238</v>
      </c>
      <c r="AG26" s="58">
        <v>23726</v>
      </c>
      <c r="AH26" s="58">
        <v>143828012</v>
      </c>
      <c r="AI26" s="58">
        <v>1712685</v>
      </c>
      <c r="AJ26" s="58">
        <v>6778074</v>
      </c>
      <c r="AK26" s="58">
        <v>18461469</v>
      </c>
      <c r="AL26" s="58">
        <v>21233735</v>
      </c>
      <c r="AM26" s="58">
        <v>116875784</v>
      </c>
      <c r="AN26" s="58">
        <v>143828012</v>
      </c>
      <c r="AO26" s="58">
        <v>1712685</v>
      </c>
      <c r="AP26" s="58">
        <v>6778074</v>
      </c>
      <c r="AQ26" s="58">
        <v>18461469</v>
      </c>
      <c r="AR26" s="58">
        <v>21233735</v>
      </c>
      <c r="AS26" s="58">
        <v>116875784</v>
      </c>
    </row>
    <row r="27" spans="1:46" ht="18" x14ac:dyDescent="0.2">
      <c r="A27" s="42">
        <f t="shared" si="11"/>
        <v>2005</v>
      </c>
      <c r="C27" s="43">
        <f t="shared" si="3"/>
        <v>2005</v>
      </c>
      <c r="D27" s="58">
        <v>140.6</v>
      </c>
      <c r="E27" s="58">
        <v>42.6</v>
      </c>
      <c r="F27" s="58">
        <v>51.2</v>
      </c>
      <c r="G27" s="58">
        <v>148.9</v>
      </c>
      <c r="H27" s="58">
        <v>53.2</v>
      </c>
      <c r="I27" s="58">
        <v>142.30000000000001</v>
      </c>
      <c r="J27" s="58">
        <v>19.899999999999999</v>
      </c>
      <c r="K27" s="58">
        <v>6.4</v>
      </c>
      <c r="L27" s="58">
        <v>5.3</v>
      </c>
      <c r="M27" s="58">
        <v>5.9</v>
      </c>
      <c r="N27" s="58">
        <v>25.8</v>
      </c>
      <c r="O27" s="58">
        <v>20.100000000000001</v>
      </c>
      <c r="P27" s="59">
        <f t="shared" si="4"/>
        <v>0.85846372688477945</v>
      </c>
      <c r="Q27" s="59">
        <f t="shared" si="5"/>
        <v>0.84976525821596249</v>
      </c>
      <c r="R27" s="59">
        <f t="shared" si="6"/>
        <v>0.896484375</v>
      </c>
      <c r="S27" s="59">
        <f t="shared" si="7"/>
        <v>0.9603760913364674</v>
      </c>
      <c r="T27" s="59">
        <f t="shared" si="8"/>
        <v>0.51503759398496241</v>
      </c>
      <c r="U27" s="59">
        <f t="shared" si="9"/>
        <v>0.85874912157413918</v>
      </c>
      <c r="V27" s="58">
        <v>204078</v>
      </c>
      <c r="W27" s="58">
        <v>756</v>
      </c>
      <c r="X27" s="58">
        <v>3598</v>
      </c>
      <c r="Y27" s="58">
        <v>27889</v>
      </c>
      <c r="Z27" s="58">
        <v>11687</v>
      </c>
      <c r="AA27" s="58">
        <v>167476</v>
      </c>
      <c r="AB27" s="58">
        <v>28905</v>
      </c>
      <c r="AC27" s="58">
        <v>113</v>
      </c>
      <c r="AD27" s="58">
        <v>372</v>
      </c>
      <c r="AE27" s="58">
        <v>4823</v>
      </c>
      <c r="AF27" s="58">
        <v>1300</v>
      </c>
      <c r="AG27" s="58">
        <v>23597</v>
      </c>
      <c r="AH27" s="58">
        <v>145197078</v>
      </c>
      <c r="AI27" s="58">
        <v>1775711</v>
      </c>
      <c r="AJ27" s="58">
        <v>7022993</v>
      </c>
      <c r="AK27" s="58">
        <v>18729699</v>
      </c>
      <c r="AL27" s="58">
        <v>21985906</v>
      </c>
      <c r="AM27" s="58">
        <v>117668675</v>
      </c>
      <c r="AN27" s="58">
        <v>145197078</v>
      </c>
      <c r="AO27" s="58">
        <v>1775711</v>
      </c>
      <c r="AP27" s="58">
        <v>7022993</v>
      </c>
      <c r="AQ27" s="58">
        <v>18729699</v>
      </c>
      <c r="AR27" s="58">
        <v>21985906</v>
      </c>
      <c r="AS27" s="58">
        <v>117668675</v>
      </c>
    </row>
    <row r="28" spans="1:46" ht="18" x14ac:dyDescent="0.2">
      <c r="A28" s="42">
        <f t="shared" si="11"/>
        <v>2006</v>
      </c>
      <c r="C28" s="43">
        <f t="shared" si="3"/>
        <v>2006</v>
      </c>
      <c r="D28" s="58">
        <v>152.19999999999999</v>
      </c>
      <c r="E28" s="58">
        <v>42.8</v>
      </c>
      <c r="F28" s="58">
        <v>54.7</v>
      </c>
      <c r="G28" s="58">
        <v>156.19999999999999</v>
      </c>
      <c r="H28" s="58">
        <v>55.8</v>
      </c>
      <c r="I28" s="58">
        <v>154.69999999999999</v>
      </c>
      <c r="J28" s="58">
        <v>19.3</v>
      </c>
      <c r="K28" s="58">
        <v>5.6</v>
      </c>
      <c r="L28" s="58">
        <v>5.0999999999999996</v>
      </c>
      <c r="M28" s="58">
        <v>6</v>
      </c>
      <c r="N28" s="58">
        <v>24.7</v>
      </c>
      <c r="O28" s="58">
        <v>19.600000000000001</v>
      </c>
      <c r="P28" s="59">
        <f t="shared" si="4"/>
        <v>0.87319316688567672</v>
      </c>
      <c r="Q28" s="59">
        <f t="shared" si="5"/>
        <v>0.86915887850467288</v>
      </c>
      <c r="R28" s="59">
        <f t="shared" si="6"/>
        <v>0.90676416819012795</v>
      </c>
      <c r="S28" s="59">
        <f t="shared" si="7"/>
        <v>0.96158770806658134</v>
      </c>
      <c r="T28" s="59">
        <f t="shared" si="8"/>
        <v>0.55734767025089604</v>
      </c>
      <c r="U28" s="59">
        <f t="shared" si="9"/>
        <v>0.87330316742081449</v>
      </c>
      <c r="V28" s="58">
        <v>223133</v>
      </c>
      <c r="W28" s="58">
        <v>789</v>
      </c>
      <c r="X28" s="58">
        <v>3974</v>
      </c>
      <c r="Y28" s="58">
        <v>29711</v>
      </c>
      <c r="Z28" s="58">
        <v>12704</v>
      </c>
      <c r="AA28" s="58">
        <v>183299</v>
      </c>
      <c r="AB28" s="58">
        <v>28372</v>
      </c>
      <c r="AC28" s="58">
        <v>104</v>
      </c>
      <c r="AD28" s="58">
        <v>368</v>
      </c>
      <c r="AE28" s="58">
        <v>4698</v>
      </c>
      <c r="AF28" s="58">
        <v>1373</v>
      </c>
      <c r="AG28" s="58">
        <v>23202</v>
      </c>
      <c r="AH28" s="58">
        <v>146647265</v>
      </c>
      <c r="AI28" s="58">
        <v>1844390</v>
      </c>
      <c r="AJ28" s="58">
        <v>7271603</v>
      </c>
      <c r="AK28" s="58">
        <v>19016639</v>
      </c>
      <c r="AL28" s="58">
        <v>22764677</v>
      </c>
      <c r="AM28" s="58">
        <v>118514633</v>
      </c>
      <c r="AN28" s="58">
        <v>146647265</v>
      </c>
      <c r="AO28" s="58">
        <v>1844390</v>
      </c>
      <c r="AP28" s="58">
        <v>7271603</v>
      </c>
      <c r="AQ28" s="58">
        <v>19016639</v>
      </c>
      <c r="AR28" s="58">
        <v>22764677</v>
      </c>
      <c r="AS28" s="58">
        <v>118514633</v>
      </c>
    </row>
    <row r="29" spans="1:46" ht="18" x14ac:dyDescent="0.2">
      <c r="A29" s="42">
        <f t="shared" si="11"/>
        <v>2007</v>
      </c>
      <c r="C29" s="43">
        <f t="shared" si="3"/>
        <v>2007</v>
      </c>
      <c r="D29" s="58">
        <v>160.1</v>
      </c>
      <c r="E29" s="58">
        <v>44.8</v>
      </c>
      <c r="F29" s="58">
        <v>58</v>
      </c>
      <c r="G29" s="58">
        <v>165.7</v>
      </c>
      <c r="H29" s="58">
        <v>58.1</v>
      </c>
      <c r="I29" s="58">
        <v>161.80000000000001</v>
      </c>
      <c r="J29" s="58">
        <v>19.600000000000001</v>
      </c>
      <c r="K29" s="58">
        <v>5.5</v>
      </c>
      <c r="L29" s="58">
        <v>5.5</v>
      </c>
      <c r="M29" s="58">
        <v>6.1</v>
      </c>
      <c r="N29" s="58">
        <v>25.4</v>
      </c>
      <c r="O29" s="58">
        <v>19.8</v>
      </c>
      <c r="P29" s="59">
        <f t="shared" si="4"/>
        <v>0.87757651467832609</v>
      </c>
      <c r="Q29" s="59">
        <f t="shared" si="5"/>
        <v>0.87723214285714279</v>
      </c>
      <c r="R29" s="59">
        <f t="shared" si="6"/>
        <v>0.90517241379310343</v>
      </c>
      <c r="S29" s="59">
        <f t="shared" si="7"/>
        <v>0.96318648159324083</v>
      </c>
      <c r="T29" s="59">
        <f t="shared" si="8"/>
        <v>0.56282271944922546</v>
      </c>
      <c r="U29" s="59">
        <f t="shared" si="9"/>
        <v>0.87762669962917184</v>
      </c>
      <c r="V29" s="58">
        <v>237055</v>
      </c>
      <c r="W29" s="58">
        <v>860</v>
      </c>
      <c r="X29" s="58">
        <v>4354</v>
      </c>
      <c r="Y29" s="58">
        <v>31996</v>
      </c>
      <c r="Z29" s="58">
        <v>13689</v>
      </c>
      <c r="AA29" s="58">
        <v>193090</v>
      </c>
      <c r="AB29" s="58">
        <v>29093</v>
      </c>
      <c r="AC29" s="58">
        <v>105</v>
      </c>
      <c r="AD29" s="58">
        <v>414</v>
      </c>
      <c r="AE29" s="58">
        <v>4908</v>
      </c>
      <c r="AF29" s="58">
        <v>1432</v>
      </c>
      <c r="AG29" s="58">
        <v>23666</v>
      </c>
      <c r="AH29" s="58">
        <v>148064854</v>
      </c>
      <c r="AI29" s="58">
        <v>1917949</v>
      </c>
      <c r="AJ29" s="58">
        <v>7512453</v>
      </c>
      <c r="AK29" s="58">
        <v>19308680</v>
      </c>
      <c r="AL29" s="58">
        <v>23542063</v>
      </c>
      <c r="AM29" s="58">
        <v>119325772</v>
      </c>
      <c r="AN29" s="58">
        <v>148064854</v>
      </c>
      <c r="AO29" s="58">
        <v>1917949</v>
      </c>
      <c r="AP29" s="58">
        <v>7512453</v>
      </c>
      <c r="AQ29" s="58">
        <v>19308680</v>
      </c>
      <c r="AR29" s="58">
        <v>23542063</v>
      </c>
      <c r="AS29" s="58">
        <v>119325772</v>
      </c>
    </row>
    <row r="30" spans="1:46" ht="18" x14ac:dyDescent="0.2">
      <c r="A30" s="42">
        <f t="shared" si="11"/>
        <v>2008</v>
      </c>
      <c r="B30" s="41" t="s">
        <v>633</v>
      </c>
      <c r="C30" s="43">
        <f t="shared" si="3"/>
        <v>2008</v>
      </c>
      <c r="D30" s="58">
        <v>151.1</v>
      </c>
      <c r="E30" s="58">
        <v>42.3</v>
      </c>
      <c r="F30" s="58">
        <v>54.3</v>
      </c>
      <c r="G30" s="58">
        <v>161.9</v>
      </c>
      <c r="H30" s="58">
        <v>57.6</v>
      </c>
      <c r="I30" s="58">
        <v>151.9</v>
      </c>
      <c r="J30" s="58">
        <v>19</v>
      </c>
      <c r="K30" s="58">
        <v>6.7</v>
      </c>
      <c r="L30" s="58">
        <v>5</v>
      </c>
      <c r="M30" s="58">
        <v>5.9</v>
      </c>
      <c r="N30" s="58">
        <v>23.4</v>
      </c>
      <c r="O30" s="58">
        <v>19.399999999999999</v>
      </c>
      <c r="P30" s="59">
        <f t="shared" si="4"/>
        <v>0.87425545996029119</v>
      </c>
      <c r="Q30" s="59">
        <f t="shared" si="5"/>
        <v>0.84160756501182032</v>
      </c>
      <c r="R30" s="59">
        <f t="shared" si="6"/>
        <v>0.90791896869244937</v>
      </c>
      <c r="S30" s="59">
        <f t="shared" si="7"/>
        <v>0.96355775169857938</v>
      </c>
      <c r="T30" s="59">
        <f t="shared" si="8"/>
        <v>0.59375</v>
      </c>
      <c r="U30" s="59">
        <f t="shared" si="9"/>
        <v>0.87228439763001975</v>
      </c>
      <c r="V30" s="58">
        <v>225849</v>
      </c>
      <c r="W30" s="58">
        <v>845</v>
      </c>
      <c r="X30" s="58">
        <v>4210</v>
      </c>
      <c r="Y30" s="58">
        <v>31744</v>
      </c>
      <c r="Z30" s="58">
        <v>13999</v>
      </c>
      <c r="AA30" s="58">
        <v>182466</v>
      </c>
      <c r="AB30" s="58">
        <v>28471</v>
      </c>
      <c r="AC30" s="58">
        <v>133</v>
      </c>
      <c r="AD30" s="58">
        <v>389</v>
      </c>
      <c r="AE30" s="58">
        <v>4587</v>
      </c>
      <c r="AF30" s="58">
        <v>1436</v>
      </c>
      <c r="AG30" s="58">
        <v>23362</v>
      </c>
      <c r="AH30" s="58">
        <v>149489951</v>
      </c>
      <c r="AI30" s="58">
        <v>1997376</v>
      </c>
      <c r="AJ30" s="58">
        <v>7759796</v>
      </c>
      <c r="AK30" s="58">
        <v>19602943</v>
      </c>
      <c r="AL30" s="58">
        <v>24320894</v>
      </c>
      <c r="AM30" s="58">
        <v>120129836</v>
      </c>
      <c r="AN30" s="58">
        <v>149489951</v>
      </c>
      <c r="AO30" s="58">
        <v>1997376</v>
      </c>
      <c r="AP30" s="58">
        <v>7759796</v>
      </c>
      <c r="AQ30" s="58">
        <v>19602943</v>
      </c>
      <c r="AR30" s="58">
        <v>24320894</v>
      </c>
      <c r="AS30" s="58">
        <v>120129836</v>
      </c>
    </row>
    <row r="31" spans="1:46" ht="18" x14ac:dyDescent="0.2">
      <c r="A31" s="42">
        <f t="shared" si="11"/>
        <v>2009</v>
      </c>
      <c r="B31" s="41" t="s">
        <v>633</v>
      </c>
      <c r="C31" s="43">
        <f t="shared" si="3"/>
        <v>2009</v>
      </c>
      <c r="D31" s="58">
        <v>146.69999999999999</v>
      </c>
      <c r="E31" s="58">
        <v>42.6</v>
      </c>
      <c r="F31" s="58">
        <v>53.3</v>
      </c>
      <c r="G31" s="58">
        <v>164.7</v>
      </c>
      <c r="H31" s="58">
        <v>57.3</v>
      </c>
      <c r="I31" s="58">
        <v>145.9</v>
      </c>
      <c r="J31" s="63">
        <v>18.600000000000001</v>
      </c>
      <c r="K31" s="63">
        <v>5.3</v>
      </c>
      <c r="L31" s="63">
        <v>5.0999999999999996</v>
      </c>
      <c r="M31" s="63">
        <v>5.7</v>
      </c>
      <c r="N31" s="63">
        <v>24.1</v>
      </c>
      <c r="O31" s="63">
        <v>18.8</v>
      </c>
      <c r="P31" s="59">
        <f t="shared" si="4"/>
        <v>0.87321063394683018</v>
      </c>
      <c r="Q31" s="59">
        <f t="shared" si="5"/>
        <v>0.87558685446009388</v>
      </c>
      <c r="R31" s="59">
        <f t="shared" si="6"/>
        <v>0.90431519699812379</v>
      </c>
      <c r="S31" s="59">
        <f t="shared" si="7"/>
        <v>0.96539162112932608</v>
      </c>
      <c r="T31" s="59">
        <f t="shared" si="8"/>
        <v>0.57940663176265272</v>
      </c>
      <c r="U31" s="59">
        <f t="shared" si="9"/>
        <v>0.87114461960246747</v>
      </c>
      <c r="V31" s="58">
        <v>221295</v>
      </c>
      <c r="W31" s="58">
        <v>885</v>
      </c>
      <c r="X31" s="58">
        <v>4264</v>
      </c>
      <c r="Y31" s="58">
        <v>32761</v>
      </c>
      <c r="Z31" s="58">
        <v>14361</v>
      </c>
      <c r="AA31" s="58">
        <v>176335</v>
      </c>
      <c r="AB31" s="58">
        <v>28088</v>
      </c>
      <c r="AC31" s="58">
        <v>111</v>
      </c>
      <c r="AD31" s="58">
        <v>406</v>
      </c>
      <c r="AE31" s="58">
        <v>4794</v>
      </c>
      <c r="AF31" s="58">
        <v>1436</v>
      </c>
      <c r="AG31" s="58">
        <v>22777</v>
      </c>
      <c r="AH31" s="58">
        <v>150807454</v>
      </c>
      <c r="AI31" s="58">
        <v>2078819</v>
      </c>
      <c r="AJ31" s="58">
        <v>7995377</v>
      </c>
      <c r="AK31" s="58">
        <v>19887934</v>
      </c>
      <c r="AL31" s="58">
        <v>25062023</v>
      </c>
      <c r="AM31" s="58">
        <v>120845324</v>
      </c>
      <c r="AN31" s="58">
        <v>150807454</v>
      </c>
      <c r="AO31" s="58">
        <v>2078819</v>
      </c>
      <c r="AP31" s="58">
        <v>7995377</v>
      </c>
      <c r="AQ31" s="58">
        <v>19887934</v>
      </c>
      <c r="AR31" s="58">
        <v>25062023</v>
      </c>
      <c r="AS31" s="58">
        <v>120845324</v>
      </c>
    </row>
    <row r="32" spans="1:46" ht="18" x14ac:dyDescent="0.2">
      <c r="A32" s="42">
        <f t="shared" si="11"/>
        <v>2010</v>
      </c>
      <c r="C32" s="43">
        <f t="shared" si="3"/>
        <v>2010</v>
      </c>
      <c r="D32" s="58">
        <v>140.1</v>
      </c>
      <c r="E32" s="58">
        <v>40.700000000000003</v>
      </c>
      <c r="F32" s="58">
        <v>51.3</v>
      </c>
      <c r="G32" s="58">
        <v>157.19999999999999</v>
      </c>
      <c r="H32" s="58">
        <v>53.3</v>
      </c>
      <c r="I32" s="58">
        <v>138.6</v>
      </c>
      <c r="J32" s="58">
        <v>18.8</v>
      </c>
      <c r="K32" s="58">
        <v>5.4</v>
      </c>
      <c r="L32" s="58">
        <v>5.0999999999999996</v>
      </c>
      <c r="M32" s="58">
        <v>6</v>
      </c>
      <c r="N32" s="58">
        <v>24.1</v>
      </c>
      <c r="O32" s="58">
        <v>19.100000000000001</v>
      </c>
      <c r="P32" s="59">
        <f t="shared" si="4"/>
        <v>0.86581013561741615</v>
      </c>
      <c r="Q32" s="59">
        <f t="shared" si="5"/>
        <v>0.86732186732186733</v>
      </c>
      <c r="R32" s="59">
        <f t="shared" si="6"/>
        <v>0.90058479532163749</v>
      </c>
      <c r="S32" s="59">
        <f t="shared" si="7"/>
        <v>0.96183206106870234</v>
      </c>
      <c r="T32" s="59">
        <f t="shared" si="8"/>
        <v>0.54784240150093799</v>
      </c>
      <c r="U32" s="59">
        <f t="shared" si="9"/>
        <v>0.86219336219336218</v>
      </c>
      <c r="V32" s="58">
        <v>213086</v>
      </c>
      <c r="W32" s="58">
        <v>875</v>
      </c>
      <c r="X32" s="58">
        <v>4224</v>
      </c>
      <c r="Y32" s="58">
        <v>31705</v>
      </c>
      <c r="Z32" s="58">
        <v>13723</v>
      </c>
      <c r="AA32" s="58">
        <v>168451</v>
      </c>
      <c r="AB32" s="58">
        <v>28560</v>
      </c>
      <c r="AC32" s="58">
        <v>117</v>
      </c>
      <c r="AD32" s="58">
        <v>418</v>
      </c>
      <c r="AE32" s="58">
        <v>4853</v>
      </c>
      <c r="AF32" s="58">
        <v>1535</v>
      </c>
      <c r="AG32" s="58">
        <v>23172</v>
      </c>
      <c r="AH32" s="58">
        <v>152089484</v>
      </c>
      <c r="AI32" s="58">
        <v>2147453</v>
      </c>
      <c r="AJ32" s="58">
        <v>8233179</v>
      </c>
      <c r="AK32" s="58">
        <v>20170938</v>
      </c>
      <c r="AL32" s="58">
        <v>25749971</v>
      </c>
      <c r="AM32" s="58">
        <v>121537914</v>
      </c>
      <c r="AN32" s="58">
        <v>152089484</v>
      </c>
      <c r="AO32" s="58">
        <v>2147453</v>
      </c>
      <c r="AP32" s="58">
        <v>8233179</v>
      </c>
      <c r="AQ32" s="58">
        <v>20170938</v>
      </c>
      <c r="AR32" s="58">
        <v>25749971</v>
      </c>
      <c r="AS32" s="58">
        <v>121537914</v>
      </c>
    </row>
    <row r="33" spans="1:45" ht="18" x14ac:dyDescent="0.2">
      <c r="A33" s="42">
        <f t="shared" si="11"/>
        <v>2011</v>
      </c>
      <c r="C33" s="43">
        <f t="shared" si="3"/>
        <v>2011</v>
      </c>
      <c r="D33" s="58">
        <v>142.19999999999999</v>
      </c>
      <c r="E33" s="58">
        <v>38.5</v>
      </c>
      <c r="F33" s="58">
        <v>53.8</v>
      </c>
      <c r="G33" s="58">
        <v>159.80000000000001</v>
      </c>
      <c r="H33" s="58">
        <v>53.1</v>
      </c>
      <c r="I33" s="58">
        <v>140.6</v>
      </c>
      <c r="J33" s="58">
        <v>18.2</v>
      </c>
      <c r="K33" s="58">
        <v>5.9</v>
      </c>
      <c r="L33" s="58">
        <v>5.4</v>
      </c>
      <c r="M33" s="58">
        <v>6</v>
      </c>
      <c r="N33" s="58">
        <v>22.8</v>
      </c>
      <c r="O33" s="58">
        <v>18.600000000000001</v>
      </c>
      <c r="P33" s="59">
        <f t="shared" si="4"/>
        <v>0.87201125175808714</v>
      </c>
      <c r="Q33" s="59">
        <f t="shared" si="5"/>
        <v>0.84675324675324681</v>
      </c>
      <c r="R33" s="59">
        <f t="shared" si="6"/>
        <v>0.8996282527881041</v>
      </c>
      <c r="S33" s="59">
        <f t="shared" si="7"/>
        <v>0.96245306633291616</v>
      </c>
      <c r="T33" s="59">
        <f t="shared" si="8"/>
        <v>0.57062146892655363</v>
      </c>
      <c r="U33" s="59">
        <f t="shared" si="9"/>
        <v>0.86770981507823608</v>
      </c>
      <c r="V33" s="58">
        <v>216106</v>
      </c>
      <c r="W33" s="58">
        <v>828</v>
      </c>
      <c r="X33" s="58">
        <v>4509</v>
      </c>
      <c r="Y33" s="58">
        <v>32447</v>
      </c>
      <c r="Z33" s="58">
        <v>13795</v>
      </c>
      <c r="AA33" s="58">
        <v>170310</v>
      </c>
      <c r="AB33" s="58">
        <v>27970</v>
      </c>
      <c r="AC33" s="58">
        <v>129</v>
      </c>
      <c r="AD33" s="58">
        <v>455</v>
      </c>
      <c r="AE33" s="58">
        <v>4658</v>
      </c>
      <c r="AF33" s="58">
        <v>1576</v>
      </c>
      <c r="AG33" s="58">
        <v>22728</v>
      </c>
      <c r="AH33" s="58">
        <v>151923800</v>
      </c>
      <c r="AI33" s="58">
        <v>2151699</v>
      </c>
      <c r="AJ33" s="58">
        <v>8377242</v>
      </c>
      <c r="AK33" s="58">
        <v>20305313</v>
      </c>
      <c r="AL33" s="58">
        <v>25956582</v>
      </c>
      <c r="AM33" s="58">
        <v>121089546</v>
      </c>
      <c r="AN33" s="58">
        <v>153294635</v>
      </c>
      <c r="AO33" s="58">
        <v>2176836</v>
      </c>
      <c r="AP33" s="58">
        <v>8492441</v>
      </c>
      <c r="AQ33" s="58">
        <v>20436685</v>
      </c>
      <c r="AR33" s="58">
        <v>26330674</v>
      </c>
      <c r="AS33" s="58">
        <v>122188673</v>
      </c>
    </row>
    <row r="34" spans="1:45" ht="18" x14ac:dyDescent="0.2">
      <c r="A34" s="42">
        <f>A18</f>
        <v>2012</v>
      </c>
      <c r="C34" s="43">
        <f t="shared" si="3"/>
        <v>2012</v>
      </c>
      <c r="D34" s="58">
        <v>119.3</v>
      </c>
      <c r="E34" s="58">
        <v>35.6</v>
      </c>
      <c r="F34" s="58">
        <v>44.3</v>
      </c>
      <c r="G34" s="58">
        <v>141</v>
      </c>
      <c r="H34" s="58">
        <v>47.3</v>
      </c>
      <c r="I34" s="58">
        <v>116.7</v>
      </c>
      <c r="J34" s="58">
        <v>17.600000000000001</v>
      </c>
      <c r="K34" s="58">
        <v>5.8</v>
      </c>
      <c r="L34" s="58">
        <v>4.9000000000000004</v>
      </c>
      <c r="M34" s="58">
        <v>5.9</v>
      </c>
      <c r="N34" s="58">
        <v>22.2</v>
      </c>
      <c r="O34" s="58">
        <v>18</v>
      </c>
      <c r="P34" s="59">
        <f t="shared" si="4"/>
        <v>0.85247275775356246</v>
      </c>
      <c r="Q34" s="59">
        <f t="shared" si="5"/>
        <v>0.8370786516853933</v>
      </c>
      <c r="R34" s="59">
        <f t="shared" si="6"/>
        <v>0.8893905191873589</v>
      </c>
      <c r="S34" s="59">
        <f t="shared" si="7"/>
        <v>0.95815602836879432</v>
      </c>
      <c r="T34" s="59">
        <f t="shared" si="8"/>
        <v>0.53065539112050741</v>
      </c>
      <c r="U34" s="59">
        <f t="shared" si="9"/>
        <v>0.84575835475578409</v>
      </c>
      <c r="V34" s="58">
        <v>182658</v>
      </c>
      <c r="W34" s="58">
        <v>778</v>
      </c>
      <c r="X34" s="58">
        <v>3827</v>
      </c>
      <c r="Y34" s="58">
        <v>29007</v>
      </c>
      <c r="Z34" s="58">
        <v>12529</v>
      </c>
      <c r="AA34" s="58">
        <v>142041</v>
      </c>
      <c r="AB34" s="58">
        <v>27244</v>
      </c>
      <c r="AC34" s="58">
        <v>127</v>
      </c>
      <c r="AD34" s="58">
        <v>429</v>
      </c>
      <c r="AE34" s="58">
        <v>4595</v>
      </c>
      <c r="AF34" s="58">
        <v>1592</v>
      </c>
      <c r="AG34" s="58">
        <v>22093</v>
      </c>
      <c r="AH34" s="58">
        <v>153140524</v>
      </c>
      <c r="AI34" s="58">
        <v>2182386</v>
      </c>
      <c r="AJ34" s="58">
        <v>8642023</v>
      </c>
      <c r="AK34" s="58">
        <v>20571884</v>
      </c>
      <c r="AL34" s="58">
        <v>26501040</v>
      </c>
      <c r="AM34" s="58">
        <v>121744231</v>
      </c>
      <c r="AN34" s="58">
        <v>154528573</v>
      </c>
      <c r="AO34" s="58">
        <v>2208043</v>
      </c>
      <c r="AP34" s="58">
        <v>8760717</v>
      </c>
      <c r="AQ34" s="58">
        <v>20708582</v>
      </c>
      <c r="AR34" s="58">
        <v>26883396</v>
      </c>
      <c r="AS34" s="58">
        <v>122851231</v>
      </c>
    </row>
    <row r="35" spans="1:45" ht="18" x14ac:dyDescent="0.2">
      <c r="A35" s="42">
        <f t="shared" si="11"/>
        <v>2013</v>
      </c>
      <c r="C35" s="43">
        <f t="shared" si="3"/>
        <v>2013</v>
      </c>
      <c r="D35" s="58">
        <v>506.3</v>
      </c>
      <c r="E35" s="58">
        <v>185.2</v>
      </c>
      <c r="F35" s="58">
        <v>235.8</v>
      </c>
      <c r="G35" s="58">
        <v>408.9</v>
      </c>
      <c r="H35" s="58">
        <v>204.8</v>
      </c>
      <c r="I35" s="58">
        <v>534.70000000000005</v>
      </c>
      <c r="J35" s="58">
        <v>17.8</v>
      </c>
      <c r="K35" s="58">
        <v>5.9</v>
      </c>
      <c r="L35" s="58">
        <v>5.2</v>
      </c>
      <c r="M35" s="58">
        <v>6</v>
      </c>
      <c r="N35" s="58">
        <v>21.6</v>
      </c>
      <c r="O35" s="58">
        <v>18.3</v>
      </c>
      <c r="P35" s="59">
        <f t="shared" si="4"/>
        <v>0.9648429784712621</v>
      </c>
      <c r="Q35" s="59">
        <f t="shared" si="5"/>
        <v>0.96814254859611226</v>
      </c>
      <c r="R35" s="59">
        <f t="shared" si="6"/>
        <v>0.9779474130619169</v>
      </c>
      <c r="S35" s="59">
        <f t="shared" si="7"/>
        <v>0.98532648569332359</v>
      </c>
      <c r="T35" s="59">
        <f t="shared" si="8"/>
        <v>0.89453125</v>
      </c>
      <c r="U35" s="59">
        <f t="shared" si="9"/>
        <v>0.96577520104731629</v>
      </c>
      <c r="V35" s="58">
        <v>176450</v>
      </c>
      <c r="W35" s="58">
        <v>762</v>
      </c>
      <c r="X35" s="58">
        <v>3853</v>
      </c>
      <c r="Y35" s="58">
        <v>28208</v>
      </c>
      <c r="Z35" s="58">
        <v>12409</v>
      </c>
      <c r="AA35" s="58">
        <v>136604</v>
      </c>
      <c r="AB35" s="58">
        <v>27681</v>
      </c>
      <c r="AC35" s="58">
        <v>131</v>
      </c>
      <c r="AD35" s="58">
        <v>473</v>
      </c>
      <c r="AE35" s="58">
        <v>4528</v>
      </c>
      <c r="AF35" s="58">
        <v>1634</v>
      </c>
      <c r="AG35" s="58">
        <v>22549</v>
      </c>
      <c r="AH35" s="58">
        <v>154337031</v>
      </c>
      <c r="AI35" s="58">
        <v>2212157</v>
      </c>
      <c r="AJ35" s="58">
        <v>8926540</v>
      </c>
      <c r="AK35" s="58">
        <v>20835668</v>
      </c>
      <c r="AL35" s="58">
        <v>27056264</v>
      </c>
      <c r="AM35" s="58">
        <v>122362666</v>
      </c>
      <c r="AN35" s="58">
        <v>155741368</v>
      </c>
      <c r="AO35" s="58">
        <v>2238152</v>
      </c>
      <c r="AP35" s="58">
        <v>9049955</v>
      </c>
      <c r="AQ35" s="58">
        <v>20975344</v>
      </c>
      <c r="AR35" s="58">
        <v>27447208</v>
      </c>
      <c r="AS35" s="58">
        <v>123477917</v>
      </c>
    </row>
    <row r="43" spans="1:45" ht="21" customHeight="1" x14ac:dyDescent="0.2"/>
    <row r="62" spans="23:29" x14ac:dyDescent="0.2">
      <c r="W62" s="45">
        <v>2012</v>
      </c>
      <c r="X62" s="45">
        <v>158216309</v>
      </c>
      <c r="Y62" s="45">
        <v>2162060</v>
      </c>
      <c r="Z62" s="46">
        <v>9392989</v>
      </c>
      <c r="AA62" s="45">
        <v>22413299</v>
      </c>
      <c r="AB62" s="42">
        <v>25828881</v>
      </c>
      <c r="AC62" s="42">
        <v>124247961</v>
      </c>
    </row>
    <row r="63" spans="23:29" x14ac:dyDescent="0.2">
      <c r="W63" s="45">
        <v>2013</v>
      </c>
      <c r="X63" s="45">
        <v>159369006</v>
      </c>
      <c r="Y63" s="45">
        <v>2191838</v>
      </c>
      <c r="Z63" s="46">
        <v>9699080</v>
      </c>
      <c r="AA63" s="45">
        <v>22671099</v>
      </c>
      <c r="AB63" s="42">
        <v>26405628</v>
      </c>
      <c r="AC63" s="42">
        <v>124806989</v>
      </c>
    </row>
  </sheetData>
  <hyperlinks>
    <hyperlink ref="F4" r:id="rId1" location="Footnotes"/>
    <hyperlink ref="E4" r:id="rId2" location="Footnotes"/>
    <hyperlink ref="H4" r:id="rId3" location="Footnotes"/>
    <hyperlink ref="B21" r:id="rId4"/>
    <hyperlink ref="B22" r:id="rId5"/>
    <hyperlink ref="B23" r:id="rId6"/>
    <hyperlink ref="B25" r:id="rId7"/>
    <hyperlink ref="B30" r:id="rId8"/>
    <hyperlink ref="B31" r:id="rId9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S26" sqref="S26:AG26"/>
    </sheetView>
  </sheetViews>
  <sheetFormatPr baseColWidth="10" defaultRowHeight="16" x14ac:dyDescent="0.2"/>
  <sheetData>
    <row r="1" spans="1:33" x14ac:dyDescent="0.2"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</row>
    <row r="2" spans="1:33" x14ac:dyDescent="0.2">
      <c r="B2" t="s">
        <v>618</v>
      </c>
      <c r="C2" t="s">
        <v>802</v>
      </c>
      <c r="D2" t="s">
        <v>802</v>
      </c>
      <c r="S2" t="s">
        <v>633</v>
      </c>
      <c r="T2" t="s">
        <v>633</v>
      </c>
      <c r="U2" t="s">
        <v>633</v>
      </c>
      <c r="W2" t="s">
        <v>633</v>
      </c>
      <c r="AB2" t="s">
        <v>633</v>
      </c>
      <c r="AC2" t="s">
        <v>633</v>
      </c>
    </row>
    <row r="3" spans="1:33" x14ac:dyDescent="0.2">
      <c r="C3">
        <v>1999</v>
      </c>
      <c r="D3">
        <v>2000</v>
      </c>
      <c r="E3">
        <v>2001</v>
      </c>
      <c r="F3">
        <v>2002</v>
      </c>
      <c r="G3">
        <v>2003</v>
      </c>
      <c r="H3">
        <v>2004</v>
      </c>
      <c r="I3">
        <v>2005</v>
      </c>
      <c r="J3">
        <v>2006</v>
      </c>
      <c r="K3">
        <v>2007</v>
      </c>
      <c r="L3">
        <v>2008</v>
      </c>
      <c r="M3">
        <v>2009</v>
      </c>
      <c r="N3">
        <v>2010</v>
      </c>
      <c r="O3">
        <v>2011</v>
      </c>
      <c r="P3">
        <v>2012</v>
      </c>
      <c r="Q3">
        <v>2013</v>
      </c>
      <c r="R3" t="s">
        <v>1</v>
      </c>
      <c r="S3">
        <v>1999</v>
      </c>
      <c r="T3">
        <v>2000</v>
      </c>
      <c r="U3">
        <v>2001</v>
      </c>
      <c r="V3">
        <v>2002</v>
      </c>
      <c r="W3">
        <v>2003</v>
      </c>
      <c r="X3">
        <v>2004</v>
      </c>
      <c r="Y3">
        <v>2005</v>
      </c>
      <c r="Z3">
        <v>2006</v>
      </c>
      <c r="AA3">
        <v>2007</v>
      </c>
      <c r="AB3">
        <v>2008</v>
      </c>
      <c r="AC3">
        <v>2009</v>
      </c>
      <c r="AD3">
        <v>2010</v>
      </c>
      <c r="AE3">
        <v>2011</v>
      </c>
      <c r="AF3">
        <v>2012</v>
      </c>
      <c r="AG3">
        <v>2013</v>
      </c>
    </row>
    <row r="4" spans="1:33" x14ac:dyDescent="0.2">
      <c r="A4" t="s">
        <v>627</v>
      </c>
      <c r="B4" t="s">
        <v>619</v>
      </c>
      <c r="C4">
        <v>141.80000000000001</v>
      </c>
      <c r="D4">
        <v>140.19999999999999</v>
      </c>
      <c r="E4">
        <v>140.5</v>
      </c>
      <c r="F4">
        <v>138.4</v>
      </c>
      <c r="G4">
        <v>132</v>
      </c>
      <c r="H4">
        <v>131.5</v>
      </c>
      <c r="I4">
        <v>132.30000000000001</v>
      </c>
      <c r="J4">
        <v>134</v>
      </c>
      <c r="K4">
        <v>136.9</v>
      </c>
      <c r="L4">
        <v>139.19999999999999</v>
      </c>
      <c r="M4">
        <v>141.5</v>
      </c>
      <c r="N4">
        <v>138.1</v>
      </c>
      <c r="O4">
        <v>141.9</v>
      </c>
      <c r="P4">
        <v>142.80000000000001</v>
      </c>
      <c r="Q4">
        <v>144.80000000000001</v>
      </c>
      <c r="S4">
        <v>147.6</v>
      </c>
      <c r="T4">
        <v>150.5</v>
      </c>
      <c r="U4">
        <v>153.69999999999999</v>
      </c>
      <c r="V4">
        <v>154.19999999999999</v>
      </c>
      <c r="W4">
        <v>142.5</v>
      </c>
      <c r="X4">
        <v>140.69999999999999</v>
      </c>
      <c r="Y4">
        <v>140.6</v>
      </c>
      <c r="Z4">
        <v>152.19999999999999</v>
      </c>
      <c r="AA4">
        <v>160.1</v>
      </c>
      <c r="AB4">
        <v>151.1</v>
      </c>
      <c r="AC4">
        <v>146.69999999999999</v>
      </c>
      <c r="AD4">
        <v>140.1</v>
      </c>
      <c r="AE4">
        <v>142.19999999999999</v>
      </c>
      <c r="AF4">
        <v>119.3</v>
      </c>
      <c r="AG4">
        <v>506.3</v>
      </c>
    </row>
    <row r="5" spans="1:33" x14ac:dyDescent="0.2">
      <c r="A5" t="s">
        <v>627</v>
      </c>
      <c r="B5" t="s">
        <v>623</v>
      </c>
      <c r="C5">
        <v>50.1</v>
      </c>
      <c r="D5">
        <v>48.7</v>
      </c>
      <c r="E5">
        <v>51.5</v>
      </c>
      <c r="F5">
        <v>51.7</v>
      </c>
      <c r="G5">
        <v>51.7</v>
      </c>
      <c r="H5">
        <v>49.7</v>
      </c>
      <c r="I5">
        <v>49</v>
      </c>
      <c r="J5">
        <v>49.9</v>
      </c>
      <c r="K5">
        <v>55</v>
      </c>
      <c r="L5">
        <v>50.5</v>
      </c>
      <c r="M5">
        <v>49.7</v>
      </c>
      <c r="N5">
        <v>50</v>
      </c>
      <c r="O5">
        <v>56.2</v>
      </c>
      <c r="P5">
        <v>54.1</v>
      </c>
      <c r="Q5">
        <v>58</v>
      </c>
      <c r="S5">
        <v>42.9</v>
      </c>
      <c r="T5">
        <v>40.1</v>
      </c>
      <c r="U5">
        <v>43.1</v>
      </c>
      <c r="V5">
        <v>47</v>
      </c>
      <c r="W5">
        <v>44.2</v>
      </c>
      <c r="X5">
        <v>44.4</v>
      </c>
      <c r="Y5">
        <v>42.6</v>
      </c>
      <c r="Z5">
        <v>42.8</v>
      </c>
      <c r="AA5">
        <v>44.8</v>
      </c>
      <c r="AB5">
        <v>42.3</v>
      </c>
      <c r="AC5">
        <v>42.6</v>
      </c>
      <c r="AD5">
        <v>40.700000000000003</v>
      </c>
      <c r="AE5">
        <v>38.5</v>
      </c>
      <c r="AF5">
        <v>35.6</v>
      </c>
      <c r="AG5">
        <v>185.2</v>
      </c>
    </row>
    <row r="6" spans="1:33" x14ac:dyDescent="0.2">
      <c r="A6" t="s">
        <v>627</v>
      </c>
      <c r="B6" t="s">
        <v>622</v>
      </c>
      <c r="C6">
        <v>73.2</v>
      </c>
      <c r="D6">
        <v>72.099999999999994</v>
      </c>
      <c r="E6">
        <v>74.2</v>
      </c>
      <c r="F6">
        <v>76.2</v>
      </c>
      <c r="G6">
        <v>72.5</v>
      </c>
      <c r="H6">
        <v>75</v>
      </c>
      <c r="I6">
        <v>75.8</v>
      </c>
      <c r="J6">
        <v>76.3</v>
      </c>
      <c r="K6">
        <v>78.7</v>
      </c>
      <c r="L6">
        <v>82.9</v>
      </c>
      <c r="M6">
        <v>81.3</v>
      </c>
      <c r="N6">
        <v>85.7</v>
      </c>
      <c r="O6">
        <v>88.1</v>
      </c>
      <c r="P6">
        <v>89.7</v>
      </c>
      <c r="Q6">
        <v>91.9</v>
      </c>
      <c r="S6">
        <v>52.5</v>
      </c>
      <c r="T6">
        <v>53.1</v>
      </c>
      <c r="U6">
        <v>56.4</v>
      </c>
      <c r="V6">
        <v>56.5</v>
      </c>
      <c r="W6">
        <v>53.5</v>
      </c>
      <c r="X6">
        <v>54.6</v>
      </c>
      <c r="Y6">
        <v>51.2</v>
      </c>
      <c r="Z6">
        <v>54.7</v>
      </c>
      <c r="AA6">
        <v>58</v>
      </c>
      <c r="AB6">
        <v>54.3</v>
      </c>
      <c r="AC6">
        <v>53.3</v>
      </c>
      <c r="AD6">
        <v>51.3</v>
      </c>
      <c r="AE6">
        <v>53.8</v>
      </c>
      <c r="AF6">
        <v>44.3</v>
      </c>
      <c r="AG6">
        <v>235.8</v>
      </c>
    </row>
    <row r="7" spans="1:33" x14ac:dyDescent="0.2">
      <c r="A7" t="s">
        <v>627</v>
      </c>
      <c r="B7" t="s">
        <v>621</v>
      </c>
      <c r="C7">
        <v>96</v>
      </c>
      <c r="D7">
        <v>95.1</v>
      </c>
      <c r="E7">
        <v>95.6</v>
      </c>
      <c r="F7">
        <v>98.4</v>
      </c>
      <c r="G7">
        <v>98.5</v>
      </c>
      <c r="H7">
        <v>99.9</v>
      </c>
      <c r="I7">
        <v>100.4</v>
      </c>
      <c r="J7">
        <v>103.7</v>
      </c>
      <c r="K7">
        <v>107.5</v>
      </c>
      <c r="L7">
        <v>109.4</v>
      </c>
      <c r="M7">
        <v>112.7</v>
      </c>
      <c r="N7">
        <v>111.8</v>
      </c>
      <c r="O7">
        <v>116</v>
      </c>
      <c r="P7">
        <v>115.7</v>
      </c>
      <c r="Q7">
        <v>118.5</v>
      </c>
      <c r="S7">
        <v>146.6</v>
      </c>
      <c r="T7">
        <v>153.9</v>
      </c>
      <c r="U7">
        <v>155.30000000000001</v>
      </c>
      <c r="V7">
        <v>155.30000000000001</v>
      </c>
      <c r="W7">
        <v>149.69999999999999</v>
      </c>
      <c r="X7">
        <v>149.1</v>
      </c>
      <c r="Y7">
        <v>148.9</v>
      </c>
      <c r="Z7">
        <v>156.19999999999999</v>
      </c>
      <c r="AA7">
        <v>165.7</v>
      </c>
      <c r="AB7">
        <v>161.9</v>
      </c>
      <c r="AC7">
        <v>164.7</v>
      </c>
      <c r="AD7">
        <v>157.19999999999999</v>
      </c>
      <c r="AE7">
        <v>159.80000000000001</v>
      </c>
      <c r="AF7">
        <v>141</v>
      </c>
      <c r="AG7">
        <v>408.9</v>
      </c>
    </row>
    <row r="8" spans="1:33" x14ac:dyDescent="0.2">
      <c r="A8" t="s">
        <v>627</v>
      </c>
      <c r="B8" t="s">
        <v>624</v>
      </c>
      <c r="C8">
        <v>60</v>
      </c>
      <c r="D8">
        <v>61.3</v>
      </c>
      <c r="E8">
        <v>59.9</v>
      </c>
      <c r="F8">
        <v>60.1</v>
      </c>
      <c r="G8">
        <v>58.4</v>
      </c>
      <c r="H8">
        <v>58.7</v>
      </c>
      <c r="I8">
        <v>61.4</v>
      </c>
      <c r="J8">
        <v>61.3</v>
      </c>
      <c r="K8">
        <v>62.1</v>
      </c>
      <c r="L8">
        <v>63.7</v>
      </c>
      <c r="M8">
        <v>64.599999999999994</v>
      </c>
      <c r="N8">
        <v>61.9</v>
      </c>
      <c r="O8">
        <v>66.099999999999994</v>
      </c>
      <c r="P8">
        <v>66.400000000000006</v>
      </c>
      <c r="Q8">
        <v>68.400000000000006</v>
      </c>
      <c r="S8">
        <v>54.1</v>
      </c>
      <c r="T8">
        <v>55.6</v>
      </c>
      <c r="U8">
        <v>55.8</v>
      </c>
      <c r="V8">
        <v>59</v>
      </c>
      <c r="W8">
        <v>54.7</v>
      </c>
      <c r="X8">
        <v>54.1</v>
      </c>
      <c r="Y8">
        <v>53.2</v>
      </c>
      <c r="Z8">
        <v>55.8</v>
      </c>
      <c r="AA8">
        <v>58.1</v>
      </c>
      <c r="AB8">
        <v>57.6</v>
      </c>
      <c r="AC8">
        <v>57.3</v>
      </c>
      <c r="AD8">
        <v>53.3</v>
      </c>
      <c r="AE8">
        <v>53.1</v>
      </c>
      <c r="AF8">
        <v>47.3</v>
      </c>
      <c r="AG8">
        <v>204.8</v>
      </c>
    </row>
    <row r="9" spans="1:33" x14ac:dyDescent="0.2">
      <c r="A9" t="s">
        <v>627</v>
      </c>
      <c r="B9" t="s">
        <v>620</v>
      </c>
      <c r="C9">
        <v>152.6</v>
      </c>
      <c r="D9">
        <v>150.9</v>
      </c>
      <c r="E9">
        <v>151.30000000000001</v>
      </c>
      <c r="F9">
        <v>148.4</v>
      </c>
      <c r="G9">
        <v>141</v>
      </c>
      <c r="H9">
        <v>140.30000000000001</v>
      </c>
      <c r="I9">
        <v>141.30000000000001</v>
      </c>
      <c r="J9">
        <v>142.9</v>
      </c>
      <c r="K9">
        <v>145.6</v>
      </c>
      <c r="L9">
        <v>148.1</v>
      </c>
      <c r="M9">
        <v>150.80000000000001</v>
      </c>
      <c r="N9">
        <v>146.5</v>
      </c>
      <c r="O9">
        <v>150.5</v>
      </c>
      <c r="P9">
        <v>151.5</v>
      </c>
      <c r="Q9">
        <v>153.1</v>
      </c>
      <c r="S9">
        <v>151.5</v>
      </c>
      <c r="T9">
        <v>154.1</v>
      </c>
      <c r="U9">
        <v>157.5</v>
      </c>
      <c r="V9">
        <v>157.9</v>
      </c>
      <c r="W9">
        <v>144.5</v>
      </c>
      <c r="X9">
        <v>142.5</v>
      </c>
      <c r="Y9">
        <v>142.30000000000001</v>
      </c>
      <c r="Z9">
        <v>154.69999999999999</v>
      </c>
      <c r="AA9">
        <v>161.80000000000001</v>
      </c>
      <c r="AB9">
        <v>151.9</v>
      </c>
      <c r="AC9">
        <v>145.9</v>
      </c>
      <c r="AD9">
        <v>138.6</v>
      </c>
      <c r="AE9">
        <v>140.6</v>
      </c>
      <c r="AF9">
        <v>116.7</v>
      </c>
      <c r="AG9">
        <v>534.70000000000005</v>
      </c>
    </row>
    <row r="10" spans="1:33" x14ac:dyDescent="0.2">
      <c r="A10" t="s">
        <v>628</v>
      </c>
      <c r="B10" t="s">
        <v>619</v>
      </c>
      <c r="C10">
        <v>28.9</v>
      </c>
      <c r="D10">
        <v>29.1</v>
      </c>
      <c r="E10">
        <v>28.5</v>
      </c>
      <c r="F10">
        <v>28.4</v>
      </c>
      <c r="G10">
        <v>28.2</v>
      </c>
      <c r="H10">
        <v>27.5</v>
      </c>
      <c r="I10">
        <v>27.4</v>
      </c>
      <c r="J10">
        <v>26.9</v>
      </c>
      <c r="K10">
        <v>26.5</v>
      </c>
      <c r="L10">
        <v>26.3</v>
      </c>
      <c r="M10">
        <v>26.1</v>
      </c>
      <c r="N10">
        <v>26.1</v>
      </c>
      <c r="O10">
        <v>25.8</v>
      </c>
      <c r="P10">
        <v>25.8</v>
      </c>
      <c r="Q10">
        <v>25.4</v>
      </c>
      <c r="S10">
        <v>23.2</v>
      </c>
      <c r="T10">
        <v>22.4</v>
      </c>
      <c r="U10">
        <v>22</v>
      </c>
      <c r="V10">
        <v>21.6</v>
      </c>
      <c r="W10">
        <v>20.8</v>
      </c>
      <c r="X10">
        <v>20.2</v>
      </c>
      <c r="Y10">
        <v>19.899999999999999</v>
      </c>
      <c r="Z10">
        <v>19.3</v>
      </c>
      <c r="AA10">
        <v>19.600000000000001</v>
      </c>
      <c r="AB10">
        <v>19</v>
      </c>
      <c r="AC10">
        <v>18.600000000000001</v>
      </c>
      <c r="AD10">
        <v>18.8</v>
      </c>
      <c r="AE10">
        <v>18.2</v>
      </c>
      <c r="AF10">
        <v>17.600000000000001</v>
      </c>
      <c r="AG10">
        <v>17.8</v>
      </c>
    </row>
    <row r="11" spans="1:33" x14ac:dyDescent="0.2">
      <c r="A11" t="s">
        <v>628</v>
      </c>
      <c r="B11" t="s">
        <v>623</v>
      </c>
      <c r="C11">
        <v>9.1</v>
      </c>
      <c r="D11">
        <v>8.6999999999999993</v>
      </c>
      <c r="E11">
        <v>8.1</v>
      </c>
      <c r="F11">
        <v>9.1999999999999993</v>
      </c>
      <c r="G11">
        <v>8.9</v>
      </c>
      <c r="H11">
        <v>9.8000000000000007</v>
      </c>
      <c r="I11">
        <v>9.3000000000000007</v>
      </c>
      <c r="J11">
        <v>8.6999999999999993</v>
      </c>
      <c r="K11">
        <v>8.8000000000000007</v>
      </c>
      <c r="L11">
        <v>8.6</v>
      </c>
      <c r="M11">
        <v>8.4</v>
      </c>
      <c r="N11">
        <v>8</v>
      </c>
      <c r="O11">
        <v>7.6</v>
      </c>
      <c r="P11">
        <v>7.9</v>
      </c>
      <c r="Q11">
        <v>7.5</v>
      </c>
      <c r="S11">
        <v>4.5</v>
      </c>
      <c r="T11">
        <v>6.2</v>
      </c>
      <c r="U11">
        <v>6</v>
      </c>
      <c r="V11">
        <v>5.3</v>
      </c>
      <c r="W11">
        <v>6</v>
      </c>
      <c r="X11">
        <v>5.8</v>
      </c>
      <c r="Y11">
        <v>6.4</v>
      </c>
      <c r="Z11">
        <v>5.6</v>
      </c>
      <c r="AA11">
        <v>5.5</v>
      </c>
      <c r="AB11">
        <v>6.7</v>
      </c>
      <c r="AC11">
        <v>5.3</v>
      </c>
      <c r="AD11">
        <v>5.4</v>
      </c>
      <c r="AE11">
        <v>5.9</v>
      </c>
      <c r="AF11">
        <v>5.8</v>
      </c>
      <c r="AG11">
        <v>5.9</v>
      </c>
    </row>
    <row r="12" spans="1:33" x14ac:dyDescent="0.2">
      <c r="A12" t="s">
        <v>628</v>
      </c>
      <c r="B12" t="s">
        <v>622</v>
      </c>
      <c r="C12">
        <v>9.9</v>
      </c>
      <c r="D12">
        <v>10</v>
      </c>
      <c r="E12">
        <v>10.6</v>
      </c>
      <c r="F12">
        <v>10.6</v>
      </c>
      <c r="G12">
        <v>10.7</v>
      </c>
      <c r="H12">
        <v>10.8</v>
      </c>
      <c r="I12">
        <v>10.5</v>
      </c>
      <c r="J12">
        <v>10.6</v>
      </c>
      <c r="K12">
        <v>9.6999999999999993</v>
      </c>
      <c r="L12">
        <v>10.3</v>
      </c>
      <c r="M12">
        <v>10</v>
      </c>
      <c r="N12">
        <v>10.7</v>
      </c>
      <c r="O12">
        <v>10.6</v>
      </c>
      <c r="P12">
        <v>10.8</v>
      </c>
      <c r="Q12">
        <v>10.6</v>
      </c>
      <c r="S12">
        <v>5.5</v>
      </c>
      <c r="T12">
        <v>5.2</v>
      </c>
      <c r="U12">
        <v>4.9000000000000004</v>
      </c>
      <c r="V12">
        <v>4.7</v>
      </c>
      <c r="W12">
        <v>5</v>
      </c>
      <c r="X12">
        <v>5.3</v>
      </c>
      <c r="Y12">
        <v>5.3</v>
      </c>
      <c r="Z12">
        <v>5.0999999999999996</v>
      </c>
      <c r="AA12">
        <v>5.5</v>
      </c>
      <c r="AB12">
        <v>5</v>
      </c>
      <c r="AC12">
        <v>5.0999999999999996</v>
      </c>
      <c r="AD12">
        <v>5.0999999999999996</v>
      </c>
      <c r="AE12">
        <v>5.4</v>
      </c>
      <c r="AF12">
        <v>4.9000000000000004</v>
      </c>
      <c r="AG12">
        <v>5.2</v>
      </c>
    </row>
    <row r="13" spans="1:33" x14ac:dyDescent="0.2">
      <c r="A13" t="s">
        <v>628</v>
      </c>
      <c r="B13" t="s">
        <v>624</v>
      </c>
      <c r="C13">
        <v>9.3000000000000007</v>
      </c>
      <c r="D13">
        <v>9.6</v>
      </c>
      <c r="E13">
        <v>9.6999999999999993</v>
      </c>
      <c r="F13">
        <v>9.1999999999999993</v>
      </c>
      <c r="G13">
        <v>9.6</v>
      </c>
      <c r="H13">
        <v>9.4</v>
      </c>
      <c r="I13">
        <v>9.1999999999999993</v>
      </c>
      <c r="J13">
        <v>9.4</v>
      </c>
      <c r="K13">
        <v>9.1999999999999993</v>
      </c>
      <c r="L13">
        <v>9.1</v>
      </c>
      <c r="M13">
        <v>9.4</v>
      </c>
      <c r="N13">
        <v>9.1999999999999993</v>
      </c>
      <c r="O13">
        <v>9.1999999999999993</v>
      </c>
      <c r="P13">
        <v>10</v>
      </c>
      <c r="Q13">
        <v>10</v>
      </c>
      <c r="S13">
        <v>6</v>
      </c>
      <c r="T13">
        <v>5.6</v>
      </c>
      <c r="U13">
        <v>6.4</v>
      </c>
      <c r="V13">
        <v>6.1</v>
      </c>
      <c r="W13">
        <v>5.9</v>
      </c>
      <c r="X13">
        <v>5.8</v>
      </c>
      <c r="Y13">
        <v>5.9</v>
      </c>
      <c r="Z13">
        <v>6</v>
      </c>
      <c r="AA13">
        <v>6.1</v>
      </c>
      <c r="AB13">
        <v>5.9</v>
      </c>
      <c r="AC13">
        <v>5.7</v>
      </c>
      <c r="AD13">
        <v>6</v>
      </c>
      <c r="AE13">
        <v>6</v>
      </c>
      <c r="AF13">
        <v>5.9</v>
      </c>
      <c r="AG13">
        <v>6</v>
      </c>
    </row>
    <row r="14" spans="1:33" x14ac:dyDescent="0.2">
      <c r="A14" t="s">
        <v>628</v>
      </c>
      <c r="B14" t="s">
        <v>621</v>
      </c>
      <c r="C14">
        <v>28.2</v>
      </c>
      <c r="D14">
        <v>27.8</v>
      </c>
      <c r="E14">
        <v>28.2</v>
      </c>
      <c r="F14">
        <v>28.2</v>
      </c>
      <c r="G14">
        <v>28.5</v>
      </c>
      <c r="H14">
        <v>27.3</v>
      </c>
      <c r="I14">
        <v>28.2</v>
      </c>
      <c r="J14">
        <v>27.3</v>
      </c>
      <c r="K14">
        <v>27.4</v>
      </c>
      <c r="L14">
        <v>27.3</v>
      </c>
      <c r="M14">
        <v>26.9</v>
      </c>
      <c r="N14">
        <v>27.4</v>
      </c>
      <c r="O14">
        <v>27.8</v>
      </c>
      <c r="P14">
        <v>27.4</v>
      </c>
      <c r="Q14">
        <v>26.7</v>
      </c>
      <c r="S14">
        <v>31.2</v>
      </c>
      <c r="T14">
        <v>30.6</v>
      </c>
      <c r="U14">
        <v>29.7</v>
      </c>
      <c r="V14">
        <v>28.6</v>
      </c>
      <c r="W14">
        <v>26.9</v>
      </c>
      <c r="X14">
        <v>26.1</v>
      </c>
      <c r="Y14">
        <v>25.8</v>
      </c>
      <c r="Z14">
        <v>24.7</v>
      </c>
      <c r="AA14">
        <v>25.4</v>
      </c>
      <c r="AB14">
        <v>23.4</v>
      </c>
      <c r="AC14">
        <v>24.1</v>
      </c>
      <c r="AD14">
        <v>24.1</v>
      </c>
      <c r="AE14">
        <v>22.8</v>
      </c>
      <c r="AF14">
        <v>22.2</v>
      </c>
      <c r="AG14">
        <v>21.6</v>
      </c>
    </row>
    <row r="15" spans="1:33" x14ac:dyDescent="0.2">
      <c r="A15" t="s">
        <v>628</v>
      </c>
      <c r="B15" t="s">
        <v>620</v>
      </c>
      <c r="C15">
        <v>30.2</v>
      </c>
      <c r="D15">
        <v>30.6</v>
      </c>
      <c r="E15">
        <v>29.8</v>
      </c>
      <c r="F15">
        <v>29.7</v>
      </c>
      <c r="G15">
        <v>29.4</v>
      </c>
      <c r="H15">
        <v>28.8</v>
      </c>
      <c r="I15">
        <v>28.5</v>
      </c>
      <c r="J15">
        <v>28.2</v>
      </c>
      <c r="K15">
        <v>27.7</v>
      </c>
      <c r="L15">
        <v>27.5</v>
      </c>
      <c r="M15">
        <v>27.4</v>
      </c>
      <c r="N15">
        <v>27.3</v>
      </c>
      <c r="O15">
        <v>26.9</v>
      </c>
      <c r="P15">
        <v>26.9</v>
      </c>
      <c r="Q15">
        <v>26.7</v>
      </c>
      <c r="S15">
        <v>23.1</v>
      </c>
      <c r="T15">
        <v>22.3</v>
      </c>
      <c r="U15">
        <v>21.9</v>
      </c>
      <c r="V15">
        <v>21.6</v>
      </c>
      <c r="W15">
        <v>20.9</v>
      </c>
      <c r="X15">
        <v>20.3</v>
      </c>
      <c r="Y15">
        <v>20.100000000000001</v>
      </c>
      <c r="Z15">
        <v>19.600000000000001</v>
      </c>
      <c r="AA15">
        <v>19.8</v>
      </c>
      <c r="AB15">
        <v>19.399999999999999</v>
      </c>
      <c r="AC15">
        <v>18.8</v>
      </c>
      <c r="AD15">
        <v>19.100000000000001</v>
      </c>
      <c r="AE15">
        <v>18.600000000000001</v>
      </c>
      <c r="AF15">
        <v>18</v>
      </c>
      <c r="AG15">
        <v>18.3</v>
      </c>
    </row>
    <row r="16" spans="1:33" x14ac:dyDescent="0.2">
      <c r="B16" t="s">
        <v>619</v>
      </c>
      <c r="C16">
        <v>0.79619181946403383</v>
      </c>
      <c r="D16">
        <v>0.79243937232524964</v>
      </c>
      <c r="E16">
        <v>0.79715302491103202</v>
      </c>
      <c r="F16">
        <v>0.7947976878612717</v>
      </c>
      <c r="G16">
        <v>0.78636363636363638</v>
      </c>
      <c r="H16">
        <v>0.79087452471482889</v>
      </c>
      <c r="I16">
        <v>0.7928949357520787</v>
      </c>
      <c r="J16">
        <v>0.79925373134328359</v>
      </c>
      <c r="K16">
        <v>0.80642804967129289</v>
      </c>
      <c r="L16">
        <v>0.81106321839080464</v>
      </c>
      <c r="M16">
        <v>0.81554770318021197</v>
      </c>
      <c r="N16">
        <v>0.8110065170166546</v>
      </c>
      <c r="O16">
        <v>0.81818181818181812</v>
      </c>
      <c r="P16">
        <v>0.81932773109243695</v>
      </c>
      <c r="Q16">
        <v>0.82458563535911611</v>
      </c>
      <c r="S16">
        <v>0.84281842818428188</v>
      </c>
      <c r="T16">
        <v>0.85116279069767442</v>
      </c>
      <c r="U16">
        <v>0.85686402081977875</v>
      </c>
      <c r="V16">
        <v>0.85992217898832679</v>
      </c>
      <c r="W16">
        <v>0.85403508771929826</v>
      </c>
      <c r="X16">
        <v>0.85643212508884148</v>
      </c>
      <c r="Y16">
        <v>0.85846372688477945</v>
      </c>
      <c r="Z16">
        <v>0.87319316688567672</v>
      </c>
      <c r="AA16">
        <v>0.87757651467832609</v>
      </c>
      <c r="AB16">
        <v>0.87425545996029119</v>
      </c>
      <c r="AC16">
        <v>0.87321063394683018</v>
      </c>
      <c r="AD16">
        <v>0.86581013561741615</v>
      </c>
      <c r="AE16">
        <v>0.87201125175808714</v>
      </c>
      <c r="AF16">
        <v>0.85247275775356246</v>
      </c>
      <c r="AG16">
        <v>0.9648429784712621</v>
      </c>
    </row>
    <row r="17" spans="1:33" x14ac:dyDescent="0.2">
      <c r="B17" t="s">
        <v>623</v>
      </c>
      <c r="C17">
        <v>0.81836327345309379</v>
      </c>
      <c r="D17">
        <v>0.82135523613963035</v>
      </c>
      <c r="E17">
        <v>0.84271844660194173</v>
      </c>
      <c r="F17">
        <v>0.82205029013539654</v>
      </c>
      <c r="G17">
        <v>0.82785299806576407</v>
      </c>
      <c r="H17">
        <v>0.80281690140845074</v>
      </c>
      <c r="I17">
        <v>0.81020408163265301</v>
      </c>
      <c r="J17">
        <v>0.82565130260521047</v>
      </c>
      <c r="K17">
        <v>0.84</v>
      </c>
      <c r="L17">
        <v>0.82970297029702977</v>
      </c>
      <c r="M17">
        <v>0.83098591549295775</v>
      </c>
      <c r="N17">
        <v>0.84</v>
      </c>
      <c r="O17">
        <v>0.86476868327402134</v>
      </c>
      <c r="P17">
        <v>0.85397412199630307</v>
      </c>
      <c r="Q17">
        <v>0.87068965517241381</v>
      </c>
      <c r="S17">
        <v>0.8951048951048951</v>
      </c>
      <c r="T17">
        <v>0.84538653366583538</v>
      </c>
      <c r="U17">
        <v>0.86078886310904879</v>
      </c>
      <c r="V17">
        <v>0.88723404255319149</v>
      </c>
      <c r="W17">
        <v>0.86425339366515841</v>
      </c>
      <c r="X17">
        <v>0.86936936936936937</v>
      </c>
      <c r="Y17">
        <v>0.84976525821596249</v>
      </c>
      <c r="Z17">
        <v>0.86915887850467288</v>
      </c>
      <c r="AA17">
        <v>0.87723214285714279</v>
      </c>
      <c r="AB17">
        <v>0.84160756501182032</v>
      </c>
      <c r="AC17">
        <v>0.87558685446009388</v>
      </c>
      <c r="AD17">
        <v>0.86732186732186733</v>
      </c>
      <c r="AE17">
        <v>0.84675324675324681</v>
      </c>
      <c r="AF17">
        <v>0.8370786516853933</v>
      </c>
      <c r="AG17">
        <v>0.96814254859611226</v>
      </c>
    </row>
    <row r="18" spans="1:33" x14ac:dyDescent="0.2">
      <c r="B18" t="s">
        <v>622</v>
      </c>
      <c r="C18">
        <v>0.86475409836065575</v>
      </c>
      <c r="D18">
        <v>0.86130374479889038</v>
      </c>
      <c r="E18">
        <v>0.85714285714285721</v>
      </c>
      <c r="F18">
        <v>0.86089238845144356</v>
      </c>
      <c r="G18">
        <v>0.85241379310344834</v>
      </c>
      <c r="H18">
        <v>0.85599999999999998</v>
      </c>
      <c r="I18">
        <v>0.86147757255936674</v>
      </c>
      <c r="J18">
        <v>0.86107470511140238</v>
      </c>
      <c r="K18">
        <v>0.87674714104193141</v>
      </c>
      <c r="L18">
        <v>0.87575392038600719</v>
      </c>
      <c r="M18">
        <v>0.87699876998769988</v>
      </c>
      <c r="N18">
        <v>0.87514585764294051</v>
      </c>
      <c r="O18">
        <v>0.87968217934165716</v>
      </c>
      <c r="P18">
        <v>0.87959866220735783</v>
      </c>
      <c r="Q18">
        <v>0.88465723612622416</v>
      </c>
      <c r="S18">
        <v>0.89523809523809528</v>
      </c>
      <c r="T18">
        <v>0.90207156308851222</v>
      </c>
      <c r="U18">
        <v>0.91312056737588654</v>
      </c>
      <c r="V18">
        <v>0.91681415929203536</v>
      </c>
      <c r="W18">
        <v>0.90654205607476634</v>
      </c>
      <c r="X18">
        <v>0.90293040293040294</v>
      </c>
      <c r="Y18">
        <v>0.896484375</v>
      </c>
      <c r="Z18">
        <v>0.90676416819012795</v>
      </c>
      <c r="AA18">
        <v>0.90517241379310343</v>
      </c>
      <c r="AB18">
        <v>0.90791896869244937</v>
      </c>
      <c r="AC18">
        <v>0.90431519699812379</v>
      </c>
      <c r="AD18">
        <v>0.90058479532163749</v>
      </c>
      <c r="AE18">
        <v>0.8996282527881041</v>
      </c>
      <c r="AF18">
        <v>0.8893905191873589</v>
      </c>
      <c r="AG18">
        <v>0.9779474130619169</v>
      </c>
    </row>
    <row r="19" spans="1:33" x14ac:dyDescent="0.2">
      <c r="B19" t="s">
        <v>621</v>
      </c>
      <c r="C19">
        <v>0.90312499999999996</v>
      </c>
      <c r="D19">
        <v>0.89905362776025233</v>
      </c>
      <c r="E19">
        <v>0.89853556485355646</v>
      </c>
      <c r="F19">
        <v>0.9065040650406504</v>
      </c>
      <c r="G19">
        <v>0.90253807106598982</v>
      </c>
      <c r="H19">
        <v>0.90590590590590592</v>
      </c>
      <c r="I19">
        <v>0.9083665338645418</v>
      </c>
      <c r="J19">
        <v>0.90935390549662487</v>
      </c>
      <c r="K19">
        <v>0.91441860465116276</v>
      </c>
      <c r="L19">
        <v>0.91681901279707501</v>
      </c>
      <c r="M19">
        <v>0.91659272404614023</v>
      </c>
      <c r="N19">
        <v>0.91771019677996424</v>
      </c>
      <c r="O19">
        <v>0.92068965517241375</v>
      </c>
      <c r="P19">
        <v>0.91356957649092485</v>
      </c>
      <c r="Q19">
        <v>0.91561181434599159</v>
      </c>
      <c r="S19">
        <v>0.95907230559345158</v>
      </c>
      <c r="T19">
        <v>0.96361273554256011</v>
      </c>
      <c r="U19">
        <v>0.95878943979394715</v>
      </c>
      <c r="V19">
        <v>0.96072118480360591</v>
      </c>
      <c r="W19">
        <v>0.9605878423513694</v>
      </c>
      <c r="X19">
        <v>0.96109993293091889</v>
      </c>
      <c r="Y19">
        <v>0.9603760913364674</v>
      </c>
      <c r="Z19">
        <v>0.96158770806658134</v>
      </c>
      <c r="AA19">
        <v>0.96318648159324083</v>
      </c>
      <c r="AB19">
        <v>0.96355775169857938</v>
      </c>
      <c r="AC19">
        <v>0.96539162112932608</v>
      </c>
      <c r="AD19">
        <v>0.96183206106870234</v>
      </c>
      <c r="AE19">
        <v>0.96245306633291616</v>
      </c>
      <c r="AF19">
        <v>0.95815602836879432</v>
      </c>
      <c r="AG19">
        <v>0.98532648569332359</v>
      </c>
    </row>
    <row r="20" spans="1:33" x14ac:dyDescent="0.2">
      <c r="B20" t="s">
        <v>624</v>
      </c>
      <c r="C20">
        <v>0.53</v>
      </c>
      <c r="D20">
        <v>0.5464926590538336</v>
      </c>
      <c r="E20">
        <v>0.52921535893155258</v>
      </c>
      <c r="F20">
        <v>0.53078202995008317</v>
      </c>
      <c r="G20">
        <v>0.51198630136986301</v>
      </c>
      <c r="H20">
        <v>0.53492333901192501</v>
      </c>
      <c r="I20">
        <v>0.54071661237785018</v>
      </c>
      <c r="J20">
        <v>0.55464926590538333</v>
      </c>
      <c r="K20">
        <v>0.55877616747181968</v>
      </c>
      <c r="L20">
        <v>0.5714285714285714</v>
      </c>
      <c r="M20">
        <v>0.58359133126934981</v>
      </c>
      <c r="N20">
        <v>0.5573505654281099</v>
      </c>
      <c r="O20">
        <v>0.57942511346444769</v>
      </c>
      <c r="P20">
        <v>0.58734939759036142</v>
      </c>
      <c r="Q20">
        <v>0.60964912280701755</v>
      </c>
      <c r="S20">
        <v>0.42329020332717193</v>
      </c>
      <c r="T20">
        <v>0.44964028776978415</v>
      </c>
      <c r="U20">
        <v>0.467741935483871</v>
      </c>
      <c r="V20">
        <v>0.51525423728813557</v>
      </c>
      <c r="W20">
        <v>0.50822669104204765</v>
      </c>
      <c r="X20">
        <v>0.51756007393715342</v>
      </c>
      <c r="Y20">
        <v>0.51503759398496241</v>
      </c>
      <c r="Z20">
        <v>0.55734767025089604</v>
      </c>
      <c r="AA20">
        <v>0.56282271944922546</v>
      </c>
      <c r="AB20">
        <v>0.59375</v>
      </c>
      <c r="AC20">
        <v>0.57940663176265272</v>
      </c>
      <c r="AD20">
        <v>0.54784240150093799</v>
      </c>
      <c r="AE20">
        <v>0.57062146892655363</v>
      </c>
      <c r="AF20">
        <v>0.53065539112050741</v>
      </c>
      <c r="AG20">
        <v>0.89453125</v>
      </c>
    </row>
    <row r="21" spans="1:33" x14ac:dyDescent="0.2">
      <c r="B21" t="s">
        <v>620</v>
      </c>
      <c r="C21">
        <v>0.80209698558322406</v>
      </c>
      <c r="D21">
        <v>0.79721669980119281</v>
      </c>
      <c r="E21">
        <v>0.80304031725049574</v>
      </c>
      <c r="F21">
        <v>0.79986522911051217</v>
      </c>
      <c r="G21">
        <v>0.79148936170212769</v>
      </c>
      <c r="H21">
        <v>0.79472558802565929</v>
      </c>
      <c r="I21">
        <v>0.79830148619957542</v>
      </c>
      <c r="J21">
        <v>0.80265920223932818</v>
      </c>
      <c r="K21">
        <v>0.80975274725274726</v>
      </c>
      <c r="L21">
        <v>0.81431465226198507</v>
      </c>
      <c r="M21">
        <v>0.8183023872679045</v>
      </c>
      <c r="N21">
        <v>0.81365187713310583</v>
      </c>
      <c r="O21">
        <v>0.82126245847176083</v>
      </c>
      <c r="P21">
        <v>0.82244224422442247</v>
      </c>
      <c r="Q21">
        <v>0.82560418027433047</v>
      </c>
      <c r="S21">
        <v>0.8475247524752475</v>
      </c>
      <c r="T21">
        <v>0.85528877352368593</v>
      </c>
      <c r="U21">
        <v>0.86095238095238091</v>
      </c>
      <c r="V21">
        <v>0.86320455984800504</v>
      </c>
      <c r="W21">
        <v>0.85536332179930796</v>
      </c>
      <c r="X21">
        <v>0.85754385964912283</v>
      </c>
      <c r="Y21">
        <v>0.85874912157413918</v>
      </c>
      <c r="Z21">
        <v>0.87330316742081449</v>
      </c>
      <c r="AA21">
        <v>0.87762669962917184</v>
      </c>
      <c r="AB21">
        <v>0.87228439763001975</v>
      </c>
      <c r="AC21">
        <v>0.87114461960246747</v>
      </c>
      <c r="AD21">
        <v>0.86219336219336218</v>
      </c>
      <c r="AE21">
        <v>0.86770981507823608</v>
      </c>
      <c r="AF21">
        <v>0.84575835475578409</v>
      </c>
      <c r="AG21">
        <v>0.96577520104731629</v>
      </c>
    </row>
    <row r="22" spans="1:33" x14ac:dyDescent="0.2">
      <c r="A22" t="s">
        <v>629</v>
      </c>
      <c r="B22" t="s">
        <v>619</v>
      </c>
      <c r="C22">
        <v>187961</v>
      </c>
      <c r="D22">
        <v>187771</v>
      </c>
      <c r="E22">
        <v>192490</v>
      </c>
      <c r="F22">
        <v>190899</v>
      </c>
      <c r="G22">
        <v>194943</v>
      </c>
      <c r="H22">
        <v>195917</v>
      </c>
      <c r="I22">
        <v>198896</v>
      </c>
      <c r="J22">
        <v>203372</v>
      </c>
      <c r="K22">
        <v>209684</v>
      </c>
      <c r="L22">
        <v>215134</v>
      </c>
      <c r="M22">
        <v>220659</v>
      </c>
      <c r="N22">
        <v>217138</v>
      </c>
      <c r="O22">
        <v>222897</v>
      </c>
      <c r="P22">
        <v>225974</v>
      </c>
      <c r="Q22">
        <v>230815</v>
      </c>
      <c r="S22">
        <v>188359</v>
      </c>
      <c r="T22">
        <v>194363</v>
      </c>
      <c r="U22">
        <v>203200</v>
      </c>
      <c r="V22">
        <v>205351</v>
      </c>
      <c r="W22">
        <v>202989</v>
      </c>
      <c r="X22">
        <v>202357</v>
      </c>
      <c r="Y22">
        <v>204078</v>
      </c>
      <c r="Z22">
        <v>223133</v>
      </c>
      <c r="AA22">
        <v>237055</v>
      </c>
      <c r="AB22">
        <v>225849</v>
      </c>
      <c r="AC22">
        <v>221295</v>
      </c>
      <c r="AD22">
        <v>213086</v>
      </c>
      <c r="AE22">
        <v>216106</v>
      </c>
      <c r="AF22">
        <v>182658</v>
      </c>
      <c r="AG22">
        <v>176450</v>
      </c>
    </row>
    <row r="23" spans="1:33" x14ac:dyDescent="0.2">
      <c r="A23" t="s">
        <v>629</v>
      </c>
      <c r="B23" t="s">
        <v>623</v>
      </c>
      <c r="C23">
        <v>680</v>
      </c>
      <c r="D23">
        <v>697</v>
      </c>
      <c r="E23">
        <v>785</v>
      </c>
      <c r="F23">
        <v>813</v>
      </c>
      <c r="G23">
        <v>857</v>
      </c>
      <c r="H23">
        <v>853</v>
      </c>
      <c r="I23">
        <v>871</v>
      </c>
      <c r="J23">
        <v>919</v>
      </c>
      <c r="K23">
        <v>1052</v>
      </c>
      <c r="L23">
        <v>1004</v>
      </c>
      <c r="M23">
        <v>1024</v>
      </c>
      <c r="N23">
        <v>1064</v>
      </c>
      <c r="O23">
        <v>1198</v>
      </c>
      <c r="P23">
        <v>1170</v>
      </c>
      <c r="Q23">
        <v>1272</v>
      </c>
      <c r="S23">
        <v>578</v>
      </c>
      <c r="T23">
        <v>571</v>
      </c>
      <c r="U23">
        <v>653</v>
      </c>
      <c r="V23">
        <v>735</v>
      </c>
      <c r="W23">
        <v>730</v>
      </c>
      <c r="X23">
        <v>760</v>
      </c>
      <c r="Y23">
        <v>756</v>
      </c>
      <c r="Z23">
        <v>789</v>
      </c>
      <c r="AA23">
        <v>860</v>
      </c>
      <c r="AB23">
        <v>845</v>
      </c>
      <c r="AC23">
        <v>885</v>
      </c>
      <c r="AD23">
        <v>875</v>
      </c>
      <c r="AE23">
        <v>828</v>
      </c>
      <c r="AF23">
        <v>778</v>
      </c>
      <c r="AG23">
        <v>762</v>
      </c>
    </row>
    <row r="24" spans="1:33" x14ac:dyDescent="0.2">
      <c r="A24" t="s">
        <v>629</v>
      </c>
      <c r="B24" t="s">
        <v>622</v>
      </c>
      <c r="C24">
        <v>4156</v>
      </c>
      <c r="D24">
        <v>4279</v>
      </c>
      <c r="E24">
        <v>4614</v>
      </c>
      <c r="F24">
        <v>4936</v>
      </c>
      <c r="G24">
        <v>5068</v>
      </c>
      <c r="H24">
        <v>5442</v>
      </c>
      <c r="I24">
        <v>5719</v>
      </c>
      <c r="J24">
        <v>5982</v>
      </c>
      <c r="K24">
        <v>6392</v>
      </c>
      <c r="L24">
        <v>6969</v>
      </c>
      <c r="M24">
        <v>7067</v>
      </c>
      <c r="N24">
        <v>7681</v>
      </c>
      <c r="O24">
        <v>8021</v>
      </c>
      <c r="P24">
        <v>8427</v>
      </c>
      <c r="Q24">
        <v>8914</v>
      </c>
      <c r="S24">
        <v>2814</v>
      </c>
      <c r="T24">
        <v>2980</v>
      </c>
      <c r="U24">
        <v>3310</v>
      </c>
      <c r="V24">
        <v>3445</v>
      </c>
      <c r="W24">
        <v>3497</v>
      </c>
      <c r="X24">
        <v>3704</v>
      </c>
      <c r="Y24">
        <v>3598</v>
      </c>
      <c r="Z24">
        <v>3974</v>
      </c>
      <c r="AA24">
        <v>4354</v>
      </c>
      <c r="AB24">
        <v>4210</v>
      </c>
      <c r="AC24">
        <v>4264</v>
      </c>
      <c r="AD24">
        <v>4224</v>
      </c>
      <c r="AE24">
        <v>4509</v>
      </c>
      <c r="AF24">
        <v>3827</v>
      </c>
      <c r="AG24">
        <v>3853</v>
      </c>
    </row>
    <row r="25" spans="1:33" x14ac:dyDescent="0.2">
      <c r="A25" t="s">
        <v>629</v>
      </c>
      <c r="B25" t="s">
        <v>621</v>
      </c>
      <c r="C25">
        <v>16274</v>
      </c>
      <c r="D25">
        <v>16368</v>
      </c>
      <c r="E25">
        <v>16912</v>
      </c>
      <c r="F25">
        <v>17448</v>
      </c>
      <c r="G25">
        <v>19707</v>
      </c>
      <c r="H25">
        <v>20249</v>
      </c>
      <c r="I25">
        <v>20631</v>
      </c>
      <c r="J25">
        <v>21610</v>
      </c>
      <c r="K25">
        <v>22736</v>
      </c>
      <c r="L25">
        <v>23460</v>
      </c>
      <c r="M25">
        <v>24512</v>
      </c>
      <c r="N25">
        <v>24634</v>
      </c>
      <c r="O25">
        <v>25716</v>
      </c>
      <c r="P25">
        <v>25921</v>
      </c>
      <c r="Q25">
        <v>26854</v>
      </c>
      <c r="S25">
        <v>22561</v>
      </c>
      <c r="T25">
        <v>24067</v>
      </c>
      <c r="U25">
        <v>24983</v>
      </c>
      <c r="V25">
        <v>25088</v>
      </c>
      <c r="W25">
        <v>27235</v>
      </c>
      <c r="X25">
        <v>27524</v>
      </c>
      <c r="Y25">
        <v>27889</v>
      </c>
      <c r="Z25">
        <v>29711</v>
      </c>
      <c r="AA25">
        <v>31996</v>
      </c>
      <c r="AB25">
        <v>31744</v>
      </c>
      <c r="AC25">
        <v>32761</v>
      </c>
      <c r="AD25">
        <v>31705</v>
      </c>
      <c r="AE25">
        <v>32447</v>
      </c>
      <c r="AF25">
        <v>29007</v>
      </c>
      <c r="AG25">
        <v>28208</v>
      </c>
    </row>
    <row r="26" spans="1:33" x14ac:dyDescent="0.2">
      <c r="A26" t="s">
        <v>629</v>
      </c>
      <c r="B26" t="s">
        <v>624</v>
      </c>
      <c r="C26">
        <v>9755</v>
      </c>
      <c r="D26">
        <v>10454</v>
      </c>
      <c r="E26">
        <v>10665</v>
      </c>
      <c r="F26">
        <v>11114</v>
      </c>
      <c r="G26">
        <v>11398</v>
      </c>
      <c r="H26">
        <v>11893</v>
      </c>
      <c r="I26">
        <v>12920</v>
      </c>
      <c r="J26">
        <v>13391</v>
      </c>
      <c r="K26">
        <v>14059</v>
      </c>
      <c r="L26">
        <v>14948</v>
      </c>
      <c r="M26">
        <v>15671</v>
      </c>
      <c r="N26">
        <v>15484</v>
      </c>
      <c r="O26">
        <v>16701</v>
      </c>
      <c r="P26">
        <v>17140</v>
      </c>
      <c r="Q26">
        <v>18066</v>
      </c>
      <c r="S26">
        <v>9271</v>
      </c>
      <c r="T26">
        <v>10011</v>
      </c>
      <c r="U26">
        <v>10483</v>
      </c>
      <c r="V26">
        <v>11488</v>
      </c>
      <c r="W26">
        <v>11222</v>
      </c>
      <c r="X26">
        <v>11496</v>
      </c>
      <c r="Y26">
        <v>11687</v>
      </c>
      <c r="Z26">
        <v>12704</v>
      </c>
      <c r="AA26">
        <v>13689</v>
      </c>
      <c r="AB26">
        <v>13999</v>
      </c>
      <c r="AC26">
        <v>14361</v>
      </c>
      <c r="AD26">
        <v>13723</v>
      </c>
      <c r="AE26">
        <v>13795</v>
      </c>
      <c r="AF26">
        <v>12529</v>
      </c>
      <c r="AG26">
        <v>12409</v>
      </c>
    </row>
    <row r="27" spans="1:33" x14ac:dyDescent="0.2">
      <c r="A27" t="s">
        <v>629</v>
      </c>
      <c r="B27" t="s">
        <v>620</v>
      </c>
      <c r="C27">
        <v>165628</v>
      </c>
      <c r="D27">
        <v>165012</v>
      </c>
      <c r="E27">
        <v>168840</v>
      </c>
      <c r="F27">
        <v>166379</v>
      </c>
      <c r="G27">
        <v>167773</v>
      </c>
      <c r="H27">
        <v>167999</v>
      </c>
      <c r="I27">
        <v>170148</v>
      </c>
      <c r="J27">
        <v>173228</v>
      </c>
      <c r="K27">
        <v>177642</v>
      </c>
      <c r="L27">
        <v>181837</v>
      </c>
      <c r="M27">
        <v>186159</v>
      </c>
      <c r="N27">
        <v>181897</v>
      </c>
      <c r="O27">
        <v>186101</v>
      </c>
      <c r="P27">
        <v>188222</v>
      </c>
      <c r="Q27">
        <v>191077</v>
      </c>
      <c r="S27">
        <v>159815</v>
      </c>
      <c r="T27">
        <v>164006</v>
      </c>
      <c r="U27">
        <v>171158</v>
      </c>
      <c r="V27">
        <v>172692</v>
      </c>
      <c r="W27">
        <v>167726</v>
      </c>
      <c r="X27">
        <v>166502</v>
      </c>
      <c r="Y27">
        <v>167476</v>
      </c>
      <c r="Z27">
        <v>183299</v>
      </c>
      <c r="AA27">
        <v>193090</v>
      </c>
      <c r="AB27">
        <v>182466</v>
      </c>
      <c r="AC27">
        <v>176335</v>
      </c>
      <c r="AD27">
        <v>168451</v>
      </c>
      <c r="AE27">
        <v>170310</v>
      </c>
      <c r="AF27">
        <v>142041</v>
      </c>
      <c r="AG27">
        <v>136604</v>
      </c>
    </row>
    <row r="28" spans="1:33" x14ac:dyDescent="0.2">
      <c r="A28" t="s">
        <v>630</v>
      </c>
      <c r="B28" t="s">
        <v>619</v>
      </c>
      <c r="C28">
        <v>41144</v>
      </c>
      <c r="D28">
        <v>41872</v>
      </c>
      <c r="E28">
        <v>41394</v>
      </c>
      <c r="F28">
        <v>41514</v>
      </c>
      <c r="G28">
        <v>41619</v>
      </c>
      <c r="H28">
        <v>40954</v>
      </c>
      <c r="I28">
        <v>41116</v>
      </c>
      <c r="J28">
        <v>40820</v>
      </c>
      <c r="K28">
        <v>40598</v>
      </c>
      <c r="L28">
        <v>40589</v>
      </c>
      <c r="M28">
        <v>40676</v>
      </c>
      <c r="N28">
        <v>217138</v>
      </c>
      <c r="O28">
        <v>274457</v>
      </c>
      <c r="P28">
        <v>41150</v>
      </c>
      <c r="Q28">
        <v>40860</v>
      </c>
      <c r="S28">
        <v>31728</v>
      </c>
      <c r="T28">
        <v>31078</v>
      </c>
      <c r="U28">
        <v>30719</v>
      </c>
      <c r="V28">
        <v>30446</v>
      </c>
      <c r="W28">
        <v>29554</v>
      </c>
      <c r="X28">
        <v>29002</v>
      </c>
      <c r="Y28">
        <v>28905</v>
      </c>
      <c r="Z28">
        <v>28372</v>
      </c>
      <c r="AA28">
        <v>29093</v>
      </c>
      <c r="AB28">
        <v>28471</v>
      </c>
      <c r="AC28">
        <v>28088</v>
      </c>
      <c r="AD28">
        <v>28560</v>
      </c>
      <c r="AE28">
        <v>27970</v>
      </c>
      <c r="AF28">
        <v>27244</v>
      </c>
      <c r="AG28">
        <v>27681</v>
      </c>
    </row>
    <row r="29" spans="1:33" x14ac:dyDescent="0.2">
      <c r="A29" t="s">
        <v>630</v>
      </c>
      <c r="B29" t="s">
        <v>623</v>
      </c>
      <c r="C29">
        <v>130</v>
      </c>
      <c r="D29">
        <v>130</v>
      </c>
      <c r="E29">
        <v>126</v>
      </c>
      <c r="F29">
        <v>148</v>
      </c>
      <c r="G29">
        <v>147</v>
      </c>
      <c r="H29">
        <v>169</v>
      </c>
      <c r="I29">
        <v>166</v>
      </c>
      <c r="J29">
        <v>160</v>
      </c>
      <c r="K29">
        <v>168</v>
      </c>
      <c r="L29">
        <v>170</v>
      </c>
      <c r="M29">
        <v>173</v>
      </c>
      <c r="N29">
        <v>1064</v>
      </c>
      <c r="O29">
        <v>1324</v>
      </c>
      <c r="P29">
        <v>172</v>
      </c>
      <c r="Q29">
        <v>166</v>
      </c>
      <c r="S29">
        <v>63</v>
      </c>
      <c r="T29">
        <v>92</v>
      </c>
      <c r="U29">
        <v>92</v>
      </c>
      <c r="V29">
        <v>85</v>
      </c>
      <c r="W29">
        <v>100</v>
      </c>
      <c r="X29">
        <v>99</v>
      </c>
      <c r="Y29">
        <v>113</v>
      </c>
      <c r="Z29">
        <v>104</v>
      </c>
      <c r="AA29">
        <v>105</v>
      </c>
      <c r="AB29">
        <v>133</v>
      </c>
      <c r="AC29">
        <v>111</v>
      </c>
      <c r="AD29">
        <v>117</v>
      </c>
      <c r="AE29">
        <v>129</v>
      </c>
      <c r="AF29">
        <v>127</v>
      </c>
      <c r="AG29">
        <v>131</v>
      </c>
    </row>
    <row r="30" spans="1:33" x14ac:dyDescent="0.2">
      <c r="A30" t="s">
        <v>630</v>
      </c>
      <c r="B30" t="s">
        <v>622</v>
      </c>
      <c r="C30">
        <v>583</v>
      </c>
      <c r="D30">
        <v>614</v>
      </c>
      <c r="E30">
        <v>684</v>
      </c>
      <c r="F30">
        <v>712</v>
      </c>
      <c r="G30">
        <v>745</v>
      </c>
      <c r="H30">
        <v>786</v>
      </c>
      <c r="I30">
        <v>796</v>
      </c>
      <c r="J30">
        <v>829</v>
      </c>
      <c r="K30">
        <v>787</v>
      </c>
      <c r="L30">
        <v>863</v>
      </c>
      <c r="M30">
        <v>873</v>
      </c>
      <c r="N30">
        <v>7681</v>
      </c>
      <c r="O30">
        <v>7269</v>
      </c>
      <c r="P30">
        <v>1032</v>
      </c>
      <c r="Q30">
        <v>1048</v>
      </c>
      <c r="S30">
        <v>304</v>
      </c>
      <c r="T30">
        <v>300</v>
      </c>
      <c r="U30">
        <v>296</v>
      </c>
      <c r="V30">
        <v>298</v>
      </c>
      <c r="W30">
        <v>328</v>
      </c>
      <c r="X30">
        <v>362</v>
      </c>
      <c r="Y30">
        <v>372</v>
      </c>
      <c r="Z30">
        <v>368</v>
      </c>
      <c r="AA30">
        <v>414</v>
      </c>
      <c r="AB30">
        <v>389</v>
      </c>
      <c r="AC30">
        <v>406</v>
      </c>
      <c r="AD30">
        <v>418</v>
      </c>
      <c r="AE30">
        <v>455</v>
      </c>
      <c r="AF30">
        <v>429</v>
      </c>
      <c r="AG30">
        <v>473</v>
      </c>
    </row>
    <row r="31" spans="1:33" x14ac:dyDescent="0.2">
      <c r="A31" t="s">
        <v>630</v>
      </c>
      <c r="B31" t="s">
        <v>621</v>
      </c>
      <c r="C31">
        <v>5358</v>
      </c>
      <c r="D31">
        <v>5361</v>
      </c>
      <c r="E31">
        <v>5506</v>
      </c>
      <c r="F31">
        <v>5572</v>
      </c>
      <c r="G31">
        <v>5695</v>
      </c>
      <c r="H31">
        <v>5541</v>
      </c>
      <c r="I31">
        <v>5802</v>
      </c>
      <c r="J31">
        <v>5694</v>
      </c>
      <c r="K31">
        <v>5798</v>
      </c>
      <c r="L31">
        <v>5851</v>
      </c>
      <c r="M31">
        <v>5850</v>
      </c>
      <c r="N31">
        <v>24634</v>
      </c>
      <c r="O31">
        <v>32840</v>
      </c>
      <c r="P31">
        <v>6186</v>
      </c>
      <c r="Q31">
        <v>6086</v>
      </c>
      <c r="S31">
        <v>5357</v>
      </c>
      <c r="T31">
        <v>5346</v>
      </c>
      <c r="U31">
        <v>5265</v>
      </c>
      <c r="V31">
        <v>5145</v>
      </c>
      <c r="W31">
        <v>4894</v>
      </c>
      <c r="X31">
        <v>4815</v>
      </c>
      <c r="Y31">
        <v>4823</v>
      </c>
      <c r="Z31">
        <v>4698</v>
      </c>
      <c r="AA31">
        <v>4908</v>
      </c>
      <c r="AB31">
        <v>4587</v>
      </c>
      <c r="AC31">
        <v>4794</v>
      </c>
      <c r="AD31">
        <v>4853</v>
      </c>
      <c r="AE31">
        <v>4658</v>
      </c>
      <c r="AF31">
        <v>4595</v>
      </c>
      <c r="AG31">
        <v>4528</v>
      </c>
    </row>
    <row r="32" spans="1:33" x14ac:dyDescent="0.2">
      <c r="A32" t="s">
        <v>630</v>
      </c>
      <c r="B32" t="s">
        <v>624</v>
      </c>
      <c r="C32">
        <v>1538</v>
      </c>
      <c r="D32">
        <v>1670</v>
      </c>
      <c r="E32">
        <v>1746</v>
      </c>
      <c r="F32">
        <v>1724</v>
      </c>
      <c r="G32">
        <v>1884</v>
      </c>
      <c r="H32">
        <v>1909</v>
      </c>
      <c r="I32">
        <v>1936</v>
      </c>
      <c r="J32">
        <v>2054</v>
      </c>
      <c r="K32">
        <v>2076</v>
      </c>
      <c r="L32">
        <v>2140</v>
      </c>
      <c r="M32">
        <v>2270</v>
      </c>
      <c r="N32">
        <v>15484</v>
      </c>
      <c r="O32">
        <v>15196</v>
      </c>
      <c r="P32">
        <v>2613</v>
      </c>
      <c r="Q32">
        <v>2671</v>
      </c>
      <c r="S32">
        <v>1050</v>
      </c>
      <c r="T32">
        <v>1033</v>
      </c>
      <c r="U32">
        <v>1226</v>
      </c>
      <c r="V32">
        <v>1209</v>
      </c>
      <c r="W32">
        <v>1219</v>
      </c>
      <c r="X32">
        <v>1238</v>
      </c>
      <c r="Y32">
        <v>1300</v>
      </c>
      <c r="Z32">
        <v>1373</v>
      </c>
      <c r="AA32">
        <v>1432</v>
      </c>
      <c r="AB32">
        <v>1436</v>
      </c>
      <c r="AC32">
        <v>1436</v>
      </c>
      <c r="AD32">
        <v>1535</v>
      </c>
      <c r="AE32">
        <v>1576</v>
      </c>
      <c r="AF32">
        <v>1592</v>
      </c>
      <c r="AG32">
        <v>1634</v>
      </c>
    </row>
    <row r="33" spans="1:33" x14ac:dyDescent="0.2">
      <c r="A33" t="s">
        <v>630</v>
      </c>
      <c r="B33" t="s">
        <v>620</v>
      </c>
      <c r="C33">
        <v>35073</v>
      </c>
      <c r="D33">
        <v>35767</v>
      </c>
      <c r="E33">
        <v>35078</v>
      </c>
      <c r="F33">
        <v>35082</v>
      </c>
      <c r="G33">
        <v>35032</v>
      </c>
      <c r="H33">
        <v>34458</v>
      </c>
      <c r="I33">
        <v>34352</v>
      </c>
      <c r="J33">
        <v>34137</v>
      </c>
      <c r="K33">
        <v>33845</v>
      </c>
      <c r="L33">
        <v>33705</v>
      </c>
      <c r="M33">
        <v>33780</v>
      </c>
      <c r="N33">
        <v>181897</v>
      </c>
      <c r="O33">
        <v>233024</v>
      </c>
      <c r="P33">
        <v>33760</v>
      </c>
      <c r="Q33">
        <v>33560</v>
      </c>
      <c r="S33">
        <v>26004</v>
      </c>
      <c r="T33">
        <v>25340</v>
      </c>
      <c r="U33">
        <v>25066</v>
      </c>
      <c r="V33">
        <v>24918</v>
      </c>
      <c r="W33">
        <v>24232</v>
      </c>
      <c r="X33">
        <v>23726</v>
      </c>
      <c r="Y33">
        <v>23597</v>
      </c>
      <c r="Z33">
        <v>23202</v>
      </c>
      <c r="AA33">
        <v>23666</v>
      </c>
      <c r="AB33">
        <v>23362</v>
      </c>
      <c r="AC33">
        <v>22777</v>
      </c>
      <c r="AD33">
        <v>23172</v>
      </c>
      <c r="AE33">
        <v>22728</v>
      </c>
      <c r="AF33">
        <v>22093</v>
      </c>
      <c r="AG33">
        <v>22549</v>
      </c>
    </row>
    <row r="34" spans="1:33" x14ac:dyDescent="0.2">
      <c r="A34" t="s">
        <v>631</v>
      </c>
      <c r="B34" t="s">
        <v>619</v>
      </c>
      <c r="C34">
        <v>132567620</v>
      </c>
      <c r="D34">
        <v>133948880</v>
      </c>
      <c r="E34">
        <v>136990170</v>
      </c>
      <c r="F34">
        <v>137930508</v>
      </c>
      <c r="G34">
        <v>147679036</v>
      </c>
      <c r="H34">
        <v>148977286</v>
      </c>
      <c r="I34">
        <v>150319521</v>
      </c>
      <c r="J34">
        <v>151732647</v>
      </c>
      <c r="K34">
        <v>153166353</v>
      </c>
      <c r="L34">
        <v>154604015</v>
      </c>
      <c r="M34">
        <v>155964075</v>
      </c>
      <c r="N34">
        <v>157257573</v>
      </c>
      <c r="O34">
        <v>157079246</v>
      </c>
      <c r="P34">
        <v>158216309</v>
      </c>
      <c r="Q34">
        <v>159369006</v>
      </c>
      <c r="S34">
        <v>127602988</v>
      </c>
      <c r="T34">
        <v>129121210</v>
      </c>
      <c r="U34">
        <v>132176640</v>
      </c>
      <c r="V34">
        <v>133180055</v>
      </c>
      <c r="W34">
        <v>142428897</v>
      </c>
      <c r="X34">
        <v>143828012</v>
      </c>
      <c r="Y34">
        <v>145197078</v>
      </c>
      <c r="Z34">
        <v>146647265</v>
      </c>
      <c r="AA34">
        <v>148064854</v>
      </c>
      <c r="AB34">
        <v>149489951</v>
      </c>
      <c r="AC34">
        <v>150807454</v>
      </c>
      <c r="AD34">
        <v>152089484</v>
      </c>
      <c r="AE34">
        <v>151923800</v>
      </c>
      <c r="AF34">
        <v>153140524</v>
      </c>
      <c r="AG34">
        <v>154337031</v>
      </c>
    </row>
    <row r="35" spans="1:33" x14ac:dyDescent="0.2">
      <c r="A35" t="s">
        <v>631</v>
      </c>
      <c r="B35" t="s">
        <v>623</v>
      </c>
      <c r="C35">
        <v>1357731</v>
      </c>
      <c r="D35">
        <v>1430003</v>
      </c>
      <c r="E35">
        <v>1523196</v>
      </c>
      <c r="F35">
        <v>1572244</v>
      </c>
      <c r="G35">
        <v>1659114</v>
      </c>
      <c r="H35">
        <v>1716767</v>
      </c>
      <c r="I35">
        <v>1778645</v>
      </c>
      <c r="J35">
        <v>1843293</v>
      </c>
      <c r="K35">
        <v>1911949</v>
      </c>
      <c r="L35">
        <v>1986553</v>
      </c>
      <c r="M35">
        <v>2062396</v>
      </c>
      <c r="N35">
        <v>2125877</v>
      </c>
      <c r="O35">
        <v>2131165</v>
      </c>
      <c r="P35">
        <v>2162060</v>
      </c>
      <c r="Q35">
        <v>2191838</v>
      </c>
      <c r="S35">
        <v>1347120</v>
      </c>
      <c r="T35">
        <v>1422750</v>
      </c>
      <c r="U35">
        <v>1515016</v>
      </c>
      <c r="V35">
        <v>1565083</v>
      </c>
      <c r="W35">
        <v>1652897</v>
      </c>
      <c r="X35">
        <v>1712685</v>
      </c>
      <c r="Y35">
        <v>1775711</v>
      </c>
      <c r="Z35">
        <v>1844390</v>
      </c>
      <c r="AA35">
        <v>1917949</v>
      </c>
      <c r="AB35">
        <v>1997376</v>
      </c>
      <c r="AC35">
        <v>2078819</v>
      </c>
      <c r="AD35">
        <v>2147453</v>
      </c>
      <c r="AE35">
        <v>2151699</v>
      </c>
      <c r="AF35">
        <v>2182386</v>
      </c>
      <c r="AG35">
        <v>2212157</v>
      </c>
    </row>
    <row r="36" spans="1:33" x14ac:dyDescent="0.2">
      <c r="A36" t="s">
        <v>631</v>
      </c>
      <c r="B36" t="s">
        <v>622</v>
      </c>
      <c r="C36">
        <v>5679444</v>
      </c>
      <c r="D36">
        <v>5933091</v>
      </c>
      <c r="E36">
        <v>6221414</v>
      </c>
      <c r="F36">
        <v>6480663</v>
      </c>
      <c r="G36">
        <v>6988593</v>
      </c>
      <c r="H36">
        <v>7260672</v>
      </c>
      <c r="I36">
        <v>7546200</v>
      </c>
      <c r="J36">
        <v>7835755</v>
      </c>
      <c r="K36">
        <v>8121183</v>
      </c>
      <c r="L36">
        <v>8410193</v>
      </c>
      <c r="M36">
        <v>8687874</v>
      </c>
      <c r="N36">
        <v>8961676</v>
      </c>
      <c r="O36">
        <v>9109338</v>
      </c>
      <c r="P36">
        <v>9392989</v>
      </c>
      <c r="Q36">
        <v>9699080</v>
      </c>
      <c r="S36">
        <v>5356992</v>
      </c>
      <c r="T36">
        <v>5613982</v>
      </c>
      <c r="U36">
        <v>5871100</v>
      </c>
      <c r="V36">
        <v>6096790</v>
      </c>
      <c r="W36">
        <v>6542554</v>
      </c>
      <c r="X36">
        <v>6778074</v>
      </c>
      <c r="Y36">
        <v>7022993</v>
      </c>
      <c r="Z36">
        <v>7271603</v>
      </c>
      <c r="AA36">
        <v>7512453</v>
      </c>
      <c r="AB36">
        <v>7759796</v>
      </c>
      <c r="AC36">
        <v>7995377</v>
      </c>
      <c r="AD36">
        <v>8233179</v>
      </c>
      <c r="AE36">
        <v>8377242</v>
      </c>
      <c r="AF36">
        <v>8642023</v>
      </c>
      <c r="AG36">
        <v>8926540</v>
      </c>
    </row>
    <row r="37" spans="1:33" x14ac:dyDescent="0.2">
      <c r="A37" t="s">
        <v>631</v>
      </c>
      <c r="B37" t="s">
        <v>621</v>
      </c>
      <c r="C37">
        <v>16959119</v>
      </c>
      <c r="D37">
        <v>17211968</v>
      </c>
      <c r="E37">
        <v>17685930</v>
      </c>
      <c r="F37">
        <v>17733890</v>
      </c>
      <c r="G37">
        <v>20015421</v>
      </c>
      <c r="H37">
        <v>20277329</v>
      </c>
      <c r="I37">
        <v>20551032</v>
      </c>
      <c r="J37">
        <v>20840468</v>
      </c>
      <c r="K37">
        <v>21142428</v>
      </c>
      <c r="L37">
        <v>21446016</v>
      </c>
      <c r="M37">
        <v>21744516</v>
      </c>
      <c r="N37">
        <v>22029932</v>
      </c>
      <c r="O37">
        <v>22159458</v>
      </c>
      <c r="P37">
        <v>22413299</v>
      </c>
      <c r="Q37">
        <v>22671099</v>
      </c>
      <c r="S37">
        <v>15384254</v>
      </c>
      <c r="T37">
        <v>15640435</v>
      </c>
      <c r="U37">
        <v>16087391</v>
      </c>
      <c r="V37">
        <v>16158359</v>
      </c>
      <c r="W37">
        <v>18194320</v>
      </c>
      <c r="X37">
        <v>18461469</v>
      </c>
      <c r="Y37">
        <v>18729699</v>
      </c>
      <c r="Z37">
        <v>19016639</v>
      </c>
      <c r="AA37">
        <v>19308680</v>
      </c>
      <c r="AB37">
        <v>19602943</v>
      </c>
      <c r="AC37">
        <v>19887934</v>
      </c>
      <c r="AD37">
        <v>20170938</v>
      </c>
      <c r="AE37">
        <v>20305313</v>
      </c>
      <c r="AF37">
        <v>20571884</v>
      </c>
      <c r="AG37">
        <v>20835668</v>
      </c>
    </row>
    <row r="38" spans="1:33" x14ac:dyDescent="0.2">
      <c r="A38" t="s">
        <v>631</v>
      </c>
      <c r="B38" t="s">
        <v>624</v>
      </c>
      <c r="C38">
        <v>16263582</v>
      </c>
      <c r="D38">
        <v>17050313</v>
      </c>
      <c r="E38">
        <v>17811566</v>
      </c>
      <c r="F38">
        <v>18507628</v>
      </c>
      <c r="G38">
        <v>19529116</v>
      </c>
      <c r="H38">
        <v>20263650</v>
      </c>
      <c r="I38">
        <v>21033628</v>
      </c>
      <c r="J38">
        <v>21837469</v>
      </c>
      <c r="K38">
        <v>22650892</v>
      </c>
      <c r="L38">
        <v>23468891</v>
      </c>
      <c r="M38">
        <v>24261364</v>
      </c>
      <c r="N38">
        <v>25001238</v>
      </c>
      <c r="O38">
        <v>25257176</v>
      </c>
      <c r="P38">
        <v>25828881</v>
      </c>
      <c r="Q38">
        <v>26405628</v>
      </c>
      <c r="S38">
        <v>17146796</v>
      </c>
      <c r="T38">
        <v>18009350</v>
      </c>
      <c r="U38">
        <v>18783798</v>
      </c>
      <c r="V38">
        <v>19468146</v>
      </c>
      <c r="W38">
        <v>20516198</v>
      </c>
      <c r="X38">
        <v>21233735</v>
      </c>
      <c r="Y38">
        <v>21985906</v>
      </c>
      <c r="Z38">
        <v>22764677</v>
      </c>
      <c r="AA38">
        <v>23542063</v>
      </c>
      <c r="AB38">
        <v>24320894</v>
      </c>
      <c r="AC38">
        <v>25062023</v>
      </c>
      <c r="AD38">
        <v>25749971</v>
      </c>
      <c r="AE38">
        <v>25956582</v>
      </c>
      <c r="AF38">
        <v>26501040</v>
      </c>
      <c r="AG38">
        <v>27056264</v>
      </c>
    </row>
    <row r="39" spans="1:33" x14ac:dyDescent="0.2">
      <c r="A39" t="s">
        <v>631</v>
      </c>
      <c r="B39" t="s">
        <v>620</v>
      </c>
      <c r="C39">
        <v>108571326</v>
      </c>
      <c r="D39">
        <v>109373818</v>
      </c>
      <c r="E39">
        <v>111559630</v>
      </c>
      <c r="F39">
        <v>112143711</v>
      </c>
      <c r="G39">
        <v>119015908</v>
      </c>
      <c r="H39">
        <v>119722518</v>
      </c>
      <c r="I39">
        <v>120443644</v>
      </c>
      <c r="J39">
        <v>121213131</v>
      </c>
      <c r="K39">
        <v>121990793</v>
      </c>
      <c r="L39">
        <v>122761253</v>
      </c>
      <c r="M39">
        <v>123469289</v>
      </c>
      <c r="N39">
        <v>124140088</v>
      </c>
      <c r="O39">
        <v>123679285</v>
      </c>
      <c r="P39">
        <v>124247961</v>
      </c>
      <c r="Q39">
        <v>124806989</v>
      </c>
      <c r="S39">
        <v>105514622</v>
      </c>
      <c r="T39">
        <v>106444043</v>
      </c>
      <c r="U39">
        <v>108703133</v>
      </c>
      <c r="V39">
        <v>109359823</v>
      </c>
      <c r="W39">
        <v>116039126</v>
      </c>
      <c r="X39">
        <v>116875784</v>
      </c>
      <c r="Y39">
        <v>117668675</v>
      </c>
      <c r="Z39">
        <v>118514633</v>
      </c>
      <c r="AA39">
        <v>119325772</v>
      </c>
      <c r="AB39">
        <v>120129836</v>
      </c>
      <c r="AC39">
        <v>120845324</v>
      </c>
      <c r="AD39">
        <v>121537914</v>
      </c>
      <c r="AE39">
        <v>121089546</v>
      </c>
      <c r="AF39">
        <v>121744231</v>
      </c>
      <c r="AG39">
        <v>122362666</v>
      </c>
    </row>
    <row r="40" spans="1:33" x14ac:dyDescent="0.2">
      <c r="A40" t="s">
        <v>632</v>
      </c>
      <c r="B40" t="s">
        <v>619</v>
      </c>
      <c r="C40">
        <v>142237295</v>
      </c>
      <c r="D40">
        <v>143719004</v>
      </c>
      <c r="E40">
        <v>145077463</v>
      </c>
      <c r="F40">
        <v>146394634</v>
      </c>
      <c r="G40">
        <v>147679036</v>
      </c>
      <c r="H40">
        <v>148977286</v>
      </c>
      <c r="I40">
        <v>150319521</v>
      </c>
      <c r="J40">
        <v>151732647</v>
      </c>
      <c r="K40">
        <v>153166353</v>
      </c>
      <c r="L40">
        <v>154604015</v>
      </c>
      <c r="M40">
        <v>155964075</v>
      </c>
      <c r="N40">
        <v>157257573</v>
      </c>
      <c r="O40">
        <v>158426997</v>
      </c>
      <c r="P40">
        <v>159583505</v>
      </c>
      <c r="Q40">
        <v>160756163</v>
      </c>
      <c r="S40">
        <v>136802873</v>
      </c>
      <c r="T40">
        <v>138443407</v>
      </c>
      <c r="U40">
        <v>139891492</v>
      </c>
      <c r="V40">
        <v>141230559</v>
      </c>
      <c r="W40">
        <v>142428897</v>
      </c>
      <c r="X40">
        <v>143828012</v>
      </c>
      <c r="Y40">
        <v>145197078</v>
      </c>
      <c r="Z40">
        <v>146647265</v>
      </c>
      <c r="AA40">
        <v>148064854</v>
      </c>
      <c r="AB40">
        <v>149489951</v>
      </c>
      <c r="AC40">
        <v>150807454</v>
      </c>
      <c r="AD40">
        <v>152089484</v>
      </c>
      <c r="AE40">
        <v>153294635</v>
      </c>
      <c r="AF40">
        <v>154528573</v>
      </c>
      <c r="AG40">
        <v>155741368</v>
      </c>
    </row>
    <row r="41" spans="1:33" x14ac:dyDescent="0.2">
      <c r="A41" t="s">
        <v>632</v>
      </c>
      <c r="B41" t="s">
        <v>623</v>
      </c>
      <c r="C41">
        <v>1421980</v>
      </c>
      <c r="D41">
        <v>1500265</v>
      </c>
      <c r="E41">
        <v>1552172</v>
      </c>
      <c r="F41">
        <v>1604289</v>
      </c>
      <c r="G41">
        <v>1659114</v>
      </c>
      <c r="H41">
        <v>1716767</v>
      </c>
      <c r="I41">
        <v>1778645</v>
      </c>
      <c r="J41">
        <v>1843293</v>
      </c>
      <c r="K41">
        <v>1911949</v>
      </c>
      <c r="L41">
        <v>1986553</v>
      </c>
      <c r="M41">
        <v>2062396</v>
      </c>
      <c r="N41">
        <v>2125877</v>
      </c>
      <c r="O41">
        <v>2156552</v>
      </c>
      <c r="P41">
        <v>2187956</v>
      </c>
      <c r="Q41">
        <v>2218391</v>
      </c>
      <c r="S41">
        <v>1410781</v>
      </c>
      <c r="T41">
        <v>1493056</v>
      </c>
      <c r="U41">
        <v>1545161</v>
      </c>
      <c r="V41">
        <v>1598182</v>
      </c>
      <c r="W41">
        <v>1652897</v>
      </c>
      <c r="X41">
        <v>1712685</v>
      </c>
      <c r="Y41">
        <v>1775711</v>
      </c>
      <c r="Z41">
        <v>1844390</v>
      </c>
      <c r="AA41">
        <v>1917949</v>
      </c>
      <c r="AB41">
        <v>1997376</v>
      </c>
      <c r="AC41">
        <v>2078819</v>
      </c>
      <c r="AD41">
        <v>2147453</v>
      </c>
      <c r="AE41">
        <v>2176836</v>
      </c>
      <c r="AF41">
        <v>2208043</v>
      </c>
      <c r="AG41">
        <v>2238152</v>
      </c>
    </row>
    <row r="42" spans="1:33" x14ac:dyDescent="0.2">
      <c r="A42" t="s">
        <v>632</v>
      </c>
      <c r="B42" t="s">
        <v>622</v>
      </c>
      <c r="C42">
        <v>5875446</v>
      </c>
      <c r="D42">
        <v>6146632</v>
      </c>
      <c r="E42">
        <v>6431542</v>
      </c>
      <c r="F42">
        <v>6713757</v>
      </c>
      <c r="G42">
        <v>6988593</v>
      </c>
      <c r="H42">
        <v>7260672</v>
      </c>
      <c r="I42">
        <v>7546200</v>
      </c>
      <c r="J42">
        <v>7835755</v>
      </c>
      <c r="K42">
        <v>8121183</v>
      </c>
      <c r="L42">
        <v>8410193</v>
      </c>
      <c r="M42">
        <v>8687874</v>
      </c>
      <c r="N42">
        <v>8961676</v>
      </c>
      <c r="O42">
        <v>9244704</v>
      </c>
      <c r="P42">
        <v>9532897</v>
      </c>
      <c r="Q42">
        <v>9844903</v>
      </c>
      <c r="S42">
        <v>5538405</v>
      </c>
      <c r="T42">
        <v>5810867</v>
      </c>
      <c r="U42">
        <v>6064655</v>
      </c>
      <c r="V42">
        <v>6309513</v>
      </c>
      <c r="W42">
        <v>6542554</v>
      </c>
      <c r="X42">
        <v>6778074</v>
      </c>
      <c r="Y42">
        <v>7022993</v>
      </c>
      <c r="Z42">
        <v>7271603</v>
      </c>
      <c r="AA42">
        <v>7512453</v>
      </c>
      <c r="AB42">
        <v>7759796</v>
      </c>
      <c r="AC42">
        <v>7995377</v>
      </c>
      <c r="AD42">
        <v>8233179</v>
      </c>
      <c r="AE42">
        <v>8492441</v>
      </c>
      <c r="AF42">
        <v>8760717</v>
      </c>
      <c r="AG42">
        <v>9049955</v>
      </c>
    </row>
    <row r="43" spans="1:33" x14ac:dyDescent="0.2">
      <c r="A43" t="s">
        <v>632</v>
      </c>
      <c r="B43" t="s">
        <v>621</v>
      </c>
      <c r="C43">
        <v>18978030</v>
      </c>
      <c r="D43">
        <v>19252974</v>
      </c>
      <c r="E43">
        <v>19515524</v>
      </c>
      <c r="F43">
        <v>19770726</v>
      </c>
      <c r="G43">
        <v>20015421</v>
      </c>
      <c r="H43">
        <v>20277329</v>
      </c>
      <c r="I43">
        <v>20551032</v>
      </c>
      <c r="J43">
        <v>20840468</v>
      </c>
      <c r="K43">
        <v>21142428</v>
      </c>
      <c r="L43">
        <v>21446016</v>
      </c>
      <c r="M43">
        <v>21744516</v>
      </c>
      <c r="N43">
        <v>22029932</v>
      </c>
      <c r="O43">
        <v>22289136</v>
      </c>
      <c r="P43">
        <v>22548530</v>
      </c>
      <c r="Q43">
        <v>22810102</v>
      </c>
      <c r="S43">
        <v>17195091</v>
      </c>
      <c r="T43">
        <v>17475735</v>
      </c>
      <c r="U43">
        <v>17734251</v>
      </c>
      <c r="V43">
        <v>17977698</v>
      </c>
      <c r="W43">
        <v>18194320</v>
      </c>
      <c r="X43">
        <v>18461469</v>
      </c>
      <c r="Y43">
        <v>18729699</v>
      </c>
      <c r="Z43">
        <v>19016639</v>
      </c>
      <c r="AA43">
        <v>19308680</v>
      </c>
      <c r="AB43">
        <v>19602943</v>
      </c>
      <c r="AC43">
        <v>19887934</v>
      </c>
      <c r="AD43">
        <v>20170938</v>
      </c>
      <c r="AE43">
        <v>20436685</v>
      </c>
      <c r="AF43">
        <v>20708582</v>
      </c>
      <c r="AG43">
        <v>20975344</v>
      </c>
    </row>
    <row r="44" spans="1:33" x14ac:dyDescent="0.2">
      <c r="A44" t="s">
        <v>632</v>
      </c>
      <c r="B44" t="s">
        <v>624</v>
      </c>
      <c r="C44">
        <v>16499783</v>
      </c>
      <c r="D44">
        <v>17318115</v>
      </c>
      <c r="E44">
        <v>18057155</v>
      </c>
      <c r="F44">
        <v>18797669</v>
      </c>
      <c r="G44">
        <v>19529116</v>
      </c>
      <c r="H44">
        <v>20263650</v>
      </c>
      <c r="I44">
        <v>21033628</v>
      </c>
      <c r="J44">
        <v>21837469</v>
      </c>
      <c r="K44">
        <v>22650892</v>
      </c>
      <c r="L44">
        <v>23468891</v>
      </c>
      <c r="M44">
        <v>24261364</v>
      </c>
      <c r="N44">
        <v>25001238</v>
      </c>
      <c r="O44">
        <v>25615649</v>
      </c>
      <c r="P44">
        <v>26196563</v>
      </c>
      <c r="Q44">
        <v>26783234</v>
      </c>
      <c r="S44">
        <v>17434346</v>
      </c>
      <c r="T44">
        <v>18340219</v>
      </c>
      <c r="U44">
        <v>19083066</v>
      </c>
      <c r="V44">
        <v>19815806</v>
      </c>
      <c r="W44">
        <v>20516198</v>
      </c>
      <c r="X44">
        <v>21233735</v>
      </c>
      <c r="Y44">
        <v>21985906</v>
      </c>
      <c r="Z44">
        <v>22764677</v>
      </c>
      <c r="AA44">
        <v>23542063</v>
      </c>
      <c r="AB44">
        <v>24320894</v>
      </c>
      <c r="AC44">
        <v>25062023</v>
      </c>
      <c r="AD44">
        <v>25749971</v>
      </c>
      <c r="AE44">
        <v>26330674</v>
      </c>
      <c r="AF44">
        <v>26883396</v>
      </c>
      <c r="AG44">
        <v>27447208</v>
      </c>
    </row>
    <row r="45" spans="1:33" x14ac:dyDescent="0.2">
      <c r="A45" t="s">
        <v>632</v>
      </c>
      <c r="B45" t="s">
        <v>620</v>
      </c>
      <c r="C45">
        <v>115961839</v>
      </c>
      <c r="D45">
        <v>116819133</v>
      </c>
      <c r="E45">
        <v>117578225</v>
      </c>
      <c r="F45">
        <v>118305862</v>
      </c>
      <c r="G45">
        <v>119015908</v>
      </c>
      <c r="H45">
        <v>119722518</v>
      </c>
      <c r="I45">
        <v>120443644</v>
      </c>
      <c r="J45">
        <v>121213131</v>
      </c>
      <c r="K45">
        <v>121990793</v>
      </c>
      <c r="L45">
        <v>122761253</v>
      </c>
      <c r="M45">
        <v>123469289</v>
      </c>
      <c r="N45">
        <v>124140088</v>
      </c>
      <c r="O45">
        <v>124736605</v>
      </c>
      <c r="P45">
        <v>125314122</v>
      </c>
      <c r="Q45">
        <v>125882767</v>
      </c>
      <c r="S45">
        <v>112658596</v>
      </c>
      <c r="T45">
        <v>113663749</v>
      </c>
      <c r="U45">
        <v>114547425</v>
      </c>
      <c r="V45">
        <v>115345166</v>
      </c>
      <c r="W45">
        <v>116039126</v>
      </c>
      <c r="X45">
        <v>116875784</v>
      </c>
      <c r="Y45">
        <v>117668675</v>
      </c>
      <c r="Z45">
        <v>118514633</v>
      </c>
      <c r="AA45">
        <v>119325772</v>
      </c>
      <c r="AB45">
        <v>120129836</v>
      </c>
      <c r="AC45">
        <v>120845324</v>
      </c>
      <c r="AD45">
        <v>121537914</v>
      </c>
      <c r="AE45">
        <v>122188673</v>
      </c>
      <c r="AF45">
        <v>122851231</v>
      </c>
      <c r="AG45">
        <v>123477917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A14" sqref="A14"/>
    </sheetView>
  </sheetViews>
  <sheetFormatPr baseColWidth="10" defaultRowHeight="16" x14ac:dyDescent="0.2"/>
  <sheetData>
    <row r="1" spans="1:32" x14ac:dyDescent="0.2">
      <c r="B1">
        <v>1999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</row>
    <row r="2" spans="1:32" x14ac:dyDescent="0.2">
      <c r="A2" t="s">
        <v>618</v>
      </c>
      <c r="B2" t="s">
        <v>802</v>
      </c>
      <c r="C2" t="s">
        <v>802</v>
      </c>
      <c r="R2" t="s">
        <v>633</v>
      </c>
      <c r="S2" t="s">
        <v>633</v>
      </c>
      <c r="T2" t="s">
        <v>633</v>
      </c>
      <c r="V2" t="s">
        <v>633</v>
      </c>
      <c r="AA2" t="s">
        <v>633</v>
      </c>
      <c r="AB2" t="s">
        <v>633</v>
      </c>
    </row>
    <row r="3" spans="1:32" x14ac:dyDescent="0.2">
      <c r="B3">
        <v>1999</v>
      </c>
      <c r="C3">
        <v>2000</v>
      </c>
      <c r="D3">
        <v>2001</v>
      </c>
      <c r="E3">
        <v>2002</v>
      </c>
      <c r="F3">
        <v>2003</v>
      </c>
      <c r="G3">
        <v>2004</v>
      </c>
      <c r="H3">
        <v>2005</v>
      </c>
      <c r="I3">
        <v>2006</v>
      </c>
      <c r="J3">
        <v>2007</v>
      </c>
      <c r="K3">
        <v>2008</v>
      </c>
      <c r="L3">
        <v>2009</v>
      </c>
      <c r="M3">
        <v>2010</v>
      </c>
      <c r="N3">
        <v>2011</v>
      </c>
      <c r="O3">
        <v>2012</v>
      </c>
      <c r="P3">
        <v>2013</v>
      </c>
      <c r="Q3" t="s">
        <v>1</v>
      </c>
      <c r="R3">
        <v>1999</v>
      </c>
      <c r="S3">
        <v>2000</v>
      </c>
      <c r="T3">
        <v>2001</v>
      </c>
      <c r="U3">
        <v>2002</v>
      </c>
      <c r="V3">
        <v>2003</v>
      </c>
      <c r="W3">
        <v>2004</v>
      </c>
      <c r="X3">
        <v>2005</v>
      </c>
      <c r="Y3">
        <v>2006</v>
      </c>
      <c r="Z3">
        <v>2007</v>
      </c>
      <c r="AA3">
        <v>2008</v>
      </c>
      <c r="AB3">
        <v>2009</v>
      </c>
      <c r="AC3">
        <v>2010</v>
      </c>
      <c r="AD3">
        <v>2011</v>
      </c>
      <c r="AE3">
        <v>2012</v>
      </c>
      <c r="AF3">
        <v>2013</v>
      </c>
    </row>
    <row r="4" spans="1:32" x14ac:dyDescent="0.2">
      <c r="A4" t="s">
        <v>619</v>
      </c>
      <c r="B4">
        <v>141.80000000000001</v>
      </c>
      <c r="C4">
        <v>140.19999999999999</v>
      </c>
      <c r="D4">
        <v>140.5</v>
      </c>
      <c r="E4">
        <v>138.4</v>
      </c>
      <c r="F4">
        <v>132</v>
      </c>
      <c r="G4">
        <v>131.5</v>
      </c>
      <c r="H4">
        <v>132.30000000000001</v>
      </c>
      <c r="I4">
        <v>134</v>
      </c>
      <c r="J4">
        <v>136.9</v>
      </c>
      <c r="K4">
        <v>139.19999999999999</v>
      </c>
      <c r="L4">
        <v>141.5</v>
      </c>
      <c r="M4">
        <v>138.1</v>
      </c>
      <c r="N4">
        <v>141.9</v>
      </c>
      <c r="O4">
        <v>142.80000000000001</v>
      </c>
      <c r="P4">
        <v>144.80000000000001</v>
      </c>
      <c r="R4">
        <v>147.6</v>
      </c>
      <c r="S4">
        <v>150.5</v>
      </c>
      <c r="T4">
        <v>153.69999999999999</v>
      </c>
      <c r="U4">
        <v>154.19999999999999</v>
      </c>
      <c r="V4">
        <v>142.5</v>
      </c>
      <c r="W4">
        <v>140.69999999999999</v>
      </c>
      <c r="X4">
        <v>140.6</v>
      </c>
      <c r="Y4">
        <v>152.19999999999999</v>
      </c>
      <c r="Z4">
        <v>160.1</v>
      </c>
      <c r="AA4">
        <v>151.1</v>
      </c>
      <c r="AB4">
        <v>146.69999999999999</v>
      </c>
      <c r="AC4">
        <v>140.1</v>
      </c>
      <c r="AD4">
        <v>142.19999999999999</v>
      </c>
      <c r="AE4">
        <v>119.3</v>
      </c>
      <c r="AF4">
        <v>506.3</v>
      </c>
    </row>
    <row r="5" spans="1:32" x14ac:dyDescent="0.2">
      <c r="A5" t="s">
        <v>623</v>
      </c>
      <c r="B5">
        <v>50.1</v>
      </c>
      <c r="C5">
        <v>48.7</v>
      </c>
      <c r="D5">
        <v>51.5</v>
      </c>
      <c r="E5">
        <v>51.7</v>
      </c>
      <c r="F5">
        <v>51.7</v>
      </c>
      <c r="G5">
        <v>49.7</v>
      </c>
      <c r="H5">
        <v>49</v>
      </c>
      <c r="I5">
        <v>49.9</v>
      </c>
      <c r="J5">
        <v>55</v>
      </c>
      <c r="K5">
        <v>50.5</v>
      </c>
      <c r="L5">
        <v>49.7</v>
      </c>
      <c r="M5">
        <v>50</v>
      </c>
      <c r="N5">
        <v>56.2</v>
      </c>
      <c r="O5">
        <v>54.1</v>
      </c>
      <c r="P5">
        <v>58</v>
      </c>
      <c r="R5">
        <v>42.9</v>
      </c>
      <c r="S5">
        <v>40.1</v>
      </c>
      <c r="T5">
        <v>43.1</v>
      </c>
      <c r="U5">
        <v>47</v>
      </c>
      <c r="V5">
        <v>44.2</v>
      </c>
      <c r="W5">
        <v>44.4</v>
      </c>
      <c r="X5">
        <v>42.6</v>
      </c>
      <c r="Y5">
        <v>42.8</v>
      </c>
      <c r="Z5">
        <v>44.8</v>
      </c>
      <c r="AA5">
        <v>42.3</v>
      </c>
      <c r="AB5">
        <v>42.6</v>
      </c>
      <c r="AC5">
        <v>40.700000000000003</v>
      </c>
      <c r="AD5">
        <v>38.5</v>
      </c>
      <c r="AE5">
        <v>35.6</v>
      </c>
      <c r="AF5">
        <v>185.2</v>
      </c>
    </row>
    <row r="6" spans="1:32" x14ac:dyDescent="0.2">
      <c r="A6" t="s">
        <v>622</v>
      </c>
      <c r="B6">
        <v>73.2</v>
      </c>
      <c r="C6">
        <v>72.099999999999994</v>
      </c>
      <c r="D6">
        <v>74.2</v>
      </c>
      <c r="E6">
        <v>76.2</v>
      </c>
      <c r="F6">
        <v>72.5</v>
      </c>
      <c r="G6">
        <v>75</v>
      </c>
      <c r="H6">
        <v>75.8</v>
      </c>
      <c r="I6">
        <v>76.3</v>
      </c>
      <c r="J6">
        <v>78.7</v>
      </c>
      <c r="K6">
        <v>82.9</v>
      </c>
      <c r="L6">
        <v>81.3</v>
      </c>
      <c r="M6">
        <v>85.7</v>
      </c>
      <c r="N6">
        <v>88.1</v>
      </c>
      <c r="O6">
        <v>89.7</v>
      </c>
      <c r="P6">
        <v>91.9</v>
      </c>
      <c r="R6">
        <v>52.5</v>
      </c>
      <c r="S6">
        <v>53.1</v>
      </c>
      <c r="T6">
        <v>56.4</v>
      </c>
      <c r="U6">
        <v>56.5</v>
      </c>
      <c r="V6">
        <v>53.5</v>
      </c>
      <c r="W6">
        <v>54.6</v>
      </c>
      <c r="X6">
        <v>51.2</v>
      </c>
      <c r="Y6">
        <v>54.7</v>
      </c>
      <c r="Z6">
        <v>58</v>
      </c>
      <c r="AA6">
        <v>54.3</v>
      </c>
      <c r="AB6">
        <v>53.3</v>
      </c>
      <c r="AC6">
        <v>51.3</v>
      </c>
      <c r="AD6">
        <v>53.8</v>
      </c>
      <c r="AE6">
        <v>44.3</v>
      </c>
      <c r="AF6">
        <v>235.8</v>
      </c>
    </row>
    <row r="7" spans="1:32" x14ac:dyDescent="0.2">
      <c r="A7" t="s">
        <v>621</v>
      </c>
      <c r="B7">
        <v>96</v>
      </c>
      <c r="C7">
        <v>95.1</v>
      </c>
      <c r="D7">
        <v>95.6</v>
      </c>
      <c r="E7">
        <v>98.4</v>
      </c>
      <c r="F7">
        <v>98.5</v>
      </c>
      <c r="G7">
        <v>99.9</v>
      </c>
      <c r="H7">
        <v>100.4</v>
      </c>
      <c r="I7">
        <v>103.7</v>
      </c>
      <c r="J7">
        <v>107.5</v>
      </c>
      <c r="K7">
        <v>109.4</v>
      </c>
      <c r="L7">
        <v>112.7</v>
      </c>
      <c r="M7">
        <v>111.8</v>
      </c>
      <c r="N7">
        <v>116</v>
      </c>
      <c r="O7">
        <v>115.7</v>
      </c>
      <c r="P7">
        <v>118.5</v>
      </c>
      <c r="R7">
        <v>146.6</v>
      </c>
      <c r="S7">
        <v>153.9</v>
      </c>
      <c r="T7">
        <v>155.30000000000001</v>
      </c>
      <c r="U7">
        <v>155.30000000000001</v>
      </c>
      <c r="V7">
        <v>149.69999999999999</v>
      </c>
      <c r="W7">
        <v>149.1</v>
      </c>
      <c r="X7">
        <v>148.9</v>
      </c>
      <c r="Y7">
        <v>156.19999999999999</v>
      </c>
      <c r="Z7">
        <v>165.7</v>
      </c>
      <c r="AA7">
        <v>161.9</v>
      </c>
      <c r="AB7">
        <v>164.7</v>
      </c>
      <c r="AC7">
        <v>157.19999999999999</v>
      </c>
      <c r="AD7">
        <v>159.80000000000001</v>
      </c>
      <c r="AE7">
        <v>141</v>
      </c>
      <c r="AF7">
        <v>408.9</v>
      </c>
    </row>
    <row r="8" spans="1:32" x14ac:dyDescent="0.2">
      <c r="A8" t="s">
        <v>624</v>
      </c>
      <c r="B8">
        <v>60</v>
      </c>
      <c r="C8">
        <v>61.3</v>
      </c>
      <c r="D8">
        <v>59.9</v>
      </c>
      <c r="E8">
        <v>60.1</v>
      </c>
      <c r="F8">
        <v>58.4</v>
      </c>
      <c r="G8">
        <v>58.7</v>
      </c>
      <c r="H8">
        <v>61.4</v>
      </c>
      <c r="I8">
        <v>61.3</v>
      </c>
      <c r="J8">
        <v>62.1</v>
      </c>
      <c r="K8">
        <v>63.7</v>
      </c>
      <c r="L8">
        <v>64.599999999999994</v>
      </c>
      <c r="M8">
        <v>61.9</v>
      </c>
      <c r="N8">
        <v>66.099999999999994</v>
      </c>
      <c r="O8">
        <v>66.400000000000006</v>
      </c>
      <c r="P8">
        <v>68.400000000000006</v>
      </c>
      <c r="R8">
        <v>54.1</v>
      </c>
      <c r="S8">
        <v>55.6</v>
      </c>
      <c r="T8">
        <v>55.8</v>
      </c>
      <c r="U8">
        <v>59</v>
      </c>
      <c r="V8">
        <v>54.7</v>
      </c>
      <c r="W8">
        <v>54.1</v>
      </c>
      <c r="X8">
        <v>53.2</v>
      </c>
      <c r="Y8">
        <v>55.8</v>
      </c>
      <c r="Z8">
        <v>58.1</v>
      </c>
      <c r="AA8">
        <v>57.6</v>
      </c>
      <c r="AB8">
        <v>57.3</v>
      </c>
      <c r="AC8">
        <v>53.3</v>
      </c>
      <c r="AD8">
        <v>53.1</v>
      </c>
      <c r="AE8">
        <v>47.3</v>
      </c>
      <c r="AF8">
        <v>204.8</v>
      </c>
    </row>
    <row r="9" spans="1:32" x14ac:dyDescent="0.2">
      <c r="A9" t="s">
        <v>620</v>
      </c>
      <c r="B9">
        <v>152.6</v>
      </c>
      <c r="C9">
        <v>150.9</v>
      </c>
      <c r="D9">
        <v>151.30000000000001</v>
      </c>
      <c r="E9">
        <v>148.4</v>
      </c>
      <c r="F9">
        <v>141</v>
      </c>
      <c r="G9">
        <v>140.30000000000001</v>
      </c>
      <c r="H9">
        <v>141.30000000000001</v>
      </c>
      <c r="I9">
        <v>142.9</v>
      </c>
      <c r="J9">
        <v>145.6</v>
      </c>
      <c r="K9">
        <v>148.1</v>
      </c>
      <c r="L9">
        <v>150.80000000000001</v>
      </c>
      <c r="M9">
        <v>146.5</v>
      </c>
      <c r="N9">
        <v>150.5</v>
      </c>
      <c r="O9">
        <v>151.5</v>
      </c>
      <c r="P9">
        <v>153.1</v>
      </c>
      <c r="R9">
        <v>151.5</v>
      </c>
      <c r="S9">
        <v>154.1</v>
      </c>
      <c r="T9">
        <v>157.5</v>
      </c>
      <c r="U9">
        <v>157.9</v>
      </c>
      <c r="V9">
        <v>144.5</v>
      </c>
      <c r="W9">
        <v>142.5</v>
      </c>
      <c r="X9">
        <v>142.30000000000001</v>
      </c>
      <c r="Y9">
        <v>154.69999999999999</v>
      </c>
      <c r="Z9">
        <v>161.80000000000001</v>
      </c>
      <c r="AA9">
        <v>151.9</v>
      </c>
      <c r="AB9">
        <v>145.9</v>
      </c>
      <c r="AC9">
        <v>138.6</v>
      </c>
      <c r="AD9">
        <v>140.6</v>
      </c>
      <c r="AE9">
        <v>116.7</v>
      </c>
      <c r="AF9">
        <v>534.70000000000005</v>
      </c>
    </row>
    <row r="10" spans="1:32" x14ac:dyDescent="0.2">
      <c r="A10" t="s">
        <v>619</v>
      </c>
      <c r="B10">
        <v>28.9</v>
      </c>
      <c r="C10">
        <v>29.1</v>
      </c>
      <c r="D10">
        <v>28.5</v>
      </c>
      <c r="E10">
        <v>28.4</v>
      </c>
      <c r="F10">
        <v>28.2</v>
      </c>
      <c r="G10">
        <v>27.5</v>
      </c>
      <c r="H10">
        <v>27.4</v>
      </c>
      <c r="I10">
        <v>26.9</v>
      </c>
      <c r="J10">
        <v>26.5</v>
      </c>
      <c r="K10">
        <v>26.3</v>
      </c>
      <c r="L10">
        <v>26.1</v>
      </c>
      <c r="M10">
        <v>26.1</v>
      </c>
      <c r="N10">
        <v>25.8</v>
      </c>
      <c r="O10">
        <v>25.8</v>
      </c>
      <c r="P10">
        <v>25.4</v>
      </c>
      <c r="R10">
        <v>23.2</v>
      </c>
      <c r="S10">
        <v>22.4</v>
      </c>
      <c r="T10">
        <v>22</v>
      </c>
      <c r="U10">
        <v>21.6</v>
      </c>
      <c r="V10">
        <v>20.8</v>
      </c>
      <c r="W10">
        <v>20.2</v>
      </c>
      <c r="X10">
        <v>19.899999999999999</v>
      </c>
      <c r="Y10">
        <v>19.3</v>
      </c>
      <c r="Z10">
        <v>19.600000000000001</v>
      </c>
      <c r="AA10">
        <v>19</v>
      </c>
      <c r="AB10">
        <v>18.600000000000001</v>
      </c>
      <c r="AC10">
        <v>18.8</v>
      </c>
      <c r="AD10">
        <v>18.2</v>
      </c>
      <c r="AE10">
        <v>17.600000000000001</v>
      </c>
      <c r="AF10">
        <v>17.8</v>
      </c>
    </row>
    <row r="11" spans="1:32" x14ac:dyDescent="0.2">
      <c r="A11" t="s">
        <v>623</v>
      </c>
      <c r="B11">
        <v>9.1</v>
      </c>
      <c r="C11">
        <v>8.6999999999999993</v>
      </c>
      <c r="D11">
        <v>8.1</v>
      </c>
      <c r="E11">
        <v>9.1999999999999993</v>
      </c>
      <c r="F11">
        <v>8.9</v>
      </c>
      <c r="G11">
        <v>9.8000000000000007</v>
      </c>
      <c r="H11">
        <v>9.3000000000000007</v>
      </c>
      <c r="I11">
        <v>8.6999999999999993</v>
      </c>
      <c r="J11">
        <v>8.8000000000000007</v>
      </c>
      <c r="K11">
        <v>8.6</v>
      </c>
      <c r="L11">
        <v>8.4</v>
      </c>
      <c r="M11">
        <v>8</v>
      </c>
      <c r="N11">
        <v>7.6</v>
      </c>
      <c r="O11">
        <v>7.9</v>
      </c>
      <c r="P11">
        <v>7.5</v>
      </c>
      <c r="R11">
        <v>4.5</v>
      </c>
      <c r="S11">
        <v>6.2</v>
      </c>
      <c r="T11">
        <v>6</v>
      </c>
      <c r="U11">
        <v>5.3</v>
      </c>
      <c r="V11">
        <v>6</v>
      </c>
      <c r="W11">
        <v>5.8</v>
      </c>
      <c r="X11">
        <v>6.4</v>
      </c>
      <c r="Y11">
        <v>5.6</v>
      </c>
      <c r="Z11">
        <v>5.5</v>
      </c>
      <c r="AA11">
        <v>6.7</v>
      </c>
      <c r="AB11">
        <v>5.3</v>
      </c>
      <c r="AC11">
        <v>5.4</v>
      </c>
      <c r="AD11">
        <v>5.9</v>
      </c>
      <c r="AE11">
        <v>5.8</v>
      </c>
      <c r="AF11">
        <v>5.9</v>
      </c>
    </row>
    <row r="12" spans="1:32" x14ac:dyDescent="0.2">
      <c r="A12" t="s">
        <v>622</v>
      </c>
      <c r="B12">
        <v>9.9</v>
      </c>
      <c r="C12">
        <v>10</v>
      </c>
      <c r="D12">
        <v>10.6</v>
      </c>
      <c r="E12">
        <v>10.6</v>
      </c>
      <c r="F12">
        <v>10.7</v>
      </c>
      <c r="G12">
        <v>10.8</v>
      </c>
      <c r="H12">
        <v>10.5</v>
      </c>
      <c r="I12">
        <v>10.6</v>
      </c>
      <c r="J12">
        <v>9.6999999999999993</v>
      </c>
      <c r="K12">
        <v>10.3</v>
      </c>
      <c r="L12">
        <v>10</v>
      </c>
      <c r="M12">
        <v>10.7</v>
      </c>
      <c r="N12">
        <v>10.6</v>
      </c>
      <c r="O12">
        <v>10.8</v>
      </c>
      <c r="P12">
        <v>10.6</v>
      </c>
      <c r="R12">
        <v>5.5</v>
      </c>
      <c r="S12">
        <v>5.2</v>
      </c>
      <c r="T12">
        <v>4.9000000000000004</v>
      </c>
      <c r="U12">
        <v>4.7</v>
      </c>
      <c r="V12">
        <v>5</v>
      </c>
      <c r="W12">
        <v>5.3</v>
      </c>
      <c r="X12">
        <v>5.3</v>
      </c>
      <c r="Y12">
        <v>5.0999999999999996</v>
      </c>
      <c r="Z12">
        <v>5.5</v>
      </c>
      <c r="AA12">
        <v>5</v>
      </c>
      <c r="AB12">
        <v>5.0999999999999996</v>
      </c>
      <c r="AC12">
        <v>5.0999999999999996</v>
      </c>
      <c r="AD12">
        <v>5.4</v>
      </c>
      <c r="AE12">
        <v>4.9000000000000004</v>
      </c>
      <c r="AF12">
        <v>5.2</v>
      </c>
    </row>
    <row r="13" spans="1:32" x14ac:dyDescent="0.2">
      <c r="A13" t="s">
        <v>624</v>
      </c>
      <c r="B13">
        <v>9.3000000000000007</v>
      </c>
      <c r="C13">
        <v>9.6</v>
      </c>
      <c r="D13">
        <v>9.6999999999999993</v>
      </c>
      <c r="E13">
        <v>9.1999999999999993</v>
      </c>
      <c r="F13">
        <v>9.6</v>
      </c>
      <c r="G13">
        <v>9.4</v>
      </c>
      <c r="H13">
        <v>9.1999999999999993</v>
      </c>
      <c r="I13">
        <v>9.4</v>
      </c>
      <c r="J13">
        <v>9.1999999999999993</v>
      </c>
      <c r="K13">
        <v>9.1</v>
      </c>
      <c r="L13">
        <v>9.4</v>
      </c>
      <c r="M13">
        <v>9.1999999999999993</v>
      </c>
      <c r="N13">
        <v>9.1999999999999993</v>
      </c>
      <c r="O13">
        <v>10</v>
      </c>
      <c r="P13">
        <v>10</v>
      </c>
      <c r="R13">
        <v>6</v>
      </c>
      <c r="S13">
        <v>5.6</v>
      </c>
      <c r="T13">
        <v>6.4</v>
      </c>
      <c r="U13">
        <v>6.1</v>
      </c>
      <c r="V13">
        <v>5.9</v>
      </c>
      <c r="W13">
        <v>5.8</v>
      </c>
      <c r="X13">
        <v>5.9</v>
      </c>
      <c r="Y13">
        <v>6</v>
      </c>
      <c r="Z13">
        <v>6.1</v>
      </c>
      <c r="AA13">
        <v>5.9</v>
      </c>
      <c r="AB13">
        <v>5.7</v>
      </c>
      <c r="AC13">
        <v>6</v>
      </c>
      <c r="AD13">
        <v>6</v>
      </c>
      <c r="AE13">
        <v>5.9</v>
      </c>
      <c r="AF13">
        <v>6</v>
      </c>
    </row>
    <row r="14" spans="1:32" x14ac:dyDescent="0.2">
      <c r="A14" t="s">
        <v>621</v>
      </c>
      <c r="B14">
        <v>28.2</v>
      </c>
      <c r="C14">
        <v>27.8</v>
      </c>
      <c r="D14">
        <v>28.2</v>
      </c>
      <c r="E14">
        <v>28.2</v>
      </c>
      <c r="F14">
        <v>28.5</v>
      </c>
      <c r="G14">
        <v>27.3</v>
      </c>
      <c r="H14">
        <v>28.2</v>
      </c>
      <c r="I14">
        <v>27.3</v>
      </c>
      <c r="J14">
        <v>27.4</v>
      </c>
      <c r="K14">
        <v>27.3</v>
      </c>
      <c r="L14">
        <v>26.9</v>
      </c>
      <c r="M14">
        <v>27.4</v>
      </c>
      <c r="N14">
        <v>27.8</v>
      </c>
      <c r="O14">
        <v>27.4</v>
      </c>
      <c r="P14">
        <v>26.7</v>
      </c>
      <c r="R14">
        <v>31.2</v>
      </c>
      <c r="S14">
        <v>30.6</v>
      </c>
      <c r="T14">
        <v>29.7</v>
      </c>
      <c r="U14">
        <v>28.6</v>
      </c>
      <c r="V14">
        <v>26.9</v>
      </c>
      <c r="W14">
        <v>26.1</v>
      </c>
      <c r="X14">
        <v>25.8</v>
      </c>
      <c r="Y14">
        <v>24.7</v>
      </c>
      <c r="Z14">
        <v>25.4</v>
      </c>
      <c r="AA14">
        <v>23.4</v>
      </c>
      <c r="AB14">
        <v>24.1</v>
      </c>
      <c r="AC14">
        <v>24.1</v>
      </c>
      <c r="AD14">
        <v>22.8</v>
      </c>
      <c r="AE14">
        <v>22.2</v>
      </c>
      <c r="AF14">
        <v>21.6</v>
      </c>
    </row>
    <row r="15" spans="1:32" x14ac:dyDescent="0.2">
      <c r="A15" t="s">
        <v>620</v>
      </c>
      <c r="B15">
        <v>30.2</v>
      </c>
      <c r="C15">
        <v>30.6</v>
      </c>
      <c r="D15">
        <v>29.8</v>
      </c>
      <c r="E15">
        <v>29.7</v>
      </c>
      <c r="F15">
        <v>29.4</v>
      </c>
      <c r="G15">
        <v>28.8</v>
      </c>
      <c r="H15">
        <v>28.5</v>
      </c>
      <c r="I15">
        <v>28.2</v>
      </c>
      <c r="J15">
        <v>27.7</v>
      </c>
      <c r="K15">
        <v>27.5</v>
      </c>
      <c r="L15">
        <v>27.4</v>
      </c>
      <c r="M15">
        <v>27.3</v>
      </c>
      <c r="N15">
        <v>26.9</v>
      </c>
      <c r="O15">
        <v>26.9</v>
      </c>
      <c r="P15">
        <v>26.7</v>
      </c>
      <c r="R15">
        <v>23.1</v>
      </c>
      <c r="S15">
        <v>22.3</v>
      </c>
      <c r="T15">
        <v>21.9</v>
      </c>
      <c r="U15">
        <v>21.6</v>
      </c>
      <c r="V15">
        <v>20.9</v>
      </c>
      <c r="W15">
        <v>20.3</v>
      </c>
      <c r="X15">
        <v>20.100000000000001</v>
      </c>
      <c r="Y15">
        <v>19.600000000000001</v>
      </c>
      <c r="Z15">
        <v>19.8</v>
      </c>
      <c r="AA15">
        <v>19.399999999999999</v>
      </c>
      <c r="AB15">
        <v>18.8</v>
      </c>
      <c r="AC15">
        <v>19.100000000000001</v>
      </c>
      <c r="AD15">
        <v>18.600000000000001</v>
      </c>
      <c r="AE15">
        <v>18</v>
      </c>
      <c r="AF15">
        <v>18.3</v>
      </c>
    </row>
    <row r="16" spans="1:32" x14ac:dyDescent="0.2">
      <c r="A16" t="s">
        <v>619</v>
      </c>
      <c r="B16">
        <v>0.79619181946403383</v>
      </c>
      <c r="C16">
        <v>0.79243937232524964</v>
      </c>
      <c r="D16">
        <v>0.79715302491103202</v>
      </c>
      <c r="E16">
        <v>0.7947976878612717</v>
      </c>
      <c r="F16">
        <v>0.78636363636363638</v>
      </c>
      <c r="G16">
        <v>0.79087452471482889</v>
      </c>
      <c r="H16">
        <v>0.7928949357520787</v>
      </c>
      <c r="I16">
        <v>0.79925373134328359</v>
      </c>
      <c r="J16">
        <v>0.80642804967129289</v>
      </c>
      <c r="K16">
        <v>0.81106321839080464</v>
      </c>
      <c r="L16">
        <v>0.81554770318021197</v>
      </c>
      <c r="M16">
        <v>0.8110065170166546</v>
      </c>
      <c r="N16">
        <v>0.81818181818181812</v>
      </c>
      <c r="O16">
        <v>0.81932773109243695</v>
      </c>
      <c r="P16">
        <v>0.82458563535911611</v>
      </c>
      <c r="R16">
        <v>0.84281842818428188</v>
      </c>
      <c r="S16">
        <v>0.85116279069767442</v>
      </c>
      <c r="T16">
        <v>0.85686402081977875</v>
      </c>
      <c r="U16">
        <v>0.85992217898832679</v>
      </c>
      <c r="V16">
        <v>0.85403508771929826</v>
      </c>
      <c r="W16">
        <v>0.85643212508884148</v>
      </c>
      <c r="X16">
        <v>0.85846372688477945</v>
      </c>
      <c r="Y16">
        <v>0.87319316688567672</v>
      </c>
      <c r="Z16">
        <v>0.87757651467832609</v>
      </c>
      <c r="AA16">
        <v>0.87425545996029119</v>
      </c>
      <c r="AB16">
        <v>0.87321063394683018</v>
      </c>
      <c r="AC16">
        <v>0.86581013561741615</v>
      </c>
      <c r="AD16">
        <v>0.87201125175808714</v>
      </c>
      <c r="AE16">
        <v>0.85247275775356246</v>
      </c>
      <c r="AF16">
        <v>0.9648429784712621</v>
      </c>
    </row>
    <row r="17" spans="1:32" x14ac:dyDescent="0.2">
      <c r="A17" t="s">
        <v>623</v>
      </c>
      <c r="B17">
        <v>0.81836327345309379</v>
      </c>
      <c r="C17">
        <v>0.82135523613963035</v>
      </c>
      <c r="D17">
        <v>0.84271844660194173</v>
      </c>
      <c r="E17">
        <v>0.82205029013539654</v>
      </c>
      <c r="F17">
        <v>0.82785299806576407</v>
      </c>
      <c r="G17">
        <v>0.80281690140845074</v>
      </c>
      <c r="H17">
        <v>0.81020408163265301</v>
      </c>
      <c r="I17">
        <v>0.82565130260521047</v>
      </c>
      <c r="J17">
        <v>0.84</v>
      </c>
      <c r="K17">
        <v>0.82970297029702977</v>
      </c>
      <c r="L17">
        <v>0.83098591549295775</v>
      </c>
      <c r="M17">
        <v>0.84</v>
      </c>
      <c r="N17">
        <v>0.86476868327402134</v>
      </c>
      <c r="O17">
        <v>0.85397412199630307</v>
      </c>
      <c r="P17">
        <v>0.87068965517241381</v>
      </c>
      <c r="R17">
        <v>0.8951048951048951</v>
      </c>
      <c r="S17">
        <v>0.84538653366583538</v>
      </c>
      <c r="T17">
        <v>0.86078886310904879</v>
      </c>
      <c r="U17">
        <v>0.88723404255319149</v>
      </c>
      <c r="V17">
        <v>0.86425339366515841</v>
      </c>
      <c r="W17">
        <v>0.86936936936936937</v>
      </c>
      <c r="X17">
        <v>0.84976525821596249</v>
      </c>
      <c r="Y17">
        <v>0.86915887850467288</v>
      </c>
      <c r="Z17">
        <v>0.87723214285714279</v>
      </c>
      <c r="AA17">
        <v>0.84160756501182032</v>
      </c>
      <c r="AB17">
        <v>0.87558685446009388</v>
      </c>
      <c r="AC17">
        <v>0.86732186732186733</v>
      </c>
      <c r="AD17">
        <v>0.84675324675324681</v>
      </c>
      <c r="AE17">
        <v>0.8370786516853933</v>
      </c>
      <c r="AF17">
        <v>0.96814254859611226</v>
      </c>
    </row>
    <row r="18" spans="1:32" x14ac:dyDescent="0.2">
      <c r="A18" t="s">
        <v>622</v>
      </c>
      <c r="B18">
        <v>0.86475409836065575</v>
      </c>
      <c r="C18">
        <v>0.86130374479889038</v>
      </c>
      <c r="D18">
        <v>0.85714285714285721</v>
      </c>
      <c r="E18">
        <v>0.86089238845144356</v>
      </c>
      <c r="F18">
        <v>0.85241379310344834</v>
      </c>
      <c r="G18">
        <v>0.85599999999999998</v>
      </c>
      <c r="H18">
        <v>0.86147757255936674</v>
      </c>
      <c r="I18">
        <v>0.86107470511140238</v>
      </c>
      <c r="J18">
        <v>0.87674714104193141</v>
      </c>
      <c r="K18">
        <v>0.87575392038600719</v>
      </c>
      <c r="L18">
        <v>0.87699876998769988</v>
      </c>
      <c r="M18">
        <v>0.87514585764294051</v>
      </c>
      <c r="N18">
        <v>0.87968217934165716</v>
      </c>
      <c r="O18">
        <v>0.87959866220735783</v>
      </c>
      <c r="P18">
        <v>0.88465723612622416</v>
      </c>
      <c r="R18">
        <v>0.89523809523809528</v>
      </c>
      <c r="S18">
        <v>0.90207156308851222</v>
      </c>
      <c r="T18">
        <v>0.91312056737588654</v>
      </c>
      <c r="U18">
        <v>0.91681415929203536</v>
      </c>
      <c r="V18">
        <v>0.90654205607476634</v>
      </c>
      <c r="W18">
        <v>0.90293040293040294</v>
      </c>
      <c r="X18">
        <v>0.896484375</v>
      </c>
      <c r="Y18">
        <v>0.90676416819012795</v>
      </c>
      <c r="Z18">
        <v>0.90517241379310343</v>
      </c>
      <c r="AA18">
        <v>0.90791896869244937</v>
      </c>
      <c r="AB18">
        <v>0.90431519699812379</v>
      </c>
      <c r="AC18">
        <v>0.90058479532163749</v>
      </c>
      <c r="AD18">
        <v>0.8996282527881041</v>
      </c>
      <c r="AE18">
        <v>0.8893905191873589</v>
      </c>
      <c r="AF18">
        <v>0.9779474130619169</v>
      </c>
    </row>
    <row r="19" spans="1:32" x14ac:dyDescent="0.2">
      <c r="A19" t="s">
        <v>621</v>
      </c>
      <c r="B19">
        <v>0.90312499999999996</v>
      </c>
      <c r="C19">
        <v>0.89905362776025233</v>
      </c>
      <c r="D19">
        <v>0.89853556485355646</v>
      </c>
      <c r="E19">
        <v>0.9065040650406504</v>
      </c>
      <c r="F19">
        <v>0.90253807106598982</v>
      </c>
      <c r="G19">
        <v>0.90590590590590592</v>
      </c>
      <c r="H19">
        <v>0.9083665338645418</v>
      </c>
      <c r="I19">
        <v>0.90935390549662487</v>
      </c>
      <c r="J19">
        <v>0.91441860465116276</v>
      </c>
      <c r="K19">
        <v>0.91681901279707501</v>
      </c>
      <c r="L19">
        <v>0.91659272404614023</v>
      </c>
      <c r="M19">
        <v>0.91771019677996424</v>
      </c>
      <c r="N19">
        <v>0.92068965517241375</v>
      </c>
      <c r="O19">
        <v>0.91356957649092485</v>
      </c>
      <c r="P19">
        <v>0.91561181434599159</v>
      </c>
      <c r="R19">
        <v>0.95907230559345158</v>
      </c>
      <c r="S19">
        <v>0.96361273554256011</v>
      </c>
      <c r="T19">
        <v>0.95878943979394715</v>
      </c>
      <c r="U19">
        <v>0.96072118480360591</v>
      </c>
      <c r="V19">
        <v>0.9605878423513694</v>
      </c>
      <c r="W19">
        <v>0.96109993293091889</v>
      </c>
      <c r="X19">
        <v>0.9603760913364674</v>
      </c>
      <c r="Y19">
        <v>0.96158770806658134</v>
      </c>
      <c r="Z19">
        <v>0.96318648159324083</v>
      </c>
      <c r="AA19">
        <v>0.96355775169857938</v>
      </c>
      <c r="AB19">
        <v>0.96539162112932608</v>
      </c>
      <c r="AC19">
        <v>0.96183206106870234</v>
      </c>
      <c r="AD19">
        <v>0.96245306633291616</v>
      </c>
      <c r="AE19">
        <v>0.95815602836879432</v>
      </c>
      <c r="AF19">
        <v>0.98532648569332359</v>
      </c>
    </row>
    <row r="20" spans="1:32" x14ac:dyDescent="0.2">
      <c r="A20" t="s">
        <v>624</v>
      </c>
      <c r="B20">
        <v>0.53</v>
      </c>
      <c r="C20">
        <v>0.5464926590538336</v>
      </c>
      <c r="D20">
        <v>0.52921535893155258</v>
      </c>
      <c r="E20">
        <v>0.53078202995008317</v>
      </c>
      <c r="F20">
        <v>0.51198630136986301</v>
      </c>
      <c r="G20">
        <v>0.53492333901192501</v>
      </c>
      <c r="H20">
        <v>0.54071661237785018</v>
      </c>
      <c r="I20">
        <v>0.55464926590538333</v>
      </c>
      <c r="J20">
        <v>0.55877616747181968</v>
      </c>
      <c r="K20">
        <v>0.5714285714285714</v>
      </c>
      <c r="L20">
        <v>0.58359133126934981</v>
      </c>
      <c r="M20">
        <v>0.5573505654281099</v>
      </c>
      <c r="N20">
        <v>0.57942511346444769</v>
      </c>
      <c r="O20">
        <v>0.58734939759036142</v>
      </c>
      <c r="P20">
        <v>0.60964912280701755</v>
      </c>
      <c r="R20">
        <v>0.42329020332717193</v>
      </c>
      <c r="S20">
        <v>0.44964028776978415</v>
      </c>
      <c r="T20">
        <v>0.467741935483871</v>
      </c>
      <c r="U20">
        <v>0.51525423728813557</v>
      </c>
      <c r="V20">
        <v>0.50822669104204765</v>
      </c>
      <c r="W20">
        <v>0.51756007393715342</v>
      </c>
      <c r="X20">
        <v>0.51503759398496241</v>
      </c>
      <c r="Y20">
        <v>0.55734767025089604</v>
      </c>
      <c r="Z20">
        <v>0.56282271944922546</v>
      </c>
      <c r="AA20">
        <v>0.59375</v>
      </c>
      <c r="AB20">
        <v>0.57940663176265272</v>
      </c>
      <c r="AC20">
        <v>0.54784240150093799</v>
      </c>
      <c r="AD20">
        <v>0.57062146892655363</v>
      </c>
      <c r="AE20">
        <v>0.53065539112050741</v>
      </c>
      <c r="AF20">
        <v>0.89453125</v>
      </c>
    </row>
    <row r="21" spans="1:32" x14ac:dyDescent="0.2">
      <c r="A21" t="s">
        <v>620</v>
      </c>
      <c r="B21">
        <v>0.80209698558322406</v>
      </c>
      <c r="C21">
        <v>0.79721669980119281</v>
      </c>
      <c r="D21">
        <v>0.80304031725049574</v>
      </c>
      <c r="E21">
        <v>0.79986522911051217</v>
      </c>
      <c r="F21">
        <v>0.79148936170212769</v>
      </c>
      <c r="G21">
        <v>0.79472558802565929</v>
      </c>
      <c r="H21">
        <v>0.79830148619957542</v>
      </c>
      <c r="I21">
        <v>0.80265920223932818</v>
      </c>
      <c r="J21">
        <v>0.80975274725274726</v>
      </c>
      <c r="K21">
        <v>0.81431465226198507</v>
      </c>
      <c r="L21">
        <v>0.8183023872679045</v>
      </c>
      <c r="M21">
        <v>0.81365187713310583</v>
      </c>
      <c r="N21">
        <v>0.82126245847176083</v>
      </c>
      <c r="O21">
        <v>0.82244224422442247</v>
      </c>
      <c r="P21">
        <v>0.82560418027433047</v>
      </c>
      <c r="R21">
        <v>0.8475247524752475</v>
      </c>
      <c r="S21">
        <v>0.85528877352368593</v>
      </c>
      <c r="T21">
        <v>0.86095238095238091</v>
      </c>
      <c r="U21">
        <v>0.86320455984800504</v>
      </c>
      <c r="V21">
        <v>0.85536332179930796</v>
      </c>
      <c r="W21">
        <v>0.85754385964912283</v>
      </c>
      <c r="X21">
        <v>0.85874912157413918</v>
      </c>
      <c r="Y21">
        <v>0.87330316742081449</v>
      </c>
      <c r="Z21">
        <v>0.87762669962917184</v>
      </c>
      <c r="AA21">
        <v>0.87228439763001975</v>
      </c>
      <c r="AB21">
        <v>0.87114461960246747</v>
      </c>
      <c r="AC21">
        <v>0.86219336219336218</v>
      </c>
      <c r="AD21">
        <v>0.86770981507823608</v>
      </c>
      <c r="AE21">
        <v>0.84575835475578409</v>
      </c>
      <c r="AF21">
        <v>0.96577520104731629</v>
      </c>
    </row>
    <row r="22" spans="1:32" x14ac:dyDescent="0.2">
      <c r="A22" t="s">
        <v>619</v>
      </c>
      <c r="B22">
        <v>187961</v>
      </c>
      <c r="C22">
        <v>187771</v>
      </c>
      <c r="D22">
        <v>192490</v>
      </c>
      <c r="E22">
        <v>190899</v>
      </c>
      <c r="F22">
        <v>194943</v>
      </c>
      <c r="G22">
        <v>195917</v>
      </c>
      <c r="H22">
        <v>198896</v>
      </c>
      <c r="I22">
        <v>203372</v>
      </c>
      <c r="J22">
        <v>209684</v>
      </c>
      <c r="K22">
        <v>215134</v>
      </c>
      <c r="L22">
        <v>220659</v>
      </c>
      <c r="M22">
        <v>217138</v>
      </c>
      <c r="N22">
        <v>222897</v>
      </c>
      <c r="O22">
        <v>225974</v>
      </c>
      <c r="P22">
        <v>230815</v>
      </c>
      <c r="R22">
        <v>188359</v>
      </c>
      <c r="S22">
        <v>194363</v>
      </c>
      <c r="T22">
        <v>203200</v>
      </c>
      <c r="U22">
        <v>205351</v>
      </c>
      <c r="V22">
        <v>202989</v>
      </c>
      <c r="W22">
        <v>202357</v>
      </c>
      <c r="X22">
        <v>204078</v>
      </c>
      <c r="Y22">
        <v>223133</v>
      </c>
      <c r="Z22">
        <v>237055</v>
      </c>
      <c r="AA22">
        <v>225849</v>
      </c>
      <c r="AB22">
        <v>221295</v>
      </c>
      <c r="AC22">
        <v>213086</v>
      </c>
      <c r="AD22">
        <v>216106</v>
      </c>
      <c r="AE22">
        <v>182658</v>
      </c>
      <c r="AF22">
        <v>176450</v>
      </c>
    </row>
    <row r="23" spans="1:32" x14ac:dyDescent="0.2">
      <c r="A23" t="s">
        <v>623</v>
      </c>
      <c r="B23">
        <v>680</v>
      </c>
      <c r="C23">
        <v>697</v>
      </c>
      <c r="D23">
        <v>785</v>
      </c>
      <c r="E23">
        <v>813</v>
      </c>
      <c r="F23">
        <v>857</v>
      </c>
      <c r="G23">
        <v>853</v>
      </c>
      <c r="H23">
        <v>871</v>
      </c>
      <c r="I23">
        <v>919</v>
      </c>
      <c r="J23">
        <v>1052</v>
      </c>
      <c r="K23">
        <v>1004</v>
      </c>
      <c r="L23">
        <v>1024</v>
      </c>
      <c r="M23">
        <v>1064</v>
      </c>
      <c r="N23">
        <v>1198</v>
      </c>
      <c r="O23">
        <v>1170</v>
      </c>
      <c r="P23">
        <v>1272</v>
      </c>
      <c r="R23">
        <v>578</v>
      </c>
      <c r="S23">
        <v>571</v>
      </c>
      <c r="T23">
        <v>653</v>
      </c>
      <c r="U23">
        <v>735</v>
      </c>
      <c r="V23">
        <v>730</v>
      </c>
      <c r="W23">
        <v>760</v>
      </c>
      <c r="X23">
        <v>756</v>
      </c>
      <c r="Y23">
        <v>789</v>
      </c>
      <c r="Z23">
        <v>860</v>
      </c>
      <c r="AA23">
        <v>845</v>
      </c>
      <c r="AB23">
        <v>885</v>
      </c>
      <c r="AC23">
        <v>875</v>
      </c>
      <c r="AD23">
        <v>828</v>
      </c>
      <c r="AE23">
        <v>778</v>
      </c>
      <c r="AF23">
        <v>762</v>
      </c>
    </row>
    <row r="24" spans="1:32" x14ac:dyDescent="0.2">
      <c r="A24" t="s">
        <v>622</v>
      </c>
      <c r="B24">
        <v>4156</v>
      </c>
      <c r="C24">
        <v>4279</v>
      </c>
      <c r="D24">
        <v>4614</v>
      </c>
      <c r="E24">
        <v>4936</v>
      </c>
      <c r="F24">
        <v>5068</v>
      </c>
      <c r="G24">
        <v>5442</v>
      </c>
      <c r="H24">
        <v>5719</v>
      </c>
      <c r="I24">
        <v>5982</v>
      </c>
      <c r="J24">
        <v>6392</v>
      </c>
      <c r="K24">
        <v>6969</v>
      </c>
      <c r="L24">
        <v>7067</v>
      </c>
      <c r="M24">
        <v>7681</v>
      </c>
      <c r="N24">
        <v>8021</v>
      </c>
      <c r="O24">
        <v>8427</v>
      </c>
      <c r="P24">
        <v>8914</v>
      </c>
      <c r="R24">
        <v>2814</v>
      </c>
      <c r="S24">
        <v>2980</v>
      </c>
      <c r="T24">
        <v>3310</v>
      </c>
      <c r="U24">
        <v>3445</v>
      </c>
      <c r="V24">
        <v>3497</v>
      </c>
      <c r="W24">
        <v>3704</v>
      </c>
      <c r="X24">
        <v>3598</v>
      </c>
      <c r="Y24">
        <v>3974</v>
      </c>
      <c r="Z24">
        <v>4354</v>
      </c>
      <c r="AA24">
        <v>4210</v>
      </c>
      <c r="AB24">
        <v>4264</v>
      </c>
      <c r="AC24">
        <v>4224</v>
      </c>
      <c r="AD24">
        <v>4509</v>
      </c>
      <c r="AE24">
        <v>3827</v>
      </c>
      <c r="AF24">
        <v>3853</v>
      </c>
    </row>
    <row r="25" spans="1:32" x14ac:dyDescent="0.2">
      <c r="A25" t="s">
        <v>621</v>
      </c>
      <c r="B25">
        <v>16274</v>
      </c>
      <c r="C25">
        <v>16368</v>
      </c>
      <c r="D25">
        <v>16912</v>
      </c>
      <c r="E25">
        <v>17448</v>
      </c>
      <c r="F25">
        <v>19707</v>
      </c>
      <c r="G25">
        <v>20249</v>
      </c>
      <c r="H25">
        <v>20631</v>
      </c>
      <c r="I25">
        <v>21610</v>
      </c>
      <c r="J25">
        <v>22736</v>
      </c>
      <c r="K25">
        <v>23460</v>
      </c>
      <c r="L25">
        <v>24512</v>
      </c>
      <c r="M25">
        <v>24634</v>
      </c>
      <c r="N25">
        <v>25716</v>
      </c>
      <c r="O25">
        <v>25921</v>
      </c>
      <c r="P25">
        <v>26854</v>
      </c>
      <c r="R25">
        <v>22561</v>
      </c>
      <c r="S25">
        <v>24067</v>
      </c>
      <c r="T25">
        <v>24983</v>
      </c>
      <c r="U25">
        <v>25088</v>
      </c>
      <c r="V25">
        <v>27235</v>
      </c>
      <c r="W25">
        <v>27524</v>
      </c>
      <c r="X25">
        <v>27889</v>
      </c>
      <c r="Y25">
        <v>29711</v>
      </c>
      <c r="Z25">
        <v>31996</v>
      </c>
      <c r="AA25">
        <v>31744</v>
      </c>
      <c r="AB25">
        <v>32761</v>
      </c>
      <c r="AC25">
        <v>31705</v>
      </c>
      <c r="AD25">
        <v>32447</v>
      </c>
      <c r="AE25">
        <v>29007</v>
      </c>
      <c r="AF25">
        <v>28208</v>
      </c>
    </row>
    <row r="26" spans="1:32" x14ac:dyDescent="0.2">
      <c r="A26" t="s">
        <v>624</v>
      </c>
      <c r="B26">
        <v>9755</v>
      </c>
      <c r="C26">
        <v>10454</v>
      </c>
      <c r="D26">
        <v>10665</v>
      </c>
      <c r="E26">
        <v>11114</v>
      </c>
      <c r="F26">
        <v>11398</v>
      </c>
      <c r="G26">
        <v>11893</v>
      </c>
      <c r="H26">
        <v>12920</v>
      </c>
      <c r="I26">
        <v>13391</v>
      </c>
      <c r="J26">
        <v>14059</v>
      </c>
      <c r="K26">
        <v>14948</v>
      </c>
      <c r="L26">
        <v>15671</v>
      </c>
      <c r="M26">
        <v>15484</v>
      </c>
      <c r="N26">
        <v>16701</v>
      </c>
      <c r="O26">
        <v>17140</v>
      </c>
      <c r="P26">
        <v>18066</v>
      </c>
      <c r="R26">
        <v>9271</v>
      </c>
      <c r="S26">
        <v>10011</v>
      </c>
      <c r="T26">
        <v>10483</v>
      </c>
      <c r="U26">
        <v>11488</v>
      </c>
      <c r="V26">
        <v>11222</v>
      </c>
      <c r="W26">
        <v>11496</v>
      </c>
      <c r="X26">
        <v>11687</v>
      </c>
      <c r="Y26">
        <v>12704</v>
      </c>
      <c r="Z26">
        <v>13689</v>
      </c>
      <c r="AA26">
        <v>13999</v>
      </c>
      <c r="AB26">
        <v>14361</v>
      </c>
      <c r="AC26">
        <v>13723</v>
      </c>
      <c r="AD26">
        <v>13795</v>
      </c>
      <c r="AE26">
        <v>12529</v>
      </c>
      <c r="AF26">
        <v>12409</v>
      </c>
    </row>
    <row r="27" spans="1:32" x14ac:dyDescent="0.2">
      <c r="A27" t="s">
        <v>620</v>
      </c>
      <c r="B27">
        <v>165628</v>
      </c>
      <c r="C27">
        <v>165012</v>
      </c>
      <c r="D27">
        <v>168840</v>
      </c>
      <c r="E27">
        <v>166379</v>
      </c>
      <c r="F27">
        <v>167773</v>
      </c>
      <c r="G27">
        <v>167999</v>
      </c>
      <c r="H27">
        <v>170148</v>
      </c>
      <c r="I27">
        <v>173228</v>
      </c>
      <c r="J27">
        <v>177642</v>
      </c>
      <c r="K27">
        <v>181837</v>
      </c>
      <c r="L27">
        <v>186159</v>
      </c>
      <c r="M27">
        <v>181897</v>
      </c>
      <c r="N27">
        <v>186101</v>
      </c>
      <c r="O27">
        <v>188222</v>
      </c>
      <c r="P27">
        <v>191077</v>
      </c>
      <c r="R27">
        <v>159815</v>
      </c>
      <c r="S27">
        <v>164006</v>
      </c>
      <c r="T27">
        <v>171158</v>
      </c>
      <c r="U27">
        <v>172692</v>
      </c>
      <c r="V27">
        <v>167726</v>
      </c>
      <c r="W27">
        <v>166502</v>
      </c>
      <c r="X27">
        <v>167476</v>
      </c>
      <c r="Y27">
        <v>183299</v>
      </c>
      <c r="Z27">
        <v>193090</v>
      </c>
      <c r="AA27">
        <v>182466</v>
      </c>
      <c r="AB27">
        <v>176335</v>
      </c>
      <c r="AC27">
        <v>168451</v>
      </c>
      <c r="AD27">
        <v>170310</v>
      </c>
      <c r="AE27">
        <v>142041</v>
      </c>
      <c r="AF27">
        <v>136604</v>
      </c>
    </row>
    <row r="28" spans="1:32" x14ac:dyDescent="0.2">
      <c r="A28" t="s">
        <v>619</v>
      </c>
      <c r="B28">
        <v>41144</v>
      </c>
      <c r="C28">
        <v>41872</v>
      </c>
      <c r="D28">
        <v>41394</v>
      </c>
      <c r="E28">
        <v>41514</v>
      </c>
      <c r="F28">
        <v>41619</v>
      </c>
      <c r="G28">
        <v>40954</v>
      </c>
      <c r="H28">
        <v>41116</v>
      </c>
      <c r="I28">
        <v>40820</v>
      </c>
      <c r="J28">
        <v>40598</v>
      </c>
      <c r="K28">
        <v>40589</v>
      </c>
      <c r="L28">
        <v>40676</v>
      </c>
      <c r="M28">
        <v>217138</v>
      </c>
      <c r="N28">
        <v>274457</v>
      </c>
      <c r="O28">
        <v>41150</v>
      </c>
      <c r="P28">
        <v>40860</v>
      </c>
      <c r="R28">
        <v>31728</v>
      </c>
      <c r="S28">
        <v>31078</v>
      </c>
      <c r="T28">
        <v>30719</v>
      </c>
      <c r="U28">
        <v>30446</v>
      </c>
      <c r="V28">
        <v>29554</v>
      </c>
      <c r="W28">
        <v>29002</v>
      </c>
      <c r="X28">
        <v>28905</v>
      </c>
      <c r="Y28">
        <v>28372</v>
      </c>
      <c r="Z28">
        <v>29093</v>
      </c>
      <c r="AA28">
        <v>28471</v>
      </c>
      <c r="AB28">
        <v>28088</v>
      </c>
      <c r="AC28">
        <v>28560</v>
      </c>
      <c r="AD28">
        <v>27970</v>
      </c>
      <c r="AE28">
        <v>27244</v>
      </c>
      <c r="AF28">
        <v>27681</v>
      </c>
    </row>
    <row r="29" spans="1:32" x14ac:dyDescent="0.2">
      <c r="A29" t="s">
        <v>623</v>
      </c>
      <c r="B29">
        <v>130</v>
      </c>
      <c r="C29">
        <v>130</v>
      </c>
      <c r="D29">
        <v>126</v>
      </c>
      <c r="E29">
        <v>148</v>
      </c>
      <c r="F29">
        <v>147</v>
      </c>
      <c r="G29">
        <v>169</v>
      </c>
      <c r="H29">
        <v>166</v>
      </c>
      <c r="I29">
        <v>160</v>
      </c>
      <c r="J29">
        <v>168</v>
      </c>
      <c r="K29">
        <v>170</v>
      </c>
      <c r="L29">
        <v>173</v>
      </c>
      <c r="M29">
        <v>1064</v>
      </c>
      <c r="N29">
        <v>1324</v>
      </c>
      <c r="O29">
        <v>172</v>
      </c>
      <c r="P29">
        <v>166</v>
      </c>
      <c r="R29">
        <v>63</v>
      </c>
      <c r="S29">
        <v>92</v>
      </c>
      <c r="T29">
        <v>92</v>
      </c>
      <c r="U29">
        <v>85</v>
      </c>
      <c r="V29">
        <v>100</v>
      </c>
      <c r="W29">
        <v>99</v>
      </c>
      <c r="X29">
        <v>113</v>
      </c>
      <c r="Y29">
        <v>104</v>
      </c>
      <c r="Z29">
        <v>105</v>
      </c>
      <c r="AA29">
        <v>133</v>
      </c>
      <c r="AB29">
        <v>111</v>
      </c>
      <c r="AC29">
        <v>117</v>
      </c>
      <c r="AD29">
        <v>129</v>
      </c>
      <c r="AE29">
        <v>127</v>
      </c>
      <c r="AF29">
        <v>131</v>
      </c>
    </row>
    <row r="30" spans="1:32" x14ac:dyDescent="0.2">
      <c r="A30" t="s">
        <v>622</v>
      </c>
      <c r="B30">
        <v>583</v>
      </c>
      <c r="C30">
        <v>614</v>
      </c>
      <c r="D30">
        <v>684</v>
      </c>
      <c r="E30">
        <v>712</v>
      </c>
      <c r="F30">
        <v>745</v>
      </c>
      <c r="G30">
        <v>786</v>
      </c>
      <c r="H30">
        <v>796</v>
      </c>
      <c r="I30">
        <v>829</v>
      </c>
      <c r="J30">
        <v>787</v>
      </c>
      <c r="K30">
        <v>863</v>
      </c>
      <c r="L30">
        <v>873</v>
      </c>
      <c r="M30">
        <v>7681</v>
      </c>
      <c r="N30">
        <v>7269</v>
      </c>
      <c r="O30">
        <v>1032</v>
      </c>
      <c r="P30">
        <v>1048</v>
      </c>
      <c r="R30">
        <v>304</v>
      </c>
      <c r="S30">
        <v>300</v>
      </c>
      <c r="T30">
        <v>296</v>
      </c>
      <c r="U30">
        <v>298</v>
      </c>
      <c r="V30">
        <v>328</v>
      </c>
      <c r="W30">
        <v>362</v>
      </c>
      <c r="X30">
        <v>372</v>
      </c>
      <c r="Y30">
        <v>368</v>
      </c>
      <c r="Z30">
        <v>414</v>
      </c>
      <c r="AA30">
        <v>389</v>
      </c>
      <c r="AB30">
        <v>406</v>
      </c>
      <c r="AC30">
        <v>418</v>
      </c>
      <c r="AD30">
        <v>455</v>
      </c>
      <c r="AE30">
        <v>429</v>
      </c>
      <c r="AF30">
        <v>473</v>
      </c>
    </row>
    <row r="31" spans="1:32" x14ac:dyDescent="0.2">
      <c r="A31" t="s">
        <v>621</v>
      </c>
      <c r="B31">
        <v>5358</v>
      </c>
      <c r="C31">
        <v>5361</v>
      </c>
      <c r="D31">
        <v>5506</v>
      </c>
      <c r="E31">
        <v>5572</v>
      </c>
      <c r="F31">
        <v>5695</v>
      </c>
      <c r="G31">
        <v>5541</v>
      </c>
      <c r="H31">
        <v>5802</v>
      </c>
      <c r="I31">
        <v>5694</v>
      </c>
      <c r="J31">
        <v>5798</v>
      </c>
      <c r="K31">
        <v>5851</v>
      </c>
      <c r="L31">
        <v>5850</v>
      </c>
      <c r="M31">
        <v>24634</v>
      </c>
      <c r="N31">
        <v>32840</v>
      </c>
      <c r="O31">
        <v>6186</v>
      </c>
      <c r="P31">
        <v>6086</v>
      </c>
      <c r="R31">
        <v>5357</v>
      </c>
      <c r="S31">
        <v>5346</v>
      </c>
      <c r="T31">
        <v>5265</v>
      </c>
      <c r="U31">
        <v>5145</v>
      </c>
      <c r="V31">
        <v>4894</v>
      </c>
      <c r="W31">
        <v>4815</v>
      </c>
      <c r="X31">
        <v>4823</v>
      </c>
      <c r="Y31">
        <v>4698</v>
      </c>
      <c r="Z31">
        <v>4908</v>
      </c>
      <c r="AA31">
        <v>4587</v>
      </c>
      <c r="AB31">
        <v>4794</v>
      </c>
      <c r="AC31">
        <v>4853</v>
      </c>
      <c r="AD31">
        <v>4658</v>
      </c>
      <c r="AE31">
        <v>4595</v>
      </c>
      <c r="AF31">
        <v>4528</v>
      </c>
    </row>
    <row r="32" spans="1:32" x14ac:dyDescent="0.2">
      <c r="A32" t="s">
        <v>624</v>
      </c>
      <c r="B32">
        <v>1538</v>
      </c>
      <c r="C32">
        <v>1670</v>
      </c>
      <c r="D32">
        <v>1746</v>
      </c>
      <c r="E32">
        <v>1724</v>
      </c>
      <c r="F32">
        <v>1884</v>
      </c>
      <c r="G32">
        <v>1909</v>
      </c>
      <c r="H32">
        <v>1936</v>
      </c>
      <c r="I32">
        <v>2054</v>
      </c>
      <c r="J32">
        <v>2076</v>
      </c>
      <c r="K32">
        <v>2140</v>
      </c>
      <c r="L32">
        <v>2270</v>
      </c>
      <c r="M32">
        <v>15484</v>
      </c>
      <c r="N32">
        <v>15196</v>
      </c>
      <c r="O32">
        <v>2613</v>
      </c>
      <c r="P32">
        <v>2671</v>
      </c>
      <c r="R32">
        <v>1050</v>
      </c>
      <c r="S32">
        <v>1033</v>
      </c>
      <c r="T32">
        <v>1226</v>
      </c>
      <c r="U32">
        <v>1209</v>
      </c>
      <c r="V32">
        <v>1219</v>
      </c>
      <c r="W32">
        <v>1238</v>
      </c>
      <c r="X32">
        <v>1300</v>
      </c>
      <c r="Y32">
        <v>1373</v>
      </c>
      <c r="Z32">
        <v>1432</v>
      </c>
      <c r="AA32">
        <v>1436</v>
      </c>
      <c r="AB32">
        <v>1436</v>
      </c>
      <c r="AC32">
        <v>1535</v>
      </c>
      <c r="AD32">
        <v>1576</v>
      </c>
      <c r="AE32">
        <v>1592</v>
      </c>
      <c r="AF32">
        <v>1634</v>
      </c>
    </row>
    <row r="33" spans="1:32" x14ac:dyDescent="0.2">
      <c r="A33" t="s">
        <v>620</v>
      </c>
      <c r="B33">
        <v>35073</v>
      </c>
      <c r="C33">
        <v>35767</v>
      </c>
      <c r="D33">
        <v>35078</v>
      </c>
      <c r="E33">
        <v>35082</v>
      </c>
      <c r="F33">
        <v>35032</v>
      </c>
      <c r="G33">
        <v>34458</v>
      </c>
      <c r="H33">
        <v>34352</v>
      </c>
      <c r="I33">
        <v>34137</v>
      </c>
      <c r="J33">
        <v>33845</v>
      </c>
      <c r="K33">
        <v>33705</v>
      </c>
      <c r="L33">
        <v>33780</v>
      </c>
      <c r="M33">
        <v>181897</v>
      </c>
      <c r="N33">
        <v>233024</v>
      </c>
      <c r="O33">
        <v>33760</v>
      </c>
      <c r="P33">
        <v>33560</v>
      </c>
      <c r="R33">
        <v>26004</v>
      </c>
      <c r="S33">
        <v>25340</v>
      </c>
      <c r="T33">
        <v>25066</v>
      </c>
      <c r="U33">
        <v>24918</v>
      </c>
      <c r="V33">
        <v>24232</v>
      </c>
      <c r="W33">
        <v>23726</v>
      </c>
      <c r="X33">
        <v>23597</v>
      </c>
      <c r="Y33">
        <v>23202</v>
      </c>
      <c r="Z33">
        <v>23666</v>
      </c>
      <c r="AA33">
        <v>23362</v>
      </c>
      <c r="AB33">
        <v>22777</v>
      </c>
      <c r="AC33">
        <v>23172</v>
      </c>
      <c r="AD33">
        <v>22728</v>
      </c>
      <c r="AE33">
        <v>22093</v>
      </c>
      <c r="AF33">
        <v>22549</v>
      </c>
    </row>
    <row r="34" spans="1:32" x14ac:dyDescent="0.2">
      <c r="A34" t="s">
        <v>619</v>
      </c>
      <c r="B34">
        <v>132567620</v>
      </c>
      <c r="C34">
        <v>133948880</v>
      </c>
      <c r="D34">
        <v>136990170</v>
      </c>
      <c r="E34">
        <v>137930508</v>
      </c>
      <c r="F34">
        <v>147679036</v>
      </c>
      <c r="G34">
        <v>148977286</v>
      </c>
      <c r="H34">
        <v>150319521</v>
      </c>
      <c r="I34">
        <v>151732647</v>
      </c>
      <c r="J34">
        <v>153166353</v>
      </c>
      <c r="K34">
        <v>154604015</v>
      </c>
      <c r="L34">
        <v>155964075</v>
      </c>
      <c r="M34">
        <v>157257573</v>
      </c>
      <c r="N34">
        <v>157079246</v>
      </c>
      <c r="O34">
        <v>158216309</v>
      </c>
      <c r="P34">
        <v>159369006</v>
      </c>
      <c r="R34">
        <v>127602988</v>
      </c>
      <c r="S34">
        <v>129121210</v>
      </c>
      <c r="T34">
        <v>132176640</v>
      </c>
      <c r="U34">
        <v>133180055</v>
      </c>
      <c r="V34">
        <v>142428897</v>
      </c>
      <c r="W34">
        <v>143828012</v>
      </c>
      <c r="X34">
        <v>145197078</v>
      </c>
      <c r="Y34">
        <v>146647265</v>
      </c>
      <c r="Z34">
        <v>148064854</v>
      </c>
      <c r="AA34">
        <v>149489951</v>
      </c>
      <c r="AB34">
        <v>150807454</v>
      </c>
      <c r="AC34">
        <v>152089484</v>
      </c>
      <c r="AD34">
        <v>151923800</v>
      </c>
      <c r="AE34">
        <v>153140524</v>
      </c>
      <c r="AF34">
        <v>154337031</v>
      </c>
    </row>
    <row r="35" spans="1:32" x14ac:dyDescent="0.2">
      <c r="A35" t="s">
        <v>623</v>
      </c>
      <c r="B35">
        <v>1357731</v>
      </c>
      <c r="C35">
        <v>1430003</v>
      </c>
      <c r="D35">
        <v>1523196</v>
      </c>
      <c r="E35">
        <v>1572244</v>
      </c>
      <c r="F35">
        <v>1659114</v>
      </c>
      <c r="G35">
        <v>1716767</v>
      </c>
      <c r="H35">
        <v>1778645</v>
      </c>
      <c r="I35">
        <v>1843293</v>
      </c>
      <c r="J35">
        <v>1911949</v>
      </c>
      <c r="K35">
        <v>1986553</v>
      </c>
      <c r="L35">
        <v>2062396</v>
      </c>
      <c r="M35">
        <v>2125877</v>
      </c>
      <c r="N35">
        <v>2131165</v>
      </c>
      <c r="O35">
        <v>2162060</v>
      </c>
      <c r="P35">
        <v>2191838</v>
      </c>
      <c r="R35">
        <v>1347120</v>
      </c>
      <c r="S35">
        <v>1422750</v>
      </c>
      <c r="T35">
        <v>1515016</v>
      </c>
      <c r="U35">
        <v>1565083</v>
      </c>
      <c r="V35">
        <v>1652897</v>
      </c>
      <c r="W35">
        <v>1712685</v>
      </c>
      <c r="X35">
        <v>1775711</v>
      </c>
      <c r="Y35">
        <v>1844390</v>
      </c>
      <c r="Z35">
        <v>1917949</v>
      </c>
      <c r="AA35">
        <v>1997376</v>
      </c>
      <c r="AB35">
        <v>2078819</v>
      </c>
      <c r="AC35">
        <v>2147453</v>
      </c>
      <c r="AD35">
        <v>2151699</v>
      </c>
      <c r="AE35">
        <v>2182386</v>
      </c>
      <c r="AF35">
        <v>2212157</v>
      </c>
    </row>
    <row r="36" spans="1:32" x14ac:dyDescent="0.2">
      <c r="A36" t="s">
        <v>622</v>
      </c>
      <c r="B36">
        <v>5679444</v>
      </c>
      <c r="C36">
        <v>5933091</v>
      </c>
      <c r="D36">
        <v>6221414</v>
      </c>
      <c r="E36">
        <v>6480663</v>
      </c>
      <c r="F36">
        <v>6988593</v>
      </c>
      <c r="G36">
        <v>7260672</v>
      </c>
      <c r="H36">
        <v>7546200</v>
      </c>
      <c r="I36">
        <v>7835755</v>
      </c>
      <c r="J36">
        <v>8121183</v>
      </c>
      <c r="K36">
        <v>8410193</v>
      </c>
      <c r="L36">
        <v>8687874</v>
      </c>
      <c r="M36">
        <v>8961676</v>
      </c>
      <c r="N36">
        <v>9109338</v>
      </c>
      <c r="O36">
        <v>9392989</v>
      </c>
      <c r="P36">
        <v>9699080</v>
      </c>
      <c r="R36">
        <v>5356992</v>
      </c>
      <c r="S36">
        <v>5613982</v>
      </c>
      <c r="T36">
        <v>5871100</v>
      </c>
      <c r="U36">
        <v>6096790</v>
      </c>
      <c r="V36">
        <v>6542554</v>
      </c>
      <c r="W36">
        <v>6778074</v>
      </c>
      <c r="X36">
        <v>7022993</v>
      </c>
      <c r="Y36">
        <v>7271603</v>
      </c>
      <c r="Z36">
        <v>7512453</v>
      </c>
      <c r="AA36">
        <v>7759796</v>
      </c>
      <c r="AB36">
        <v>7995377</v>
      </c>
      <c r="AC36">
        <v>8233179</v>
      </c>
      <c r="AD36">
        <v>8377242</v>
      </c>
      <c r="AE36">
        <v>8642023</v>
      </c>
      <c r="AF36">
        <v>8926540</v>
      </c>
    </row>
    <row r="37" spans="1:32" x14ac:dyDescent="0.2">
      <c r="A37" t="s">
        <v>621</v>
      </c>
      <c r="B37">
        <v>16959119</v>
      </c>
      <c r="C37">
        <v>17211968</v>
      </c>
      <c r="D37">
        <v>17685930</v>
      </c>
      <c r="E37">
        <v>17733890</v>
      </c>
      <c r="F37">
        <v>20015421</v>
      </c>
      <c r="G37">
        <v>20277329</v>
      </c>
      <c r="H37">
        <v>20551032</v>
      </c>
      <c r="I37">
        <v>20840468</v>
      </c>
      <c r="J37">
        <v>21142428</v>
      </c>
      <c r="K37">
        <v>21446016</v>
      </c>
      <c r="L37">
        <v>21744516</v>
      </c>
      <c r="M37">
        <v>22029932</v>
      </c>
      <c r="N37">
        <v>22159458</v>
      </c>
      <c r="O37">
        <v>22413299</v>
      </c>
      <c r="P37">
        <v>22671099</v>
      </c>
      <c r="R37">
        <v>15384254</v>
      </c>
      <c r="S37">
        <v>15640435</v>
      </c>
      <c r="T37">
        <v>16087391</v>
      </c>
      <c r="U37">
        <v>16158359</v>
      </c>
      <c r="V37">
        <v>18194320</v>
      </c>
      <c r="W37">
        <v>18461469</v>
      </c>
      <c r="X37">
        <v>18729699</v>
      </c>
      <c r="Y37">
        <v>19016639</v>
      </c>
      <c r="Z37">
        <v>19308680</v>
      </c>
      <c r="AA37">
        <v>19602943</v>
      </c>
      <c r="AB37">
        <v>19887934</v>
      </c>
      <c r="AC37">
        <v>20170938</v>
      </c>
      <c r="AD37">
        <v>20305313</v>
      </c>
      <c r="AE37">
        <v>20571884</v>
      </c>
      <c r="AF37">
        <v>20835668</v>
      </c>
    </row>
    <row r="38" spans="1:32" x14ac:dyDescent="0.2">
      <c r="A38" t="s">
        <v>624</v>
      </c>
      <c r="B38">
        <v>16263582</v>
      </c>
      <c r="C38">
        <v>17050313</v>
      </c>
      <c r="D38">
        <v>17811566</v>
      </c>
      <c r="E38">
        <v>18507628</v>
      </c>
      <c r="F38">
        <v>19529116</v>
      </c>
      <c r="G38">
        <v>20263650</v>
      </c>
      <c r="H38">
        <v>21033628</v>
      </c>
      <c r="I38">
        <v>21837469</v>
      </c>
      <c r="J38">
        <v>22650892</v>
      </c>
      <c r="K38">
        <v>23468891</v>
      </c>
      <c r="L38">
        <v>24261364</v>
      </c>
      <c r="M38">
        <v>25001238</v>
      </c>
      <c r="N38">
        <v>25257176</v>
      </c>
      <c r="O38">
        <v>25828881</v>
      </c>
      <c r="P38">
        <v>26405628</v>
      </c>
      <c r="R38">
        <v>17146796</v>
      </c>
      <c r="S38">
        <v>18009350</v>
      </c>
      <c r="T38">
        <v>18783798</v>
      </c>
      <c r="U38">
        <v>19468146</v>
      </c>
      <c r="V38">
        <v>20516198</v>
      </c>
      <c r="W38">
        <v>21233735</v>
      </c>
      <c r="X38">
        <v>21985906</v>
      </c>
      <c r="Y38">
        <v>22764677</v>
      </c>
      <c r="Z38">
        <v>23542063</v>
      </c>
      <c r="AA38">
        <v>24320894</v>
      </c>
      <c r="AB38">
        <v>25062023</v>
      </c>
      <c r="AC38">
        <v>25749971</v>
      </c>
      <c r="AD38">
        <v>25956582</v>
      </c>
      <c r="AE38">
        <v>26501040</v>
      </c>
      <c r="AF38">
        <v>27056264</v>
      </c>
    </row>
    <row r="39" spans="1:32" x14ac:dyDescent="0.2">
      <c r="A39" t="s">
        <v>620</v>
      </c>
      <c r="B39">
        <v>108571326</v>
      </c>
      <c r="C39">
        <v>109373818</v>
      </c>
      <c r="D39">
        <v>111559630</v>
      </c>
      <c r="E39">
        <v>112143711</v>
      </c>
      <c r="F39">
        <v>119015908</v>
      </c>
      <c r="G39">
        <v>119722518</v>
      </c>
      <c r="H39">
        <v>120443644</v>
      </c>
      <c r="I39">
        <v>121213131</v>
      </c>
      <c r="J39">
        <v>121990793</v>
      </c>
      <c r="K39">
        <v>122761253</v>
      </c>
      <c r="L39">
        <v>123469289</v>
      </c>
      <c r="M39">
        <v>124140088</v>
      </c>
      <c r="N39">
        <v>123679285</v>
      </c>
      <c r="O39">
        <v>124247961</v>
      </c>
      <c r="P39">
        <v>124806989</v>
      </c>
      <c r="R39">
        <v>105514622</v>
      </c>
      <c r="S39">
        <v>106444043</v>
      </c>
      <c r="T39">
        <v>108703133</v>
      </c>
      <c r="U39">
        <v>109359823</v>
      </c>
      <c r="V39">
        <v>116039126</v>
      </c>
      <c r="W39">
        <v>116875784</v>
      </c>
      <c r="X39">
        <v>117668675</v>
      </c>
      <c r="Y39">
        <v>118514633</v>
      </c>
      <c r="Z39">
        <v>119325772</v>
      </c>
      <c r="AA39">
        <v>120129836</v>
      </c>
      <c r="AB39">
        <v>120845324</v>
      </c>
      <c r="AC39">
        <v>121537914</v>
      </c>
      <c r="AD39">
        <v>121089546</v>
      </c>
      <c r="AE39">
        <v>121744231</v>
      </c>
      <c r="AF39">
        <v>122362666</v>
      </c>
    </row>
    <row r="40" spans="1:32" x14ac:dyDescent="0.2">
      <c r="A40" t="s">
        <v>619</v>
      </c>
      <c r="B40">
        <v>142237295</v>
      </c>
      <c r="C40">
        <v>143719004</v>
      </c>
      <c r="D40">
        <v>145077463</v>
      </c>
      <c r="E40">
        <v>146394634</v>
      </c>
      <c r="F40">
        <v>147679036</v>
      </c>
      <c r="G40">
        <v>148977286</v>
      </c>
      <c r="H40">
        <v>150319521</v>
      </c>
      <c r="I40">
        <v>151732647</v>
      </c>
      <c r="J40">
        <v>153166353</v>
      </c>
      <c r="K40">
        <v>154604015</v>
      </c>
      <c r="L40">
        <v>155964075</v>
      </c>
      <c r="M40">
        <v>157257573</v>
      </c>
      <c r="N40">
        <v>158426997</v>
      </c>
      <c r="O40">
        <v>159583505</v>
      </c>
      <c r="P40">
        <v>160756163</v>
      </c>
      <c r="R40">
        <v>136802873</v>
      </c>
      <c r="S40">
        <v>138443407</v>
      </c>
      <c r="T40">
        <v>139891492</v>
      </c>
      <c r="U40">
        <v>141230559</v>
      </c>
      <c r="V40">
        <v>142428897</v>
      </c>
      <c r="W40">
        <v>143828012</v>
      </c>
      <c r="X40">
        <v>145197078</v>
      </c>
      <c r="Y40">
        <v>146647265</v>
      </c>
      <c r="Z40">
        <v>148064854</v>
      </c>
      <c r="AA40">
        <v>149489951</v>
      </c>
      <c r="AB40">
        <v>150807454</v>
      </c>
      <c r="AC40">
        <v>152089484</v>
      </c>
      <c r="AD40">
        <v>153294635</v>
      </c>
      <c r="AE40">
        <v>154528573</v>
      </c>
      <c r="AF40">
        <v>155741368</v>
      </c>
    </row>
    <row r="41" spans="1:32" x14ac:dyDescent="0.2">
      <c r="A41" t="s">
        <v>623</v>
      </c>
      <c r="B41">
        <v>1421980</v>
      </c>
      <c r="C41">
        <v>1500265</v>
      </c>
      <c r="D41">
        <v>1552172</v>
      </c>
      <c r="E41">
        <v>1604289</v>
      </c>
      <c r="F41">
        <v>1659114</v>
      </c>
      <c r="G41">
        <v>1716767</v>
      </c>
      <c r="H41">
        <v>1778645</v>
      </c>
      <c r="I41">
        <v>1843293</v>
      </c>
      <c r="J41">
        <v>1911949</v>
      </c>
      <c r="K41">
        <v>1986553</v>
      </c>
      <c r="L41">
        <v>2062396</v>
      </c>
      <c r="M41">
        <v>2125877</v>
      </c>
      <c r="N41">
        <v>2156552</v>
      </c>
      <c r="O41">
        <v>2187956</v>
      </c>
      <c r="P41">
        <v>2218391</v>
      </c>
      <c r="R41">
        <v>1410781</v>
      </c>
      <c r="S41">
        <v>1493056</v>
      </c>
      <c r="T41">
        <v>1545161</v>
      </c>
      <c r="U41">
        <v>1598182</v>
      </c>
      <c r="V41">
        <v>1652897</v>
      </c>
      <c r="W41">
        <v>1712685</v>
      </c>
      <c r="X41">
        <v>1775711</v>
      </c>
      <c r="Y41">
        <v>1844390</v>
      </c>
      <c r="Z41">
        <v>1917949</v>
      </c>
      <c r="AA41">
        <v>1997376</v>
      </c>
      <c r="AB41">
        <v>2078819</v>
      </c>
      <c r="AC41">
        <v>2147453</v>
      </c>
      <c r="AD41">
        <v>2176836</v>
      </c>
      <c r="AE41">
        <v>2208043</v>
      </c>
      <c r="AF41">
        <v>2238152</v>
      </c>
    </row>
    <row r="42" spans="1:32" x14ac:dyDescent="0.2">
      <c r="A42" t="s">
        <v>622</v>
      </c>
      <c r="B42">
        <v>5875446</v>
      </c>
      <c r="C42">
        <v>6146632</v>
      </c>
      <c r="D42">
        <v>6431542</v>
      </c>
      <c r="E42">
        <v>6713757</v>
      </c>
      <c r="F42">
        <v>6988593</v>
      </c>
      <c r="G42">
        <v>7260672</v>
      </c>
      <c r="H42">
        <v>7546200</v>
      </c>
      <c r="I42">
        <v>7835755</v>
      </c>
      <c r="J42">
        <v>8121183</v>
      </c>
      <c r="K42">
        <v>8410193</v>
      </c>
      <c r="L42">
        <v>8687874</v>
      </c>
      <c r="M42">
        <v>8961676</v>
      </c>
      <c r="N42">
        <v>9244704</v>
      </c>
      <c r="O42">
        <v>9532897</v>
      </c>
      <c r="P42">
        <v>9844903</v>
      </c>
      <c r="R42">
        <v>5538405</v>
      </c>
      <c r="S42">
        <v>5810867</v>
      </c>
      <c r="T42">
        <v>6064655</v>
      </c>
      <c r="U42">
        <v>6309513</v>
      </c>
      <c r="V42">
        <v>6542554</v>
      </c>
      <c r="W42">
        <v>6778074</v>
      </c>
      <c r="X42">
        <v>7022993</v>
      </c>
      <c r="Y42">
        <v>7271603</v>
      </c>
      <c r="Z42">
        <v>7512453</v>
      </c>
      <c r="AA42">
        <v>7759796</v>
      </c>
      <c r="AB42">
        <v>7995377</v>
      </c>
      <c r="AC42">
        <v>8233179</v>
      </c>
      <c r="AD42">
        <v>8492441</v>
      </c>
      <c r="AE42">
        <v>8760717</v>
      </c>
      <c r="AF42">
        <v>9049955</v>
      </c>
    </row>
    <row r="43" spans="1:32" x14ac:dyDescent="0.2">
      <c r="A43" t="s">
        <v>621</v>
      </c>
      <c r="B43">
        <v>18978030</v>
      </c>
      <c r="C43">
        <v>19252974</v>
      </c>
      <c r="D43">
        <v>19515524</v>
      </c>
      <c r="E43">
        <v>19770726</v>
      </c>
      <c r="F43">
        <v>20015421</v>
      </c>
      <c r="G43">
        <v>20277329</v>
      </c>
      <c r="H43">
        <v>20551032</v>
      </c>
      <c r="I43">
        <v>20840468</v>
      </c>
      <c r="J43">
        <v>21142428</v>
      </c>
      <c r="K43">
        <v>21446016</v>
      </c>
      <c r="L43">
        <v>21744516</v>
      </c>
      <c r="M43">
        <v>22029932</v>
      </c>
      <c r="N43">
        <v>22289136</v>
      </c>
      <c r="O43">
        <v>22548530</v>
      </c>
      <c r="P43">
        <v>22810102</v>
      </c>
      <c r="R43">
        <v>17195091</v>
      </c>
      <c r="S43">
        <v>17475735</v>
      </c>
      <c r="T43">
        <v>17734251</v>
      </c>
      <c r="U43">
        <v>17977698</v>
      </c>
      <c r="V43">
        <v>18194320</v>
      </c>
      <c r="W43">
        <v>18461469</v>
      </c>
      <c r="X43">
        <v>18729699</v>
      </c>
      <c r="Y43">
        <v>19016639</v>
      </c>
      <c r="Z43">
        <v>19308680</v>
      </c>
      <c r="AA43">
        <v>19602943</v>
      </c>
      <c r="AB43">
        <v>19887934</v>
      </c>
      <c r="AC43">
        <v>20170938</v>
      </c>
      <c r="AD43">
        <v>20436685</v>
      </c>
      <c r="AE43">
        <v>20708582</v>
      </c>
      <c r="AF43">
        <v>20975344</v>
      </c>
    </row>
    <row r="44" spans="1:32" x14ac:dyDescent="0.2">
      <c r="A44" t="s">
        <v>624</v>
      </c>
      <c r="B44">
        <v>16499783</v>
      </c>
      <c r="C44">
        <v>17318115</v>
      </c>
      <c r="D44">
        <v>18057155</v>
      </c>
      <c r="E44">
        <v>18797669</v>
      </c>
      <c r="F44">
        <v>19529116</v>
      </c>
      <c r="G44">
        <v>20263650</v>
      </c>
      <c r="H44">
        <v>21033628</v>
      </c>
      <c r="I44">
        <v>21837469</v>
      </c>
      <c r="J44">
        <v>22650892</v>
      </c>
      <c r="K44">
        <v>23468891</v>
      </c>
      <c r="L44">
        <v>24261364</v>
      </c>
      <c r="M44">
        <v>25001238</v>
      </c>
      <c r="N44">
        <v>25615649</v>
      </c>
      <c r="O44">
        <v>26196563</v>
      </c>
      <c r="P44">
        <v>26783234</v>
      </c>
      <c r="R44">
        <v>17434346</v>
      </c>
      <c r="S44">
        <v>18340219</v>
      </c>
      <c r="T44">
        <v>19083066</v>
      </c>
      <c r="U44">
        <v>19815806</v>
      </c>
      <c r="V44">
        <v>20516198</v>
      </c>
      <c r="W44">
        <v>21233735</v>
      </c>
      <c r="X44">
        <v>21985906</v>
      </c>
      <c r="Y44">
        <v>22764677</v>
      </c>
      <c r="Z44">
        <v>23542063</v>
      </c>
      <c r="AA44">
        <v>24320894</v>
      </c>
      <c r="AB44">
        <v>25062023</v>
      </c>
      <c r="AC44">
        <v>25749971</v>
      </c>
      <c r="AD44">
        <v>26330674</v>
      </c>
      <c r="AE44">
        <v>26883396</v>
      </c>
      <c r="AF44">
        <v>27447208</v>
      </c>
    </row>
    <row r="45" spans="1:32" x14ac:dyDescent="0.2">
      <c r="A45" t="s">
        <v>620</v>
      </c>
      <c r="B45">
        <v>115961839</v>
      </c>
      <c r="C45">
        <v>116819133</v>
      </c>
      <c r="D45">
        <v>117578225</v>
      </c>
      <c r="E45">
        <v>118305862</v>
      </c>
      <c r="F45">
        <v>119015908</v>
      </c>
      <c r="G45">
        <v>119722518</v>
      </c>
      <c r="H45">
        <v>120443644</v>
      </c>
      <c r="I45">
        <v>121213131</v>
      </c>
      <c r="J45">
        <v>121990793</v>
      </c>
      <c r="K45">
        <v>122761253</v>
      </c>
      <c r="L45">
        <v>123469289</v>
      </c>
      <c r="M45">
        <v>124140088</v>
      </c>
      <c r="N45">
        <v>124736605</v>
      </c>
      <c r="O45">
        <v>125314122</v>
      </c>
      <c r="P45">
        <v>125882767</v>
      </c>
      <c r="R45">
        <v>112658596</v>
      </c>
      <c r="S45">
        <v>113663749</v>
      </c>
      <c r="T45">
        <v>114547425</v>
      </c>
      <c r="U45">
        <v>115345166</v>
      </c>
      <c r="V45">
        <v>116039126</v>
      </c>
      <c r="W45">
        <v>116875784</v>
      </c>
      <c r="X45">
        <v>117668675</v>
      </c>
      <c r="Y45">
        <v>118514633</v>
      </c>
      <c r="Z45">
        <v>119325772</v>
      </c>
      <c r="AA45">
        <v>120129836</v>
      </c>
      <c r="AB45">
        <v>120845324</v>
      </c>
      <c r="AC45">
        <v>121537914</v>
      </c>
      <c r="AD45">
        <v>122188673</v>
      </c>
      <c r="AE45">
        <v>122851231</v>
      </c>
      <c r="AF45">
        <v>123477917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A5" sqref="A5"/>
    </sheetView>
  </sheetViews>
  <sheetFormatPr baseColWidth="10" defaultRowHeight="16" x14ac:dyDescent="0.2"/>
  <sheetData>
    <row r="1" spans="1:33" x14ac:dyDescent="0.2"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</row>
    <row r="2" spans="1:33" x14ac:dyDescent="0.2">
      <c r="B2" t="s">
        <v>618</v>
      </c>
      <c r="C2" t="s">
        <v>802</v>
      </c>
      <c r="D2" t="s">
        <v>802</v>
      </c>
      <c r="S2" t="s">
        <v>633</v>
      </c>
      <c r="T2" t="s">
        <v>633</v>
      </c>
      <c r="U2" t="s">
        <v>633</v>
      </c>
      <c r="W2" t="s">
        <v>633</v>
      </c>
      <c r="AB2" t="s">
        <v>633</v>
      </c>
      <c r="AC2" t="s">
        <v>633</v>
      </c>
    </row>
    <row r="3" spans="1:33" x14ac:dyDescent="0.2">
      <c r="C3">
        <v>1999</v>
      </c>
      <c r="D3">
        <v>2000</v>
      </c>
      <c r="E3">
        <v>2001</v>
      </c>
      <c r="F3">
        <v>2002</v>
      </c>
      <c r="G3">
        <v>2003</v>
      </c>
      <c r="H3">
        <v>2004</v>
      </c>
      <c r="I3">
        <v>2005</v>
      </c>
      <c r="J3">
        <v>2006</v>
      </c>
      <c r="K3">
        <v>2007</v>
      </c>
      <c r="L3">
        <v>2008</v>
      </c>
      <c r="M3">
        <v>2009</v>
      </c>
      <c r="N3">
        <v>2010</v>
      </c>
      <c r="O3">
        <v>2011</v>
      </c>
      <c r="P3">
        <v>2012</v>
      </c>
      <c r="Q3">
        <v>2013</v>
      </c>
      <c r="R3" t="s">
        <v>1</v>
      </c>
      <c r="S3">
        <v>1999</v>
      </c>
      <c r="T3">
        <v>2000</v>
      </c>
      <c r="U3">
        <v>2001</v>
      </c>
      <c r="V3">
        <v>2002</v>
      </c>
      <c r="W3">
        <v>2003</v>
      </c>
      <c r="X3">
        <v>2004</v>
      </c>
      <c r="Y3">
        <v>2005</v>
      </c>
      <c r="Z3">
        <v>2006</v>
      </c>
      <c r="AA3">
        <v>2007</v>
      </c>
      <c r="AB3">
        <v>2008</v>
      </c>
      <c r="AC3">
        <v>2009</v>
      </c>
      <c r="AD3">
        <v>2010</v>
      </c>
      <c r="AE3">
        <v>2011</v>
      </c>
      <c r="AF3">
        <v>2012</v>
      </c>
      <c r="AG3">
        <v>2013</v>
      </c>
    </row>
    <row r="4" spans="1:33" x14ac:dyDescent="0.2">
      <c r="A4" t="s">
        <v>627</v>
      </c>
      <c r="B4" t="s">
        <v>619</v>
      </c>
      <c r="C4">
        <v>141.80000000000001</v>
      </c>
      <c r="D4">
        <v>140.19999999999999</v>
      </c>
      <c r="E4">
        <v>140.5</v>
      </c>
      <c r="F4">
        <v>138.4</v>
      </c>
      <c r="G4">
        <v>132</v>
      </c>
      <c r="H4">
        <v>131.5</v>
      </c>
      <c r="I4">
        <v>132.30000000000001</v>
      </c>
      <c r="J4">
        <v>134</v>
      </c>
      <c r="K4">
        <v>136.9</v>
      </c>
      <c r="L4">
        <v>139.19999999999999</v>
      </c>
      <c r="M4">
        <v>141.5</v>
      </c>
      <c r="N4">
        <v>138.1</v>
      </c>
      <c r="O4">
        <v>141.9</v>
      </c>
      <c r="P4">
        <v>142.80000000000001</v>
      </c>
      <c r="Q4">
        <v>144.80000000000001</v>
      </c>
      <c r="S4">
        <v>147.6</v>
      </c>
      <c r="T4">
        <v>150.5</v>
      </c>
      <c r="U4">
        <v>153.69999999999999</v>
      </c>
      <c r="V4">
        <v>154.19999999999999</v>
      </c>
      <c r="W4">
        <v>142.5</v>
      </c>
      <c r="X4">
        <v>140.69999999999999</v>
      </c>
      <c r="Y4">
        <v>140.6</v>
      </c>
      <c r="Z4">
        <v>152.19999999999999</v>
      </c>
      <c r="AA4">
        <v>160.1</v>
      </c>
      <c r="AB4">
        <v>151.1</v>
      </c>
      <c r="AC4">
        <v>146.69999999999999</v>
      </c>
      <c r="AD4">
        <v>140.1</v>
      </c>
      <c r="AE4">
        <v>142.19999999999999</v>
      </c>
      <c r="AF4">
        <v>119.3</v>
      </c>
      <c r="AG4">
        <v>506.3</v>
      </c>
    </row>
    <row r="5" spans="1:33" x14ac:dyDescent="0.2">
      <c r="A5" t="s">
        <v>627</v>
      </c>
      <c r="B5" t="s">
        <v>623</v>
      </c>
      <c r="C5">
        <v>50.1</v>
      </c>
      <c r="D5">
        <v>48.7</v>
      </c>
      <c r="E5">
        <v>51.5</v>
      </c>
      <c r="F5">
        <v>51.7</v>
      </c>
      <c r="G5">
        <v>51.7</v>
      </c>
      <c r="H5">
        <v>49.7</v>
      </c>
      <c r="I5">
        <v>49</v>
      </c>
      <c r="J5">
        <v>49.9</v>
      </c>
      <c r="K5">
        <v>55</v>
      </c>
      <c r="L5">
        <v>50.5</v>
      </c>
      <c r="M5">
        <v>49.7</v>
      </c>
      <c r="N5">
        <v>50</v>
      </c>
      <c r="O5">
        <v>56.2</v>
      </c>
      <c r="P5">
        <v>54.1</v>
      </c>
      <c r="Q5">
        <v>58</v>
      </c>
      <c r="S5">
        <v>42.9</v>
      </c>
      <c r="T5">
        <v>40.1</v>
      </c>
      <c r="U5">
        <v>43.1</v>
      </c>
      <c r="V5">
        <v>47</v>
      </c>
      <c r="W5">
        <v>44.2</v>
      </c>
      <c r="X5">
        <v>44.4</v>
      </c>
      <c r="Y5">
        <v>42.6</v>
      </c>
      <c r="Z5">
        <v>42.8</v>
      </c>
      <c r="AA5">
        <v>44.8</v>
      </c>
      <c r="AB5">
        <v>42.3</v>
      </c>
      <c r="AC5">
        <v>42.6</v>
      </c>
      <c r="AD5">
        <v>40.700000000000003</v>
      </c>
      <c r="AE5">
        <v>38.5</v>
      </c>
      <c r="AF5">
        <v>35.6</v>
      </c>
      <c r="AG5">
        <v>185.2</v>
      </c>
    </row>
    <row r="6" spans="1:33" x14ac:dyDescent="0.2">
      <c r="A6" t="s">
        <v>627</v>
      </c>
      <c r="B6" t="s">
        <v>622</v>
      </c>
      <c r="C6">
        <v>73.2</v>
      </c>
      <c r="D6">
        <v>72.099999999999994</v>
      </c>
      <c r="E6">
        <v>74.2</v>
      </c>
      <c r="F6">
        <v>76.2</v>
      </c>
      <c r="G6">
        <v>72.5</v>
      </c>
      <c r="H6">
        <v>75</v>
      </c>
      <c r="I6">
        <v>75.8</v>
      </c>
      <c r="J6">
        <v>76.3</v>
      </c>
      <c r="K6">
        <v>78.7</v>
      </c>
      <c r="L6">
        <v>82.9</v>
      </c>
      <c r="M6">
        <v>81.3</v>
      </c>
      <c r="N6">
        <v>85.7</v>
      </c>
      <c r="O6">
        <v>88.1</v>
      </c>
      <c r="P6">
        <v>89.7</v>
      </c>
      <c r="Q6">
        <v>91.9</v>
      </c>
      <c r="S6">
        <v>52.5</v>
      </c>
      <c r="T6">
        <v>53.1</v>
      </c>
      <c r="U6">
        <v>56.4</v>
      </c>
      <c r="V6">
        <v>56.5</v>
      </c>
      <c r="W6">
        <v>53.5</v>
      </c>
      <c r="X6">
        <v>54.6</v>
      </c>
      <c r="Y6">
        <v>51.2</v>
      </c>
      <c r="Z6">
        <v>54.7</v>
      </c>
      <c r="AA6">
        <v>58</v>
      </c>
      <c r="AB6">
        <v>54.3</v>
      </c>
      <c r="AC6">
        <v>53.3</v>
      </c>
      <c r="AD6">
        <v>51.3</v>
      </c>
      <c r="AE6">
        <v>53.8</v>
      </c>
      <c r="AF6">
        <v>44.3</v>
      </c>
      <c r="AG6">
        <v>235.8</v>
      </c>
    </row>
    <row r="7" spans="1:33" x14ac:dyDescent="0.2">
      <c r="A7" t="s">
        <v>627</v>
      </c>
      <c r="B7" t="s">
        <v>621</v>
      </c>
      <c r="C7">
        <v>96</v>
      </c>
      <c r="D7">
        <v>95.1</v>
      </c>
      <c r="E7">
        <v>95.6</v>
      </c>
      <c r="F7">
        <v>98.4</v>
      </c>
      <c r="G7">
        <v>98.5</v>
      </c>
      <c r="H7">
        <v>99.9</v>
      </c>
      <c r="I7">
        <v>100.4</v>
      </c>
      <c r="J7">
        <v>103.7</v>
      </c>
      <c r="K7">
        <v>107.5</v>
      </c>
      <c r="L7">
        <v>109.4</v>
      </c>
      <c r="M7">
        <v>112.7</v>
      </c>
      <c r="N7">
        <v>111.8</v>
      </c>
      <c r="O7">
        <v>116</v>
      </c>
      <c r="P7">
        <v>115.7</v>
      </c>
      <c r="Q7">
        <v>118.5</v>
      </c>
      <c r="S7">
        <v>146.6</v>
      </c>
      <c r="T7">
        <v>153.9</v>
      </c>
      <c r="U7">
        <v>155.30000000000001</v>
      </c>
      <c r="V7">
        <v>155.30000000000001</v>
      </c>
      <c r="W7">
        <v>149.69999999999999</v>
      </c>
      <c r="X7">
        <v>149.1</v>
      </c>
      <c r="Y7">
        <v>148.9</v>
      </c>
      <c r="Z7">
        <v>156.19999999999999</v>
      </c>
      <c r="AA7">
        <v>165.7</v>
      </c>
      <c r="AB7">
        <v>161.9</v>
      </c>
      <c r="AC7">
        <v>164.7</v>
      </c>
      <c r="AD7">
        <v>157.19999999999999</v>
      </c>
      <c r="AE7">
        <v>159.80000000000001</v>
      </c>
      <c r="AF7">
        <v>141</v>
      </c>
      <c r="AG7">
        <v>408.9</v>
      </c>
    </row>
    <row r="8" spans="1:33" x14ac:dyDescent="0.2">
      <c r="A8" t="s">
        <v>627</v>
      </c>
      <c r="B8" t="s">
        <v>624</v>
      </c>
      <c r="C8">
        <v>60</v>
      </c>
      <c r="D8">
        <v>61.3</v>
      </c>
      <c r="E8">
        <v>59.9</v>
      </c>
      <c r="F8">
        <v>60.1</v>
      </c>
      <c r="G8">
        <v>58.4</v>
      </c>
      <c r="H8">
        <v>58.7</v>
      </c>
      <c r="I8">
        <v>61.4</v>
      </c>
      <c r="J8">
        <v>61.3</v>
      </c>
      <c r="K8">
        <v>62.1</v>
      </c>
      <c r="L8">
        <v>63.7</v>
      </c>
      <c r="M8">
        <v>64.599999999999994</v>
      </c>
      <c r="N8">
        <v>61.9</v>
      </c>
      <c r="O8">
        <v>66.099999999999994</v>
      </c>
      <c r="P8">
        <v>66.400000000000006</v>
      </c>
      <c r="Q8">
        <v>68.400000000000006</v>
      </c>
      <c r="S8">
        <v>54.1</v>
      </c>
      <c r="T8">
        <v>55.6</v>
      </c>
      <c r="U8">
        <v>55.8</v>
      </c>
      <c r="V8">
        <v>59</v>
      </c>
      <c r="W8">
        <v>54.7</v>
      </c>
      <c r="X8">
        <v>54.1</v>
      </c>
      <c r="Y8">
        <v>53.2</v>
      </c>
      <c r="Z8">
        <v>55.8</v>
      </c>
      <c r="AA8">
        <v>58.1</v>
      </c>
      <c r="AB8">
        <v>57.6</v>
      </c>
      <c r="AC8">
        <v>57.3</v>
      </c>
      <c r="AD8">
        <v>53.3</v>
      </c>
      <c r="AE8">
        <v>53.1</v>
      </c>
      <c r="AF8">
        <v>47.3</v>
      </c>
      <c r="AG8">
        <v>204.8</v>
      </c>
    </row>
    <row r="9" spans="1:33" x14ac:dyDescent="0.2">
      <c r="A9" t="s">
        <v>627</v>
      </c>
      <c r="B9" t="s">
        <v>620</v>
      </c>
      <c r="C9">
        <v>152.6</v>
      </c>
      <c r="D9">
        <v>150.9</v>
      </c>
      <c r="E9">
        <v>151.30000000000001</v>
      </c>
      <c r="F9">
        <v>148.4</v>
      </c>
      <c r="G9">
        <v>141</v>
      </c>
      <c r="H9">
        <v>140.30000000000001</v>
      </c>
      <c r="I9">
        <v>141.30000000000001</v>
      </c>
      <c r="J9">
        <v>142.9</v>
      </c>
      <c r="K9">
        <v>145.6</v>
      </c>
      <c r="L9">
        <v>148.1</v>
      </c>
      <c r="M9">
        <v>150.80000000000001</v>
      </c>
      <c r="N9">
        <v>146.5</v>
      </c>
      <c r="O9">
        <v>150.5</v>
      </c>
      <c r="P9">
        <v>151.5</v>
      </c>
      <c r="Q9">
        <v>153.1</v>
      </c>
      <c r="S9">
        <v>151.5</v>
      </c>
      <c r="T9">
        <v>154.1</v>
      </c>
      <c r="U9">
        <v>157.5</v>
      </c>
      <c r="V9">
        <v>157.9</v>
      </c>
      <c r="W9">
        <v>144.5</v>
      </c>
      <c r="X9">
        <v>142.5</v>
      </c>
      <c r="Y9">
        <v>142.30000000000001</v>
      </c>
      <c r="Z9">
        <v>154.69999999999999</v>
      </c>
      <c r="AA9">
        <v>161.80000000000001</v>
      </c>
      <c r="AB9">
        <v>151.9</v>
      </c>
      <c r="AC9">
        <v>145.9</v>
      </c>
      <c r="AD9">
        <v>138.6</v>
      </c>
      <c r="AE9">
        <v>140.6</v>
      </c>
      <c r="AF9">
        <v>116.7</v>
      </c>
      <c r="AG9">
        <v>534.70000000000005</v>
      </c>
    </row>
    <row r="10" spans="1:33" x14ac:dyDescent="0.2">
      <c r="A10" t="s">
        <v>628</v>
      </c>
      <c r="B10" t="s">
        <v>619</v>
      </c>
      <c r="C10">
        <v>28.9</v>
      </c>
      <c r="D10">
        <v>29.1</v>
      </c>
      <c r="E10">
        <v>28.5</v>
      </c>
      <c r="F10">
        <v>28.4</v>
      </c>
      <c r="G10">
        <v>28.2</v>
      </c>
      <c r="H10">
        <v>27.5</v>
      </c>
      <c r="I10">
        <v>27.4</v>
      </c>
      <c r="J10">
        <v>26.9</v>
      </c>
      <c r="K10">
        <v>26.5</v>
      </c>
      <c r="L10">
        <v>26.3</v>
      </c>
      <c r="M10">
        <v>26.1</v>
      </c>
      <c r="N10">
        <v>26.1</v>
      </c>
      <c r="O10">
        <v>25.8</v>
      </c>
      <c r="P10">
        <v>25.8</v>
      </c>
      <c r="Q10">
        <v>25.4</v>
      </c>
      <c r="S10">
        <v>23.2</v>
      </c>
      <c r="T10">
        <v>22.4</v>
      </c>
      <c r="U10">
        <v>22</v>
      </c>
      <c r="V10">
        <v>21.6</v>
      </c>
      <c r="W10">
        <v>20.8</v>
      </c>
      <c r="X10">
        <v>20.2</v>
      </c>
      <c r="Y10">
        <v>19.899999999999999</v>
      </c>
      <c r="Z10">
        <v>19.3</v>
      </c>
      <c r="AA10">
        <v>19.600000000000001</v>
      </c>
      <c r="AB10">
        <v>19</v>
      </c>
      <c r="AC10">
        <v>18.600000000000001</v>
      </c>
      <c r="AD10">
        <v>18.8</v>
      </c>
      <c r="AE10">
        <v>18.2</v>
      </c>
      <c r="AF10">
        <v>17.600000000000001</v>
      </c>
      <c r="AG10">
        <v>17.8</v>
      </c>
    </row>
    <row r="11" spans="1:33" x14ac:dyDescent="0.2">
      <c r="A11" t="s">
        <v>628</v>
      </c>
      <c r="B11" t="s">
        <v>623</v>
      </c>
      <c r="C11">
        <v>9.1</v>
      </c>
      <c r="D11">
        <v>8.6999999999999993</v>
      </c>
      <c r="E11">
        <v>8.1</v>
      </c>
      <c r="F11">
        <v>9.1999999999999993</v>
      </c>
      <c r="G11">
        <v>8.9</v>
      </c>
      <c r="H11">
        <v>9.8000000000000007</v>
      </c>
      <c r="I11">
        <v>9.3000000000000007</v>
      </c>
      <c r="J11">
        <v>8.6999999999999993</v>
      </c>
      <c r="K11">
        <v>8.8000000000000007</v>
      </c>
      <c r="L11">
        <v>8.6</v>
      </c>
      <c r="M11">
        <v>8.4</v>
      </c>
      <c r="N11">
        <v>8</v>
      </c>
      <c r="O11">
        <v>7.6</v>
      </c>
      <c r="P11">
        <v>7.9</v>
      </c>
      <c r="Q11">
        <v>7.5</v>
      </c>
      <c r="S11">
        <v>4.5</v>
      </c>
      <c r="T11">
        <v>6.2</v>
      </c>
      <c r="U11">
        <v>6</v>
      </c>
      <c r="V11">
        <v>5.3</v>
      </c>
      <c r="W11">
        <v>6</v>
      </c>
      <c r="X11">
        <v>5.8</v>
      </c>
      <c r="Y11">
        <v>6.4</v>
      </c>
      <c r="Z11">
        <v>5.6</v>
      </c>
      <c r="AA11">
        <v>5.5</v>
      </c>
      <c r="AB11">
        <v>6.7</v>
      </c>
      <c r="AC11">
        <v>5.3</v>
      </c>
      <c r="AD11">
        <v>5.4</v>
      </c>
      <c r="AE11">
        <v>5.9</v>
      </c>
      <c r="AF11">
        <v>5.8</v>
      </c>
      <c r="AG11">
        <v>5.9</v>
      </c>
    </row>
    <row r="12" spans="1:33" x14ac:dyDescent="0.2">
      <c r="A12" t="s">
        <v>628</v>
      </c>
      <c r="B12" t="s">
        <v>622</v>
      </c>
      <c r="C12">
        <v>9.9</v>
      </c>
      <c r="D12">
        <v>10</v>
      </c>
      <c r="E12">
        <v>10.6</v>
      </c>
      <c r="F12">
        <v>10.6</v>
      </c>
      <c r="G12">
        <v>10.7</v>
      </c>
      <c r="H12">
        <v>10.8</v>
      </c>
      <c r="I12">
        <v>10.5</v>
      </c>
      <c r="J12">
        <v>10.6</v>
      </c>
      <c r="K12">
        <v>9.6999999999999993</v>
      </c>
      <c r="L12">
        <v>10.3</v>
      </c>
      <c r="M12">
        <v>10</v>
      </c>
      <c r="N12">
        <v>10.7</v>
      </c>
      <c r="O12">
        <v>10.6</v>
      </c>
      <c r="P12">
        <v>10.8</v>
      </c>
      <c r="Q12">
        <v>10.6</v>
      </c>
      <c r="S12">
        <v>5.5</v>
      </c>
      <c r="T12">
        <v>5.2</v>
      </c>
      <c r="U12">
        <v>4.9000000000000004</v>
      </c>
      <c r="V12">
        <v>4.7</v>
      </c>
      <c r="W12">
        <v>5</v>
      </c>
      <c r="X12">
        <v>5.3</v>
      </c>
      <c r="Y12">
        <v>5.3</v>
      </c>
      <c r="Z12">
        <v>5.0999999999999996</v>
      </c>
      <c r="AA12">
        <v>5.5</v>
      </c>
      <c r="AB12">
        <v>5</v>
      </c>
      <c r="AC12">
        <v>5.0999999999999996</v>
      </c>
      <c r="AD12">
        <v>5.0999999999999996</v>
      </c>
      <c r="AE12">
        <v>5.4</v>
      </c>
      <c r="AF12">
        <v>4.9000000000000004</v>
      </c>
      <c r="AG12">
        <v>5.2</v>
      </c>
    </row>
    <row r="13" spans="1:33" x14ac:dyDescent="0.2">
      <c r="A13" t="s">
        <v>628</v>
      </c>
      <c r="B13" t="s">
        <v>624</v>
      </c>
      <c r="C13">
        <v>9.3000000000000007</v>
      </c>
      <c r="D13">
        <v>9.6</v>
      </c>
      <c r="E13">
        <v>9.6999999999999993</v>
      </c>
      <c r="F13">
        <v>9.1999999999999993</v>
      </c>
      <c r="G13">
        <v>9.6</v>
      </c>
      <c r="H13">
        <v>9.4</v>
      </c>
      <c r="I13">
        <v>9.1999999999999993</v>
      </c>
      <c r="J13">
        <v>9.4</v>
      </c>
      <c r="K13">
        <v>9.1999999999999993</v>
      </c>
      <c r="L13">
        <v>9.1</v>
      </c>
      <c r="M13">
        <v>9.4</v>
      </c>
      <c r="N13">
        <v>9.1999999999999993</v>
      </c>
      <c r="O13">
        <v>9.1999999999999993</v>
      </c>
      <c r="P13">
        <v>10</v>
      </c>
      <c r="Q13">
        <v>10</v>
      </c>
      <c r="S13">
        <v>6</v>
      </c>
      <c r="T13">
        <v>5.6</v>
      </c>
      <c r="U13">
        <v>6.4</v>
      </c>
      <c r="V13">
        <v>6.1</v>
      </c>
      <c r="W13">
        <v>5.9</v>
      </c>
      <c r="X13">
        <v>5.8</v>
      </c>
      <c r="Y13">
        <v>5.9</v>
      </c>
      <c r="Z13">
        <v>6</v>
      </c>
      <c r="AA13">
        <v>6.1</v>
      </c>
      <c r="AB13">
        <v>5.9</v>
      </c>
      <c r="AC13">
        <v>5.7</v>
      </c>
      <c r="AD13">
        <v>6</v>
      </c>
      <c r="AE13">
        <v>6</v>
      </c>
      <c r="AF13">
        <v>5.9</v>
      </c>
      <c r="AG13">
        <v>6</v>
      </c>
    </row>
    <row r="14" spans="1:33" x14ac:dyDescent="0.2">
      <c r="A14" t="s">
        <v>628</v>
      </c>
      <c r="B14" t="s">
        <v>621</v>
      </c>
      <c r="C14">
        <v>28.2</v>
      </c>
      <c r="D14">
        <v>27.8</v>
      </c>
      <c r="E14">
        <v>28.2</v>
      </c>
      <c r="F14">
        <v>28.2</v>
      </c>
      <c r="G14">
        <v>28.5</v>
      </c>
      <c r="H14">
        <v>27.3</v>
      </c>
      <c r="I14">
        <v>28.2</v>
      </c>
      <c r="J14">
        <v>27.3</v>
      </c>
      <c r="K14">
        <v>27.4</v>
      </c>
      <c r="L14">
        <v>27.3</v>
      </c>
      <c r="M14">
        <v>26.9</v>
      </c>
      <c r="N14">
        <v>27.4</v>
      </c>
      <c r="O14">
        <v>27.8</v>
      </c>
      <c r="P14">
        <v>27.4</v>
      </c>
      <c r="Q14">
        <v>26.7</v>
      </c>
      <c r="S14">
        <v>31.2</v>
      </c>
      <c r="T14">
        <v>30.6</v>
      </c>
      <c r="U14">
        <v>29.7</v>
      </c>
      <c r="V14">
        <v>28.6</v>
      </c>
      <c r="W14">
        <v>26.9</v>
      </c>
      <c r="X14">
        <v>26.1</v>
      </c>
      <c r="Y14">
        <v>25.8</v>
      </c>
      <c r="Z14">
        <v>24.7</v>
      </c>
      <c r="AA14">
        <v>25.4</v>
      </c>
      <c r="AB14">
        <v>23.4</v>
      </c>
      <c r="AC14">
        <v>24.1</v>
      </c>
      <c r="AD14">
        <v>24.1</v>
      </c>
      <c r="AE14">
        <v>22.8</v>
      </c>
      <c r="AF14">
        <v>22.2</v>
      </c>
      <c r="AG14">
        <v>21.6</v>
      </c>
    </row>
    <row r="15" spans="1:33" x14ac:dyDescent="0.2">
      <c r="A15" t="s">
        <v>628</v>
      </c>
      <c r="B15" t="s">
        <v>620</v>
      </c>
      <c r="C15">
        <v>30.2</v>
      </c>
      <c r="D15">
        <v>30.6</v>
      </c>
      <c r="E15">
        <v>29.8</v>
      </c>
      <c r="F15">
        <v>29.7</v>
      </c>
      <c r="G15">
        <v>29.4</v>
      </c>
      <c r="H15">
        <v>28.8</v>
      </c>
      <c r="I15">
        <v>28.5</v>
      </c>
      <c r="J15">
        <v>28.2</v>
      </c>
      <c r="K15">
        <v>27.7</v>
      </c>
      <c r="L15">
        <v>27.5</v>
      </c>
      <c r="M15">
        <v>27.4</v>
      </c>
      <c r="N15">
        <v>27.3</v>
      </c>
      <c r="O15">
        <v>26.9</v>
      </c>
      <c r="P15">
        <v>26.9</v>
      </c>
      <c r="Q15">
        <v>26.7</v>
      </c>
      <c r="S15">
        <v>23.1</v>
      </c>
      <c r="T15">
        <v>22.3</v>
      </c>
      <c r="U15">
        <v>21.9</v>
      </c>
      <c r="V15">
        <v>21.6</v>
      </c>
      <c r="W15">
        <v>20.9</v>
      </c>
      <c r="X15">
        <v>20.3</v>
      </c>
      <c r="Y15">
        <v>20.100000000000001</v>
      </c>
      <c r="Z15">
        <v>19.600000000000001</v>
      </c>
      <c r="AA15">
        <v>19.8</v>
      </c>
      <c r="AB15">
        <v>19.399999999999999</v>
      </c>
      <c r="AC15">
        <v>18.8</v>
      </c>
      <c r="AD15">
        <v>19.100000000000001</v>
      </c>
      <c r="AE15">
        <v>18.600000000000001</v>
      </c>
      <c r="AF15">
        <v>18</v>
      </c>
      <c r="AG15">
        <v>18.3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5" max="5" width="16" style="37" customWidth="1"/>
    <col min="6" max="6" width="11.83203125" style="38" customWidth="1"/>
    <col min="7" max="8" width="8" style="13" customWidth="1"/>
    <col min="9" max="9" width="5.83203125" style="13" customWidth="1"/>
    <col min="10" max="10" width="10.1640625" style="13" customWidth="1"/>
    <col min="11" max="11" width="17.1640625" style="13" customWidth="1"/>
    <col min="12" max="12" width="5.6640625" style="14" customWidth="1"/>
    <col min="13" max="13" width="5.6640625" style="15" customWidth="1"/>
    <col min="14" max="14" width="8.6640625" style="16" customWidth="1"/>
    <col min="15" max="15" width="3.1640625" style="16" customWidth="1"/>
    <col min="16" max="16" width="10.83203125" style="17"/>
    <col min="17" max="17" width="5.83203125" style="18" customWidth="1"/>
    <col min="18" max="18" width="5.83203125" style="34" customWidth="1"/>
    <col min="19" max="19" width="5.83203125" style="18" customWidth="1"/>
    <col min="20" max="20" width="4.83203125" style="32" customWidth="1"/>
    <col min="21" max="21" width="6.5" style="32" customWidth="1"/>
    <col min="22" max="22" width="6.33203125" style="32" customWidth="1"/>
    <col min="23" max="23" width="6.83203125" style="32" customWidth="1"/>
    <col min="24" max="24" width="7" style="32" customWidth="1"/>
    <col min="25" max="25" width="6.33203125" style="32" customWidth="1"/>
  </cols>
  <sheetData>
    <row r="1" spans="1:25" ht="17" thickBot="1" x14ac:dyDescent="0.25">
      <c r="A1" t="s">
        <v>19</v>
      </c>
      <c r="B1" t="s">
        <v>20</v>
      </c>
      <c r="C1" t="s">
        <v>21</v>
      </c>
      <c r="F1" s="38" t="s">
        <v>213</v>
      </c>
      <c r="G1" s="7" t="s">
        <v>214</v>
      </c>
      <c r="H1" s="7" t="s">
        <v>215</v>
      </c>
      <c r="I1" s="7" t="s">
        <v>216</v>
      </c>
      <c r="J1" s="7" t="s">
        <v>217</v>
      </c>
      <c r="K1" s="7" t="s">
        <v>218</v>
      </c>
      <c r="L1" s="8" t="s">
        <v>219</v>
      </c>
      <c r="M1" s="9" t="s">
        <v>220</v>
      </c>
      <c r="N1" s="10" t="s">
        <v>221</v>
      </c>
      <c r="O1" s="10" t="s">
        <v>222</v>
      </c>
      <c r="P1" s="11" t="s">
        <v>223</v>
      </c>
      <c r="Q1" s="12" t="s">
        <v>0</v>
      </c>
      <c r="R1" s="33"/>
      <c r="S1" s="30" t="str">
        <f>A1</f>
        <v>Cell Line</v>
      </c>
      <c r="T1" s="31" t="str">
        <f t="shared" ref="T1" si="0">M1</f>
        <v>Gen#</v>
      </c>
      <c r="U1" s="31" t="str">
        <f t="shared" ref="U1" si="1">O1</f>
        <v>Eth#</v>
      </c>
      <c r="V1" s="31" t="str">
        <f t="shared" ref="V1" si="2">Q1</f>
        <v>Year</v>
      </c>
      <c r="W1" s="31" t="str">
        <f>C1</f>
        <v>Document Count</v>
      </c>
      <c r="X1" s="31" t="str">
        <f t="shared" ref="X1" si="3">L1</f>
        <v>Age</v>
      </c>
      <c r="Y1" s="31" t="str">
        <f t="shared" ref="Y1" si="4">I1</f>
        <v>Dis#</v>
      </c>
    </row>
    <row r="2" spans="1:25" s="71" customFormat="1" ht="18" thickTop="1" x14ac:dyDescent="0.2">
      <c r="A2" t="s">
        <v>100</v>
      </c>
      <c r="B2">
        <v>172</v>
      </c>
      <c r="C2">
        <v>172</v>
      </c>
      <c r="D2">
        <f>C2</f>
        <v>172</v>
      </c>
      <c r="E2" s="37" t="str">
        <f>A2</f>
        <v xml:space="preserve"> ECV304 </v>
      </c>
      <c r="F2" s="38" t="s">
        <v>242</v>
      </c>
      <c r="G2" s="13" t="s">
        <v>243</v>
      </c>
      <c r="H2" s="13"/>
      <c r="I2" s="13">
        <v>1</v>
      </c>
      <c r="J2" s="13" t="s">
        <v>244</v>
      </c>
      <c r="K2" s="19" t="s">
        <v>245</v>
      </c>
      <c r="L2" s="14">
        <v>1</v>
      </c>
      <c r="M2" s="15">
        <v>1</v>
      </c>
      <c r="N2" s="16" t="s">
        <v>234</v>
      </c>
      <c r="O2" s="16">
        <v>1</v>
      </c>
      <c r="P2" s="17" t="s">
        <v>246</v>
      </c>
      <c r="Q2" s="18">
        <v>1990</v>
      </c>
      <c r="R2" s="34"/>
      <c r="S2" s="30" t="str">
        <f t="shared" ref="S2:S65" si="5">A2</f>
        <v xml:space="preserve"> ECV304 </v>
      </c>
      <c r="T2" s="32">
        <f t="shared" ref="T2:T65" si="6">M2</f>
        <v>1</v>
      </c>
      <c r="U2" s="32">
        <f t="shared" ref="U2:U65" si="7">O2</f>
        <v>1</v>
      </c>
      <c r="V2" s="32">
        <f t="shared" ref="V2:V65" si="8">Q2</f>
        <v>1990</v>
      </c>
      <c r="W2" s="32">
        <f t="shared" ref="W2:W65" si="9">D2</f>
        <v>172</v>
      </c>
      <c r="X2" s="32">
        <f t="shared" ref="X2:X65" si="10">L2</f>
        <v>1</v>
      </c>
      <c r="Y2" s="32">
        <f t="shared" ref="Y2:Y33" si="11">I2</f>
        <v>1</v>
      </c>
    </row>
    <row r="3" spans="1:25" x14ac:dyDescent="0.2">
      <c r="A3" t="s">
        <v>204</v>
      </c>
      <c r="B3">
        <v>3</v>
      </c>
      <c r="C3">
        <v>10</v>
      </c>
      <c r="D3">
        <f>C3</f>
        <v>10</v>
      </c>
      <c r="E3" s="37" t="str">
        <f>A3</f>
        <v xml:space="preserve"> KYSE 70</v>
      </c>
      <c r="F3" s="38" t="s">
        <v>299</v>
      </c>
      <c r="G3" s="13" t="s">
        <v>300</v>
      </c>
      <c r="I3" s="13">
        <v>1</v>
      </c>
      <c r="J3" s="13" t="s">
        <v>227</v>
      </c>
      <c r="K3" s="13" t="s">
        <v>298</v>
      </c>
      <c r="L3" s="15">
        <v>64</v>
      </c>
      <c r="M3" s="15">
        <v>2</v>
      </c>
      <c r="N3" s="16" t="s">
        <v>229</v>
      </c>
      <c r="O3" s="16">
        <v>1</v>
      </c>
      <c r="P3" s="16" t="s">
        <v>301</v>
      </c>
      <c r="Q3" s="18">
        <v>1992</v>
      </c>
      <c r="S3" s="30" t="str">
        <f t="shared" si="5"/>
        <v xml:space="preserve"> KYSE 70</v>
      </c>
      <c r="T3" s="32">
        <f t="shared" si="6"/>
        <v>2</v>
      </c>
      <c r="U3" s="32">
        <f t="shared" si="7"/>
        <v>1</v>
      </c>
      <c r="V3" s="32">
        <f t="shared" si="8"/>
        <v>1992</v>
      </c>
      <c r="W3" s="32">
        <f t="shared" si="9"/>
        <v>10</v>
      </c>
      <c r="X3" s="32">
        <f t="shared" si="10"/>
        <v>64</v>
      </c>
      <c r="Y3" s="32">
        <f t="shared" si="11"/>
        <v>1</v>
      </c>
    </row>
    <row r="4" spans="1:25" x14ac:dyDescent="0.2">
      <c r="A4" t="s">
        <v>196</v>
      </c>
      <c r="B4">
        <v>5</v>
      </c>
      <c r="C4">
        <v>17</v>
      </c>
      <c r="D4">
        <f>C4</f>
        <v>17</v>
      </c>
      <c r="E4" s="37" t="str">
        <f>A4</f>
        <v xml:space="preserve"> KYSE 30</v>
      </c>
      <c r="F4" s="38" t="s">
        <v>305</v>
      </c>
      <c r="G4" s="13" t="s">
        <v>306</v>
      </c>
      <c r="H4" s="23" t="s">
        <v>307</v>
      </c>
      <c r="I4" s="13">
        <v>1</v>
      </c>
      <c r="J4" s="23" t="s">
        <v>227</v>
      </c>
      <c r="K4" s="23" t="s">
        <v>307</v>
      </c>
      <c r="L4" s="15">
        <v>64</v>
      </c>
      <c r="M4" s="15">
        <v>2</v>
      </c>
      <c r="N4" s="16" t="s">
        <v>229</v>
      </c>
      <c r="O4" s="16">
        <v>1</v>
      </c>
      <c r="P4" s="16" t="s">
        <v>301</v>
      </c>
      <c r="Q4" s="18">
        <v>1992</v>
      </c>
      <c r="S4" s="30" t="str">
        <f t="shared" si="5"/>
        <v xml:space="preserve"> KYSE 30</v>
      </c>
      <c r="T4" s="32">
        <f t="shared" si="6"/>
        <v>2</v>
      </c>
      <c r="U4" s="32">
        <f t="shared" si="7"/>
        <v>1</v>
      </c>
      <c r="V4" s="32">
        <f t="shared" si="8"/>
        <v>1992</v>
      </c>
      <c r="W4" s="32">
        <f t="shared" si="9"/>
        <v>17</v>
      </c>
      <c r="X4" s="32">
        <f t="shared" si="10"/>
        <v>64</v>
      </c>
      <c r="Y4" s="32">
        <f t="shared" si="11"/>
        <v>1</v>
      </c>
    </row>
    <row r="5" spans="1:25" x14ac:dyDescent="0.2">
      <c r="A5" t="s">
        <v>199</v>
      </c>
      <c r="B5">
        <v>4</v>
      </c>
      <c r="C5">
        <v>17</v>
      </c>
      <c r="D5">
        <f>C5</f>
        <v>17</v>
      </c>
      <c r="E5" s="37" t="str">
        <f>A5</f>
        <v xml:space="preserve"> KYSE 150 </v>
      </c>
      <c r="F5" s="38" t="s">
        <v>308</v>
      </c>
      <c r="G5" s="13" t="s">
        <v>309</v>
      </c>
      <c r="I5" s="13">
        <v>1</v>
      </c>
      <c r="J5" s="13" t="s">
        <v>227</v>
      </c>
      <c r="K5" s="21" t="s">
        <v>310</v>
      </c>
      <c r="L5" s="15">
        <v>49</v>
      </c>
      <c r="M5" s="15">
        <v>1</v>
      </c>
      <c r="N5" s="16" t="s">
        <v>234</v>
      </c>
      <c r="O5" s="16">
        <v>1</v>
      </c>
      <c r="P5" s="16" t="s">
        <v>246</v>
      </c>
      <c r="Q5" s="18">
        <v>1992</v>
      </c>
      <c r="S5" s="30" t="str">
        <f t="shared" si="5"/>
        <v xml:space="preserve"> KYSE 150 </v>
      </c>
      <c r="T5" s="32">
        <f t="shared" si="6"/>
        <v>1</v>
      </c>
      <c r="U5" s="32">
        <f t="shared" si="7"/>
        <v>1</v>
      </c>
      <c r="V5" s="32">
        <f t="shared" si="8"/>
        <v>1992</v>
      </c>
      <c r="W5" s="32">
        <f t="shared" si="9"/>
        <v>17</v>
      </c>
      <c r="X5" s="32">
        <f t="shared" si="10"/>
        <v>49</v>
      </c>
      <c r="Y5" s="32">
        <f t="shared" si="11"/>
        <v>1</v>
      </c>
    </row>
    <row r="6" spans="1:25" x14ac:dyDescent="0.2">
      <c r="A6" t="s">
        <v>94</v>
      </c>
      <c r="B6">
        <v>195</v>
      </c>
      <c r="C6">
        <v>181</v>
      </c>
      <c r="D6">
        <f>C6</f>
        <v>181</v>
      </c>
      <c r="E6" s="37" t="str">
        <f>A6</f>
        <v xml:space="preserve"> KATO III </v>
      </c>
      <c r="F6" s="38" t="s">
        <v>359</v>
      </c>
      <c r="G6" s="13" t="s">
        <v>360</v>
      </c>
      <c r="I6" s="13">
        <v>1</v>
      </c>
      <c r="J6" s="13" t="s">
        <v>361</v>
      </c>
      <c r="K6" s="13" t="s">
        <v>362</v>
      </c>
      <c r="L6" s="15">
        <v>55</v>
      </c>
      <c r="M6" s="15">
        <v>2</v>
      </c>
      <c r="N6" s="16" t="s">
        <v>229</v>
      </c>
      <c r="O6" s="16">
        <v>1</v>
      </c>
      <c r="P6" s="16" t="s">
        <v>301</v>
      </c>
      <c r="Q6" s="18">
        <v>1978</v>
      </c>
      <c r="S6" s="30" t="str">
        <f t="shared" si="5"/>
        <v xml:space="preserve"> KATO III </v>
      </c>
      <c r="T6" s="32">
        <f t="shared" si="6"/>
        <v>2</v>
      </c>
      <c r="U6" s="32">
        <f t="shared" si="7"/>
        <v>1</v>
      </c>
      <c r="V6" s="32">
        <f t="shared" si="8"/>
        <v>1978</v>
      </c>
      <c r="W6" s="32">
        <f t="shared" si="9"/>
        <v>181</v>
      </c>
      <c r="X6" s="32">
        <f t="shared" si="10"/>
        <v>55</v>
      </c>
      <c r="Y6" s="32">
        <f t="shared" si="11"/>
        <v>1</v>
      </c>
    </row>
    <row r="7" spans="1:25" x14ac:dyDescent="0.2">
      <c r="E7"/>
      <c r="F7" t="s">
        <v>669</v>
      </c>
      <c r="G7" t="s">
        <v>434</v>
      </c>
      <c r="H7" t="s">
        <v>1</v>
      </c>
      <c r="I7">
        <v>3</v>
      </c>
      <c r="J7"/>
      <c r="K7"/>
      <c r="L7" s="83">
        <v>61</v>
      </c>
      <c r="M7">
        <v>1</v>
      </c>
      <c r="N7" t="s">
        <v>234</v>
      </c>
      <c r="O7">
        <v>1</v>
      </c>
      <c r="P7" s="83" t="s">
        <v>670</v>
      </c>
      <c r="Q7">
        <v>1995</v>
      </c>
      <c r="R7" t="s">
        <v>671</v>
      </c>
      <c r="S7" s="30">
        <f t="shared" si="5"/>
        <v>0</v>
      </c>
      <c r="T7" s="32">
        <f t="shared" si="6"/>
        <v>1</v>
      </c>
      <c r="U7" s="32">
        <f t="shared" si="7"/>
        <v>1</v>
      </c>
      <c r="V7" s="32">
        <f t="shared" si="8"/>
        <v>1995</v>
      </c>
      <c r="W7" s="32">
        <f t="shared" si="9"/>
        <v>0</v>
      </c>
      <c r="X7" s="32">
        <f t="shared" si="10"/>
        <v>61</v>
      </c>
      <c r="Y7" s="32">
        <f t="shared" si="11"/>
        <v>3</v>
      </c>
    </row>
    <row r="8" spans="1:25" x14ac:dyDescent="0.2">
      <c r="A8" t="s">
        <v>75</v>
      </c>
      <c r="B8">
        <v>382</v>
      </c>
      <c r="C8">
        <v>382</v>
      </c>
      <c r="D8">
        <f t="shared" ref="D8:D18" si="12">C8</f>
        <v>382</v>
      </c>
      <c r="E8" s="37" t="str">
        <f t="shared" ref="E8:E18" si="13">A8</f>
        <v xml:space="preserve"> TF1</v>
      </c>
      <c r="F8" s="38" t="s">
        <v>462</v>
      </c>
      <c r="G8" s="13" t="s">
        <v>389</v>
      </c>
      <c r="I8" s="13">
        <v>4</v>
      </c>
      <c r="J8" s="13" t="s">
        <v>381</v>
      </c>
      <c r="K8" s="13" t="s">
        <v>463</v>
      </c>
      <c r="L8" s="15">
        <v>35</v>
      </c>
      <c r="M8" s="15">
        <v>2</v>
      </c>
      <c r="N8" s="16" t="s">
        <v>229</v>
      </c>
      <c r="O8" s="16">
        <v>1</v>
      </c>
      <c r="P8" s="16" t="s">
        <v>246</v>
      </c>
      <c r="Q8" s="18">
        <v>1987</v>
      </c>
      <c r="S8" s="30" t="str">
        <f t="shared" si="5"/>
        <v xml:space="preserve"> TF1</v>
      </c>
      <c r="T8" s="32">
        <f t="shared" si="6"/>
        <v>2</v>
      </c>
      <c r="U8" s="32">
        <f t="shared" si="7"/>
        <v>1</v>
      </c>
      <c r="V8" s="32">
        <f t="shared" si="8"/>
        <v>1987</v>
      </c>
      <c r="W8" s="32">
        <f t="shared" si="9"/>
        <v>382</v>
      </c>
      <c r="X8" s="32">
        <f t="shared" si="10"/>
        <v>35</v>
      </c>
      <c r="Y8" s="32">
        <f t="shared" si="11"/>
        <v>4</v>
      </c>
    </row>
    <row r="9" spans="1:25" x14ac:dyDescent="0.2">
      <c r="A9" t="s">
        <v>142</v>
      </c>
      <c r="B9">
        <v>40</v>
      </c>
      <c r="C9">
        <f>43+105</f>
        <v>148</v>
      </c>
      <c r="D9">
        <f t="shared" si="12"/>
        <v>148</v>
      </c>
      <c r="E9" s="37" t="str">
        <f t="shared" si="13"/>
        <v xml:space="preserve"> KU-812 </v>
      </c>
      <c r="F9" s="38" t="s">
        <v>488</v>
      </c>
      <c r="G9" s="13" t="s">
        <v>487</v>
      </c>
      <c r="I9" s="13">
        <v>4</v>
      </c>
      <c r="J9" s="13" t="s">
        <v>381</v>
      </c>
      <c r="K9" s="13" t="s">
        <v>489</v>
      </c>
      <c r="L9" s="15">
        <v>38</v>
      </c>
      <c r="M9" s="15">
        <v>2</v>
      </c>
      <c r="N9" s="16" t="s">
        <v>229</v>
      </c>
      <c r="O9" s="16">
        <v>1</v>
      </c>
      <c r="P9" s="16" t="s">
        <v>246</v>
      </c>
      <c r="Q9" s="18">
        <v>1981</v>
      </c>
      <c r="S9" s="30" t="str">
        <f t="shared" si="5"/>
        <v xml:space="preserve"> KU-812 </v>
      </c>
      <c r="T9" s="32">
        <f t="shared" si="6"/>
        <v>2</v>
      </c>
      <c r="U9" s="32">
        <f t="shared" si="7"/>
        <v>1</v>
      </c>
      <c r="V9" s="32">
        <f t="shared" si="8"/>
        <v>1981</v>
      </c>
      <c r="W9" s="32">
        <f t="shared" si="9"/>
        <v>148</v>
      </c>
      <c r="X9" s="32">
        <f t="shared" si="10"/>
        <v>38</v>
      </c>
      <c r="Y9" s="32">
        <f t="shared" si="11"/>
        <v>4</v>
      </c>
    </row>
    <row r="10" spans="1:25" x14ac:dyDescent="0.2">
      <c r="A10" t="s">
        <v>205</v>
      </c>
      <c r="B10">
        <v>3</v>
      </c>
      <c r="C10">
        <v>3</v>
      </c>
      <c r="D10">
        <f t="shared" si="12"/>
        <v>3</v>
      </c>
      <c r="E10" s="37" t="str">
        <f t="shared" si="13"/>
        <v xml:space="preserve"> KU-812F</v>
      </c>
      <c r="F10" s="38" t="s">
        <v>486</v>
      </c>
      <c r="G10" s="13" t="s">
        <v>487</v>
      </c>
      <c r="I10" s="13">
        <v>4</v>
      </c>
      <c r="J10" s="13" t="s">
        <v>381</v>
      </c>
      <c r="K10" s="13" t="s">
        <v>465</v>
      </c>
      <c r="L10" s="15">
        <v>38</v>
      </c>
      <c r="M10" s="15">
        <v>2</v>
      </c>
      <c r="N10" s="16" t="s">
        <v>229</v>
      </c>
      <c r="O10" s="16">
        <v>1</v>
      </c>
      <c r="P10" s="16" t="s">
        <v>246</v>
      </c>
      <c r="Q10" s="18">
        <v>1990</v>
      </c>
      <c r="S10" s="30" t="str">
        <f t="shared" si="5"/>
        <v xml:space="preserve"> KU-812F</v>
      </c>
      <c r="T10" s="32">
        <f t="shared" si="6"/>
        <v>2</v>
      </c>
      <c r="U10" s="32">
        <f t="shared" si="7"/>
        <v>1</v>
      </c>
      <c r="V10" s="32">
        <f t="shared" si="8"/>
        <v>1990</v>
      </c>
      <c r="W10" s="32">
        <f t="shared" si="9"/>
        <v>3</v>
      </c>
      <c r="X10" s="32">
        <f t="shared" si="10"/>
        <v>38</v>
      </c>
      <c r="Y10" s="32">
        <f t="shared" si="11"/>
        <v>4</v>
      </c>
    </row>
    <row r="11" spans="1:25" x14ac:dyDescent="0.2">
      <c r="A11" t="s">
        <v>81</v>
      </c>
      <c r="B11">
        <v>259</v>
      </c>
      <c r="C11">
        <v>259</v>
      </c>
      <c r="D11">
        <f t="shared" si="12"/>
        <v>259</v>
      </c>
      <c r="E11" s="37" t="str">
        <f t="shared" si="13"/>
        <v xml:space="preserve"> HSG</v>
      </c>
      <c r="F11" s="38" t="s">
        <v>506</v>
      </c>
      <c r="G11" s="13" t="s">
        <v>507</v>
      </c>
      <c r="I11" s="13">
        <v>4</v>
      </c>
      <c r="J11" s="13" t="s">
        <v>3</v>
      </c>
      <c r="K11" s="24" t="s">
        <v>508</v>
      </c>
      <c r="L11" s="15">
        <v>54</v>
      </c>
      <c r="M11" s="15">
        <v>2</v>
      </c>
      <c r="N11" s="16" t="s">
        <v>229</v>
      </c>
      <c r="O11" s="16">
        <v>1</v>
      </c>
      <c r="P11" s="16" t="s">
        <v>246</v>
      </c>
      <c r="Q11" s="18">
        <v>1981</v>
      </c>
      <c r="S11" s="30" t="str">
        <f t="shared" si="5"/>
        <v xml:space="preserve"> HSG</v>
      </c>
      <c r="T11" s="32">
        <f t="shared" si="6"/>
        <v>2</v>
      </c>
      <c r="U11" s="32">
        <f t="shared" si="7"/>
        <v>1</v>
      </c>
      <c r="V11" s="32">
        <f t="shared" si="8"/>
        <v>1981</v>
      </c>
      <c r="W11" s="32">
        <f t="shared" si="9"/>
        <v>259</v>
      </c>
      <c r="X11" s="32">
        <f t="shared" si="10"/>
        <v>54</v>
      </c>
      <c r="Y11" s="32">
        <f t="shared" si="11"/>
        <v>4</v>
      </c>
    </row>
    <row r="12" spans="1:25" x14ac:dyDescent="0.2">
      <c r="A12" t="s">
        <v>27</v>
      </c>
      <c r="B12">
        <v>4845</v>
      </c>
      <c r="C12">
        <v>4845</v>
      </c>
      <c r="D12">
        <f t="shared" si="12"/>
        <v>4845</v>
      </c>
      <c r="E12" s="37" t="str">
        <f t="shared" si="13"/>
        <v xml:space="preserve"> Ishikawa </v>
      </c>
      <c r="F12" s="38" t="s">
        <v>607</v>
      </c>
      <c r="G12" s="13" t="s">
        <v>608</v>
      </c>
      <c r="I12" s="13">
        <v>7</v>
      </c>
      <c r="J12" s="13" t="s">
        <v>609</v>
      </c>
      <c r="K12" s="13" t="s">
        <v>610</v>
      </c>
      <c r="L12" s="15">
        <v>39</v>
      </c>
      <c r="M12" s="15">
        <v>1</v>
      </c>
      <c r="N12" s="16" t="s">
        <v>234</v>
      </c>
      <c r="O12" s="16">
        <v>1</v>
      </c>
      <c r="P12" s="16" t="s">
        <v>301</v>
      </c>
      <c r="Q12" s="18">
        <v>1996</v>
      </c>
      <c r="S12" s="30" t="str">
        <f t="shared" si="5"/>
        <v xml:space="preserve"> Ishikawa </v>
      </c>
      <c r="T12" s="32">
        <f t="shared" si="6"/>
        <v>1</v>
      </c>
      <c r="U12" s="32">
        <f t="shared" si="7"/>
        <v>1</v>
      </c>
      <c r="V12" s="32">
        <f t="shared" si="8"/>
        <v>1996</v>
      </c>
      <c r="W12" s="32">
        <f t="shared" si="9"/>
        <v>4845</v>
      </c>
      <c r="X12" s="32">
        <f t="shared" si="10"/>
        <v>39</v>
      </c>
      <c r="Y12" s="32">
        <f t="shared" si="11"/>
        <v>7</v>
      </c>
    </row>
    <row r="13" spans="1:25" x14ac:dyDescent="0.2">
      <c r="A13" t="s">
        <v>22</v>
      </c>
      <c r="B13">
        <v>20122</v>
      </c>
      <c r="C13">
        <v>20109</v>
      </c>
      <c r="D13">
        <f t="shared" si="12"/>
        <v>20109</v>
      </c>
      <c r="E13" s="37" t="str">
        <f t="shared" si="13"/>
        <v xml:space="preserve"> HeLa </v>
      </c>
      <c r="F13" s="38" t="s">
        <v>255</v>
      </c>
      <c r="G13" s="13" t="s">
        <v>253</v>
      </c>
      <c r="I13" s="13">
        <v>1</v>
      </c>
      <c r="J13" s="13" t="s">
        <v>225</v>
      </c>
      <c r="K13" s="13" t="s">
        <v>256</v>
      </c>
      <c r="L13" s="15">
        <v>31</v>
      </c>
      <c r="M13" s="15">
        <v>1</v>
      </c>
      <c r="N13" s="16" t="s">
        <v>234</v>
      </c>
      <c r="O13" s="16">
        <v>2</v>
      </c>
      <c r="P13" s="16" t="s">
        <v>10</v>
      </c>
      <c r="Q13" s="18">
        <v>1951</v>
      </c>
      <c r="S13" s="30" t="str">
        <f t="shared" si="5"/>
        <v xml:space="preserve"> HeLa </v>
      </c>
      <c r="T13" s="32">
        <f t="shared" si="6"/>
        <v>1</v>
      </c>
      <c r="U13" s="32">
        <f t="shared" si="7"/>
        <v>2</v>
      </c>
      <c r="V13" s="32">
        <f t="shared" si="8"/>
        <v>1951</v>
      </c>
      <c r="W13" s="32">
        <f t="shared" si="9"/>
        <v>20109</v>
      </c>
      <c r="X13" s="32">
        <f t="shared" si="10"/>
        <v>31</v>
      </c>
      <c r="Y13" s="32">
        <f t="shared" si="11"/>
        <v>1</v>
      </c>
    </row>
    <row r="14" spans="1:25" x14ac:dyDescent="0.2">
      <c r="A14" t="s">
        <v>54</v>
      </c>
      <c r="B14">
        <v>810</v>
      </c>
      <c r="C14">
        <v>740</v>
      </c>
      <c r="D14">
        <f t="shared" si="12"/>
        <v>740</v>
      </c>
      <c r="E14" s="37" t="str">
        <f t="shared" si="13"/>
        <v xml:space="preserve"> HeLa S3</v>
      </c>
      <c r="F14" s="38" t="s">
        <v>252</v>
      </c>
      <c r="G14" s="13" t="s">
        <v>253</v>
      </c>
      <c r="I14" s="13">
        <v>1</v>
      </c>
      <c r="J14" s="13" t="s">
        <v>225</v>
      </c>
      <c r="K14" s="13" t="s">
        <v>225</v>
      </c>
      <c r="L14" s="15">
        <v>31</v>
      </c>
      <c r="M14" s="15">
        <v>1</v>
      </c>
      <c r="N14" s="16" t="s">
        <v>234</v>
      </c>
      <c r="O14" s="16">
        <v>2</v>
      </c>
      <c r="P14" s="16" t="s">
        <v>10</v>
      </c>
      <c r="Q14" s="18">
        <v>1985</v>
      </c>
      <c r="S14" s="30" t="str">
        <f t="shared" si="5"/>
        <v xml:space="preserve"> HeLa S3</v>
      </c>
      <c r="T14" s="32">
        <f t="shared" si="6"/>
        <v>1</v>
      </c>
      <c r="U14" s="32">
        <f t="shared" si="7"/>
        <v>2</v>
      </c>
      <c r="V14" s="32">
        <f t="shared" si="8"/>
        <v>1985</v>
      </c>
      <c r="W14" s="32">
        <f t="shared" si="9"/>
        <v>740</v>
      </c>
      <c r="X14" s="32">
        <f t="shared" si="10"/>
        <v>31</v>
      </c>
      <c r="Y14" s="32">
        <f t="shared" si="11"/>
        <v>1</v>
      </c>
    </row>
    <row r="15" spans="1:25" x14ac:dyDescent="0.2">
      <c r="A15" t="s">
        <v>186</v>
      </c>
      <c r="B15">
        <v>10</v>
      </c>
      <c r="C15">
        <v>10</v>
      </c>
      <c r="D15">
        <f t="shared" si="12"/>
        <v>10</v>
      </c>
      <c r="E15" s="37" t="str">
        <f t="shared" si="13"/>
        <v xml:space="preserve"> HeLa229</v>
      </c>
      <c r="F15" s="38" t="s">
        <v>254</v>
      </c>
      <c r="G15" s="13" t="s">
        <v>253</v>
      </c>
      <c r="I15" s="13">
        <v>1</v>
      </c>
      <c r="J15" s="13" t="s">
        <v>225</v>
      </c>
      <c r="K15" s="13" t="s">
        <v>225</v>
      </c>
      <c r="L15" s="15">
        <v>31</v>
      </c>
      <c r="M15" s="15">
        <v>1</v>
      </c>
      <c r="N15" s="16" t="s">
        <v>234</v>
      </c>
      <c r="O15" s="16">
        <v>2</v>
      </c>
      <c r="P15" s="16" t="s">
        <v>10</v>
      </c>
      <c r="Q15" s="18">
        <v>1985</v>
      </c>
      <c r="S15" s="30" t="str">
        <f t="shared" si="5"/>
        <v xml:space="preserve"> HeLa229</v>
      </c>
      <c r="T15" s="32">
        <f t="shared" si="6"/>
        <v>1</v>
      </c>
      <c r="U15" s="32">
        <f t="shared" si="7"/>
        <v>2</v>
      </c>
      <c r="V15" s="32">
        <f t="shared" si="8"/>
        <v>1985</v>
      </c>
      <c r="W15" s="32">
        <f t="shared" si="9"/>
        <v>10</v>
      </c>
      <c r="X15" s="32">
        <f t="shared" si="10"/>
        <v>31</v>
      </c>
      <c r="Y15" s="32">
        <f t="shared" si="11"/>
        <v>1</v>
      </c>
    </row>
    <row r="16" spans="1:25" x14ac:dyDescent="0.2">
      <c r="A16" t="s">
        <v>96</v>
      </c>
      <c r="B16">
        <v>175</v>
      </c>
      <c r="C16">
        <v>175</v>
      </c>
      <c r="D16">
        <f t="shared" si="12"/>
        <v>175</v>
      </c>
      <c r="E16" s="37" t="str">
        <f t="shared" si="13"/>
        <v xml:space="preserve"> Hep2 </v>
      </c>
      <c r="F16" s="38" t="s">
        <v>257</v>
      </c>
      <c r="G16" s="13" t="s">
        <v>253</v>
      </c>
      <c r="I16" s="13">
        <v>1</v>
      </c>
      <c r="J16" s="13" t="s">
        <v>258</v>
      </c>
      <c r="K16" s="13" t="s">
        <v>256</v>
      </c>
      <c r="L16" s="15">
        <v>31</v>
      </c>
      <c r="M16" s="15">
        <v>1</v>
      </c>
      <c r="N16" s="16" t="s">
        <v>234</v>
      </c>
      <c r="O16" s="16">
        <v>2</v>
      </c>
      <c r="P16" s="16" t="s">
        <v>10</v>
      </c>
      <c r="Q16" s="18">
        <v>1954</v>
      </c>
      <c r="S16" s="30" t="str">
        <f t="shared" si="5"/>
        <v xml:space="preserve"> Hep2 </v>
      </c>
      <c r="T16" s="32">
        <f t="shared" si="6"/>
        <v>1</v>
      </c>
      <c r="U16" s="32">
        <f t="shared" si="7"/>
        <v>2</v>
      </c>
      <c r="V16" s="32">
        <f t="shared" si="8"/>
        <v>1954</v>
      </c>
      <c r="W16" s="32">
        <f t="shared" si="9"/>
        <v>175</v>
      </c>
      <c r="X16" s="32">
        <f t="shared" si="10"/>
        <v>31</v>
      </c>
      <c r="Y16" s="32">
        <f t="shared" si="11"/>
        <v>1</v>
      </c>
    </row>
    <row r="17" spans="1:25" x14ac:dyDescent="0.2">
      <c r="A17" t="s">
        <v>79</v>
      </c>
      <c r="B17">
        <v>293</v>
      </c>
      <c r="C17">
        <v>293</v>
      </c>
      <c r="D17">
        <f t="shared" si="12"/>
        <v>293</v>
      </c>
      <c r="E17" s="37" t="str">
        <f t="shared" si="13"/>
        <v xml:space="preserve"> HR5</v>
      </c>
      <c r="F17" s="38" t="s">
        <v>259</v>
      </c>
      <c r="G17" s="13" t="s">
        <v>253</v>
      </c>
      <c r="I17" s="13">
        <v>1</v>
      </c>
      <c r="K17" s="13" t="s">
        <v>240</v>
      </c>
      <c r="L17" s="15">
        <v>31</v>
      </c>
      <c r="M17" s="15">
        <v>1</v>
      </c>
      <c r="N17" s="16" t="s">
        <v>234</v>
      </c>
      <c r="O17" s="16">
        <v>2</v>
      </c>
      <c r="P17" s="16" t="s">
        <v>10</v>
      </c>
      <c r="Q17" s="18">
        <v>1995</v>
      </c>
      <c r="S17" s="30" t="str">
        <f t="shared" si="5"/>
        <v xml:space="preserve"> HR5</v>
      </c>
      <c r="T17" s="32">
        <f t="shared" si="6"/>
        <v>1</v>
      </c>
      <c r="U17" s="32">
        <f t="shared" si="7"/>
        <v>2</v>
      </c>
      <c r="V17" s="32">
        <f t="shared" si="8"/>
        <v>1995</v>
      </c>
      <c r="W17" s="32">
        <f t="shared" si="9"/>
        <v>293</v>
      </c>
      <c r="X17" s="32">
        <f t="shared" si="10"/>
        <v>31</v>
      </c>
      <c r="Y17" s="32">
        <f t="shared" si="11"/>
        <v>1</v>
      </c>
    </row>
    <row r="18" spans="1:25" x14ac:dyDescent="0.2">
      <c r="A18" t="s">
        <v>26</v>
      </c>
      <c r="B18">
        <v>5713</v>
      </c>
      <c r="C18">
        <v>5713</v>
      </c>
      <c r="D18">
        <f t="shared" si="12"/>
        <v>5713</v>
      </c>
      <c r="E18" s="37" t="str">
        <f t="shared" si="13"/>
        <v xml:space="preserve"> KB </v>
      </c>
      <c r="F18" s="38" t="s">
        <v>293</v>
      </c>
      <c r="G18" s="13" t="s">
        <v>294</v>
      </c>
      <c r="H18" s="13" t="s">
        <v>295</v>
      </c>
      <c r="I18" s="13">
        <v>1</v>
      </c>
      <c r="J18" s="13" t="s">
        <v>227</v>
      </c>
      <c r="K18" s="13" t="s">
        <v>244</v>
      </c>
      <c r="L18" s="15">
        <v>31</v>
      </c>
      <c r="M18" s="15">
        <v>1</v>
      </c>
      <c r="N18" s="16" t="s">
        <v>234</v>
      </c>
      <c r="O18" s="16">
        <v>2</v>
      </c>
      <c r="P18" s="16" t="s">
        <v>10</v>
      </c>
      <c r="Q18" s="18">
        <v>1954</v>
      </c>
      <c r="S18" s="30" t="str">
        <f t="shared" si="5"/>
        <v xml:space="preserve"> KB </v>
      </c>
      <c r="T18" s="32">
        <f t="shared" si="6"/>
        <v>1</v>
      </c>
      <c r="U18" s="32">
        <f t="shared" si="7"/>
        <v>2</v>
      </c>
      <c r="V18" s="32">
        <f t="shared" si="8"/>
        <v>1954</v>
      </c>
      <c r="W18" s="32">
        <f t="shared" si="9"/>
        <v>5713</v>
      </c>
      <c r="X18" s="32">
        <f t="shared" si="10"/>
        <v>31</v>
      </c>
      <c r="Y18" s="32">
        <f t="shared" si="11"/>
        <v>1</v>
      </c>
    </row>
    <row r="19" spans="1:25" x14ac:dyDescent="0.2">
      <c r="E19"/>
      <c r="F19" t="s">
        <v>639</v>
      </c>
      <c r="G19" t="s">
        <v>434</v>
      </c>
      <c r="H19" t="s">
        <v>1</v>
      </c>
      <c r="I19">
        <v>3</v>
      </c>
      <c r="J19"/>
      <c r="K19"/>
      <c r="L19" s="83">
        <v>32</v>
      </c>
      <c r="M19">
        <v>1</v>
      </c>
      <c r="N19" t="s">
        <v>234</v>
      </c>
      <c r="O19">
        <v>2</v>
      </c>
      <c r="P19" s="83" t="s">
        <v>10</v>
      </c>
      <c r="Q19">
        <v>1995</v>
      </c>
      <c r="R19" t="s">
        <v>638</v>
      </c>
      <c r="S19" s="30">
        <f t="shared" si="5"/>
        <v>0</v>
      </c>
      <c r="T19" s="32">
        <f t="shared" si="6"/>
        <v>1</v>
      </c>
      <c r="U19" s="32">
        <f t="shared" si="7"/>
        <v>2</v>
      </c>
      <c r="V19" s="32">
        <f t="shared" si="8"/>
        <v>1995</v>
      </c>
      <c r="W19" s="32">
        <f t="shared" si="9"/>
        <v>0</v>
      </c>
      <c r="X19" s="32">
        <f t="shared" si="10"/>
        <v>32</v>
      </c>
      <c r="Y19" s="32">
        <f t="shared" si="11"/>
        <v>3</v>
      </c>
    </row>
    <row r="20" spans="1:25" x14ac:dyDescent="0.2">
      <c r="E20"/>
      <c r="F20" t="s">
        <v>642</v>
      </c>
      <c r="G20" t="s">
        <v>434</v>
      </c>
      <c r="H20" t="s">
        <v>1</v>
      </c>
      <c r="I20">
        <v>3</v>
      </c>
      <c r="J20"/>
      <c r="K20"/>
      <c r="L20" s="83">
        <v>48</v>
      </c>
      <c r="M20">
        <v>1</v>
      </c>
      <c r="N20" t="s">
        <v>234</v>
      </c>
      <c r="O20">
        <v>2</v>
      </c>
      <c r="P20" s="83" t="s">
        <v>10</v>
      </c>
      <c r="Q20">
        <v>1996</v>
      </c>
      <c r="R20" t="s">
        <v>643</v>
      </c>
      <c r="S20" s="30">
        <f t="shared" si="5"/>
        <v>0</v>
      </c>
      <c r="T20" s="32">
        <f t="shared" si="6"/>
        <v>1</v>
      </c>
      <c r="U20" s="32">
        <f t="shared" si="7"/>
        <v>2</v>
      </c>
      <c r="V20" s="32">
        <f t="shared" si="8"/>
        <v>1996</v>
      </c>
      <c r="W20" s="32">
        <f t="shared" si="9"/>
        <v>0</v>
      </c>
      <c r="X20" s="32">
        <f t="shared" si="10"/>
        <v>48</v>
      </c>
      <c r="Y20" s="32">
        <f t="shared" si="11"/>
        <v>3</v>
      </c>
    </row>
    <row r="21" spans="1:25" x14ac:dyDescent="0.2">
      <c r="E21"/>
      <c r="F21" t="s">
        <v>667</v>
      </c>
      <c r="G21" t="s">
        <v>434</v>
      </c>
      <c r="H21" t="s">
        <v>1</v>
      </c>
      <c r="I21">
        <v>3</v>
      </c>
      <c r="J21"/>
      <c r="K21"/>
      <c r="L21" s="83">
        <v>48</v>
      </c>
      <c r="M21">
        <v>1</v>
      </c>
      <c r="N21" t="s">
        <v>234</v>
      </c>
      <c r="O21">
        <v>2</v>
      </c>
      <c r="P21" s="83" t="s">
        <v>10</v>
      </c>
      <c r="Q21">
        <v>1974</v>
      </c>
      <c r="R21" t="s">
        <v>666</v>
      </c>
      <c r="S21" s="30">
        <f t="shared" si="5"/>
        <v>0</v>
      </c>
      <c r="T21" s="32">
        <f t="shared" si="6"/>
        <v>1</v>
      </c>
      <c r="U21" s="32">
        <f t="shared" si="7"/>
        <v>2</v>
      </c>
      <c r="V21" s="32">
        <f t="shared" si="8"/>
        <v>1974</v>
      </c>
      <c r="W21" s="32">
        <f t="shared" si="9"/>
        <v>0</v>
      </c>
      <c r="X21" s="32">
        <f t="shared" si="10"/>
        <v>48</v>
      </c>
      <c r="Y21" s="32">
        <f t="shared" si="11"/>
        <v>3</v>
      </c>
    </row>
    <row r="22" spans="1:25" x14ac:dyDescent="0.2">
      <c r="E22"/>
      <c r="F22" t="s">
        <v>431</v>
      </c>
      <c r="G22" t="s">
        <v>434</v>
      </c>
      <c r="H22" t="s">
        <v>1</v>
      </c>
      <c r="I22">
        <v>3</v>
      </c>
      <c r="J22"/>
      <c r="K22"/>
      <c r="L22" s="83">
        <v>47</v>
      </c>
      <c r="M22">
        <v>1</v>
      </c>
      <c r="N22" t="s">
        <v>234</v>
      </c>
      <c r="O22">
        <v>2</v>
      </c>
      <c r="P22" s="83" t="s">
        <v>10</v>
      </c>
      <c r="Q22">
        <v>1978</v>
      </c>
      <c r="R22" t="s">
        <v>668</v>
      </c>
      <c r="S22" s="30">
        <f t="shared" si="5"/>
        <v>0</v>
      </c>
      <c r="T22" s="32">
        <f t="shared" si="6"/>
        <v>1</v>
      </c>
      <c r="U22" s="32">
        <f t="shared" si="7"/>
        <v>2</v>
      </c>
      <c r="V22" s="32">
        <f t="shared" si="8"/>
        <v>1978</v>
      </c>
      <c r="W22" s="32">
        <f t="shared" si="9"/>
        <v>0</v>
      </c>
      <c r="X22" s="32">
        <f t="shared" si="10"/>
        <v>47</v>
      </c>
      <c r="Y22" s="32">
        <f t="shared" si="11"/>
        <v>3</v>
      </c>
    </row>
    <row r="23" spans="1:25" x14ac:dyDescent="0.2">
      <c r="E23"/>
      <c r="F23" t="s">
        <v>676</v>
      </c>
      <c r="G23" t="s">
        <v>434</v>
      </c>
      <c r="H23" t="s">
        <v>1</v>
      </c>
      <c r="I23">
        <v>3</v>
      </c>
      <c r="J23"/>
      <c r="K23"/>
      <c r="L23" s="83">
        <v>70</v>
      </c>
      <c r="M23">
        <v>1</v>
      </c>
      <c r="N23" t="s">
        <v>234</v>
      </c>
      <c r="O23">
        <v>2</v>
      </c>
      <c r="P23" s="83" t="s">
        <v>10</v>
      </c>
      <c r="Q23">
        <v>1997</v>
      </c>
      <c r="R23" t="s">
        <v>677</v>
      </c>
      <c r="S23" s="30">
        <f t="shared" si="5"/>
        <v>0</v>
      </c>
      <c r="T23" s="32">
        <f t="shared" si="6"/>
        <v>1</v>
      </c>
      <c r="U23" s="32">
        <f t="shared" si="7"/>
        <v>2</v>
      </c>
      <c r="V23" s="32">
        <f t="shared" si="8"/>
        <v>1997</v>
      </c>
      <c r="W23" s="32">
        <f t="shared" si="9"/>
        <v>0</v>
      </c>
      <c r="X23" s="32">
        <f t="shared" si="10"/>
        <v>70</v>
      </c>
      <c r="Y23" s="32">
        <f t="shared" si="11"/>
        <v>3</v>
      </c>
    </row>
    <row r="24" spans="1:25" x14ac:dyDescent="0.2">
      <c r="E24"/>
      <c r="F24" t="s">
        <v>684</v>
      </c>
      <c r="G24" t="s">
        <v>434</v>
      </c>
      <c r="H24" t="s">
        <v>1</v>
      </c>
      <c r="I24">
        <v>3</v>
      </c>
      <c r="J24"/>
      <c r="K24"/>
      <c r="L24" s="83">
        <v>49</v>
      </c>
      <c r="M24">
        <v>1</v>
      </c>
      <c r="N24" t="s">
        <v>234</v>
      </c>
      <c r="O24">
        <v>2</v>
      </c>
      <c r="P24" s="83" t="s">
        <v>10</v>
      </c>
      <c r="Q24">
        <v>1992</v>
      </c>
      <c r="R24" t="s">
        <v>685</v>
      </c>
      <c r="S24" s="30">
        <f t="shared" si="5"/>
        <v>0</v>
      </c>
      <c r="T24" s="32">
        <f t="shared" si="6"/>
        <v>1</v>
      </c>
      <c r="U24" s="32">
        <f t="shared" si="7"/>
        <v>2</v>
      </c>
      <c r="V24" s="32">
        <f t="shared" si="8"/>
        <v>1992</v>
      </c>
      <c r="W24" s="32">
        <f t="shared" si="9"/>
        <v>0</v>
      </c>
      <c r="X24" s="32">
        <f t="shared" si="10"/>
        <v>49</v>
      </c>
      <c r="Y24" s="32">
        <f t="shared" si="11"/>
        <v>3</v>
      </c>
    </row>
    <row r="25" spans="1:25" x14ac:dyDescent="0.2">
      <c r="E25"/>
      <c r="F25" t="s">
        <v>691</v>
      </c>
      <c r="G25" t="s">
        <v>434</v>
      </c>
      <c r="H25" t="s">
        <v>1</v>
      </c>
      <c r="I25">
        <v>3</v>
      </c>
      <c r="J25"/>
      <c r="K25"/>
      <c r="L25" s="83">
        <v>67</v>
      </c>
      <c r="M25">
        <v>1</v>
      </c>
      <c r="N25" t="s">
        <v>234</v>
      </c>
      <c r="O25">
        <v>2</v>
      </c>
      <c r="P25" s="83" t="s">
        <v>10</v>
      </c>
      <c r="Q25">
        <v>1994</v>
      </c>
      <c r="R25" t="s">
        <v>692</v>
      </c>
      <c r="S25" s="30">
        <f t="shared" si="5"/>
        <v>0</v>
      </c>
      <c r="T25" s="32">
        <f t="shared" si="6"/>
        <v>1</v>
      </c>
      <c r="U25" s="32">
        <f t="shared" si="7"/>
        <v>2</v>
      </c>
      <c r="V25" s="32">
        <f t="shared" si="8"/>
        <v>1994</v>
      </c>
      <c r="W25" s="32">
        <f t="shared" si="9"/>
        <v>0</v>
      </c>
      <c r="X25" s="32">
        <f t="shared" si="10"/>
        <v>67</v>
      </c>
      <c r="Y25" s="32">
        <f t="shared" si="11"/>
        <v>3</v>
      </c>
    </row>
    <row r="26" spans="1:25" x14ac:dyDescent="0.2">
      <c r="E26"/>
      <c r="F26" t="s">
        <v>424</v>
      </c>
      <c r="G26" t="s">
        <v>434</v>
      </c>
      <c r="H26" t="s">
        <v>1</v>
      </c>
      <c r="I26">
        <v>3</v>
      </c>
      <c r="J26"/>
      <c r="K26"/>
      <c r="L26" s="83">
        <v>44</v>
      </c>
      <c r="M26">
        <v>1</v>
      </c>
      <c r="N26" t="s">
        <v>234</v>
      </c>
      <c r="O26">
        <v>2</v>
      </c>
      <c r="P26" s="83" t="s">
        <v>10</v>
      </c>
      <c r="Q26">
        <v>1974</v>
      </c>
      <c r="R26" t="s">
        <v>699</v>
      </c>
      <c r="S26" s="30">
        <f t="shared" si="5"/>
        <v>0</v>
      </c>
      <c r="T26" s="32">
        <f t="shared" si="6"/>
        <v>1</v>
      </c>
      <c r="U26" s="32">
        <f t="shared" si="7"/>
        <v>2</v>
      </c>
      <c r="V26" s="32">
        <f t="shared" si="8"/>
        <v>1974</v>
      </c>
      <c r="W26" s="32">
        <f t="shared" si="9"/>
        <v>0</v>
      </c>
      <c r="X26" s="32">
        <f t="shared" si="10"/>
        <v>44</v>
      </c>
      <c r="Y26" s="32">
        <f t="shared" si="11"/>
        <v>3</v>
      </c>
    </row>
    <row r="27" spans="1:25" x14ac:dyDescent="0.2">
      <c r="E27"/>
      <c r="F27" t="s">
        <v>700</v>
      </c>
      <c r="G27" t="s">
        <v>434</v>
      </c>
      <c r="H27" t="s">
        <v>1</v>
      </c>
      <c r="I27">
        <v>3</v>
      </c>
      <c r="J27"/>
      <c r="K27"/>
      <c r="L27" s="83">
        <v>60</v>
      </c>
      <c r="M27">
        <v>1</v>
      </c>
      <c r="N27" t="s">
        <v>234</v>
      </c>
      <c r="O27">
        <v>2</v>
      </c>
      <c r="P27" s="83" t="s">
        <v>10</v>
      </c>
      <c r="Q27">
        <v>1997</v>
      </c>
      <c r="R27" t="s">
        <v>701</v>
      </c>
      <c r="S27" s="30">
        <f t="shared" si="5"/>
        <v>0</v>
      </c>
      <c r="T27" s="32">
        <f t="shared" si="6"/>
        <v>1</v>
      </c>
      <c r="U27" s="32">
        <f t="shared" si="7"/>
        <v>2</v>
      </c>
      <c r="V27" s="32">
        <f t="shared" si="8"/>
        <v>1997</v>
      </c>
      <c r="W27" s="32">
        <f t="shared" si="9"/>
        <v>0</v>
      </c>
      <c r="X27" s="32">
        <f t="shared" si="10"/>
        <v>60</v>
      </c>
      <c r="Y27" s="32">
        <f t="shared" si="11"/>
        <v>3</v>
      </c>
    </row>
    <row r="28" spans="1:25" x14ac:dyDescent="0.2">
      <c r="E28"/>
      <c r="F28" t="s">
        <v>714</v>
      </c>
      <c r="G28" t="s">
        <v>434</v>
      </c>
      <c r="H28" t="s">
        <v>1</v>
      </c>
      <c r="I28">
        <v>3</v>
      </c>
      <c r="J28"/>
      <c r="K28"/>
      <c r="L28" s="83">
        <v>56</v>
      </c>
      <c r="M28">
        <v>1</v>
      </c>
      <c r="N28" t="s">
        <v>234</v>
      </c>
      <c r="O28">
        <v>2</v>
      </c>
      <c r="P28" s="83" t="s">
        <v>10</v>
      </c>
      <c r="Q28">
        <v>1974</v>
      </c>
      <c r="R28" t="s">
        <v>715</v>
      </c>
      <c r="S28" s="30">
        <f t="shared" si="5"/>
        <v>0</v>
      </c>
      <c r="T28" s="32">
        <f t="shared" si="6"/>
        <v>1</v>
      </c>
      <c r="U28" s="32">
        <f t="shared" si="7"/>
        <v>2</v>
      </c>
      <c r="V28" s="32">
        <f t="shared" si="8"/>
        <v>1974</v>
      </c>
      <c r="W28" s="32">
        <f t="shared" si="9"/>
        <v>0</v>
      </c>
      <c r="X28" s="32">
        <f t="shared" si="10"/>
        <v>56</v>
      </c>
      <c r="Y28" s="32">
        <f t="shared" si="11"/>
        <v>3</v>
      </c>
    </row>
    <row r="29" spans="1:25" x14ac:dyDescent="0.2">
      <c r="A29" t="s">
        <v>122</v>
      </c>
      <c r="B29">
        <v>99</v>
      </c>
      <c r="C29">
        <v>107</v>
      </c>
      <c r="D29">
        <f t="shared" ref="D29:D60" si="14">C29</f>
        <v>107</v>
      </c>
      <c r="E29" s="37" t="str">
        <f t="shared" ref="E29:E60" si="15">A29</f>
        <v xml:space="preserve"> MDA-MB-157 </v>
      </c>
      <c r="F29" s="38" t="s">
        <v>424</v>
      </c>
      <c r="G29" s="13" t="s">
        <v>425</v>
      </c>
      <c r="I29" s="13">
        <v>3</v>
      </c>
      <c r="J29" s="13" t="s">
        <v>426</v>
      </c>
      <c r="K29" s="13" t="s">
        <v>225</v>
      </c>
      <c r="L29" s="15">
        <v>44</v>
      </c>
      <c r="M29" s="15">
        <v>1</v>
      </c>
      <c r="N29" s="16" t="s">
        <v>234</v>
      </c>
      <c r="O29" s="16">
        <v>2</v>
      </c>
      <c r="P29" s="16" t="s">
        <v>10</v>
      </c>
      <c r="Q29" s="18">
        <v>1974</v>
      </c>
      <c r="S29" s="30" t="str">
        <f t="shared" si="5"/>
        <v xml:space="preserve"> MDA-MB-157 </v>
      </c>
      <c r="T29" s="32">
        <f t="shared" si="6"/>
        <v>1</v>
      </c>
      <c r="U29" s="32">
        <f t="shared" si="7"/>
        <v>2</v>
      </c>
      <c r="V29" s="32">
        <f t="shared" si="8"/>
        <v>1974</v>
      </c>
      <c r="W29" s="32">
        <f t="shared" si="9"/>
        <v>107</v>
      </c>
      <c r="X29" s="32">
        <f t="shared" si="10"/>
        <v>44</v>
      </c>
      <c r="Y29" s="32">
        <f t="shared" si="11"/>
        <v>3</v>
      </c>
    </row>
    <row r="30" spans="1:25" ht="17" x14ac:dyDescent="0.2">
      <c r="A30" t="s">
        <v>118</v>
      </c>
      <c r="B30">
        <v>110</v>
      </c>
      <c r="C30">
        <v>107</v>
      </c>
      <c r="D30">
        <f t="shared" si="14"/>
        <v>107</v>
      </c>
      <c r="E30" s="37" t="str">
        <f t="shared" si="15"/>
        <v xml:space="preserve"> P3HR-1 </v>
      </c>
      <c r="F30" s="38" t="s">
        <v>439</v>
      </c>
      <c r="G30" s="13" t="s">
        <v>440</v>
      </c>
      <c r="I30" s="13">
        <v>4</v>
      </c>
      <c r="J30" s="13" t="s">
        <v>3</v>
      </c>
      <c r="K30" s="19" t="s">
        <v>438</v>
      </c>
      <c r="L30" s="15">
        <v>7</v>
      </c>
      <c r="M30" s="15">
        <v>2</v>
      </c>
      <c r="N30" s="16" t="s">
        <v>229</v>
      </c>
      <c r="O30" s="16">
        <v>2</v>
      </c>
      <c r="P30" s="16" t="s">
        <v>10</v>
      </c>
      <c r="Q30" s="18">
        <v>1969</v>
      </c>
      <c r="S30" s="30" t="str">
        <f t="shared" si="5"/>
        <v xml:space="preserve"> P3HR-1 </v>
      </c>
      <c r="T30" s="32">
        <f t="shared" si="6"/>
        <v>2</v>
      </c>
      <c r="U30" s="32">
        <f t="shared" si="7"/>
        <v>2</v>
      </c>
      <c r="V30" s="32">
        <f t="shared" si="8"/>
        <v>1969</v>
      </c>
      <c r="W30" s="32">
        <f t="shared" si="9"/>
        <v>107</v>
      </c>
      <c r="X30" s="32">
        <f t="shared" si="10"/>
        <v>7</v>
      </c>
      <c r="Y30" s="32">
        <f t="shared" si="11"/>
        <v>4</v>
      </c>
    </row>
    <row r="31" spans="1:25" x14ac:dyDescent="0.2">
      <c r="A31" t="s">
        <v>123</v>
      </c>
      <c r="B31">
        <v>106</v>
      </c>
      <c r="C31">
        <v>97</v>
      </c>
      <c r="D31">
        <f t="shared" si="14"/>
        <v>97</v>
      </c>
      <c r="E31" s="37" t="str">
        <f t="shared" si="15"/>
        <v xml:space="preserve"> EB3</v>
      </c>
      <c r="F31" s="38" t="s">
        <v>443</v>
      </c>
      <c r="G31" s="13" t="s">
        <v>442</v>
      </c>
      <c r="I31" s="13">
        <v>4</v>
      </c>
      <c r="J31" s="13" t="s">
        <v>3</v>
      </c>
      <c r="K31" s="13" t="s">
        <v>438</v>
      </c>
      <c r="L31" s="15">
        <v>3</v>
      </c>
      <c r="M31" s="15">
        <v>2</v>
      </c>
      <c r="N31" s="16" t="s">
        <v>229</v>
      </c>
      <c r="O31" s="16">
        <v>2</v>
      </c>
      <c r="P31" s="16" t="s">
        <v>10</v>
      </c>
      <c r="Q31" s="18">
        <v>1964</v>
      </c>
      <c r="S31" s="30" t="str">
        <f t="shared" si="5"/>
        <v xml:space="preserve"> EB3</v>
      </c>
      <c r="T31" s="32">
        <f t="shared" si="6"/>
        <v>2</v>
      </c>
      <c r="U31" s="32">
        <f t="shared" si="7"/>
        <v>2</v>
      </c>
      <c r="V31" s="32">
        <f t="shared" si="8"/>
        <v>1964</v>
      </c>
      <c r="W31" s="32">
        <f t="shared" si="9"/>
        <v>97</v>
      </c>
      <c r="X31" s="32">
        <f t="shared" si="10"/>
        <v>3</v>
      </c>
      <c r="Y31" s="32">
        <f t="shared" si="11"/>
        <v>4</v>
      </c>
    </row>
    <row r="32" spans="1:25" ht="17" x14ac:dyDescent="0.2">
      <c r="A32" t="s">
        <v>134</v>
      </c>
      <c r="B32">
        <v>62</v>
      </c>
      <c r="C32">
        <v>62</v>
      </c>
      <c r="D32">
        <f t="shared" si="14"/>
        <v>62</v>
      </c>
      <c r="E32" s="37" t="str">
        <f t="shared" si="15"/>
        <v xml:space="preserve"> HS-Sultan</v>
      </c>
      <c r="F32" s="38" t="s">
        <v>441</v>
      </c>
      <c r="G32" s="22" t="s">
        <v>442</v>
      </c>
      <c r="I32" s="13">
        <v>4</v>
      </c>
      <c r="J32" s="13" t="s">
        <v>3</v>
      </c>
      <c r="K32" s="13" t="s">
        <v>438</v>
      </c>
      <c r="L32" s="15">
        <v>7</v>
      </c>
      <c r="M32" s="15">
        <v>2</v>
      </c>
      <c r="N32" s="16" t="s">
        <v>229</v>
      </c>
      <c r="O32" s="16">
        <v>2</v>
      </c>
      <c r="P32" s="16" t="s">
        <v>10</v>
      </c>
      <c r="Q32" s="18">
        <v>1973</v>
      </c>
      <c r="S32" s="30" t="str">
        <f t="shared" si="5"/>
        <v xml:space="preserve"> HS-Sultan</v>
      </c>
      <c r="T32" s="32">
        <f t="shared" si="6"/>
        <v>2</v>
      </c>
      <c r="U32" s="32">
        <f t="shared" si="7"/>
        <v>2</v>
      </c>
      <c r="V32" s="32">
        <f t="shared" si="8"/>
        <v>1973</v>
      </c>
      <c r="W32" s="32">
        <f t="shared" si="9"/>
        <v>62</v>
      </c>
      <c r="X32" s="32">
        <f t="shared" si="10"/>
        <v>7</v>
      </c>
      <c r="Y32" s="32">
        <f t="shared" si="11"/>
        <v>4</v>
      </c>
    </row>
    <row r="33" spans="1:25" x14ac:dyDescent="0.2">
      <c r="A33" t="s">
        <v>112</v>
      </c>
      <c r="B33">
        <v>116</v>
      </c>
      <c r="C33">
        <v>116</v>
      </c>
      <c r="D33">
        <f t="shared" si="14"/>
        <v>116</v>
      </c>
      <c r="E33" s="37" t="str">
        <f t="shared" si="15"/>
        <v xml:space="preserve"> DAUDI</v>
      </c>
      <c r="F33" s="38" t="s">
        <v>446</v>
      </c>
      <c r="G33" s="13" t="s">
        <v>447</v>
      </c>
      <c r="I33" s="13">
        <v>4</v>
      </c>
      <c r="J33" s="13" t="s">
        <v>3</v>
      </c>
      <c r="K33" s="13" t="s">
        <v>448</v>
      </c>
      <c r="L33" s="15">
        <v>16</v>
      </c>
      <c r="M33" s="15">
        <v>2</v>
      </c>
      <c r="N33" s="16" t="s">
        <v>229</v>
      </c>
      <c r="O33" s="16">
        <v>2</v>
      </c>
      <c r="P33" s="16" t="s">
        <v>10</v>
      </c>
      <c r="Q33" s="18">
        <v>1967</v>
      </c>
      <c r="S33" s="30" t="str">
        <f t="shared" si="5"/>
        <v xml:space="preserve"> DAUDI</v>
      </c>
      <c r="T33" s="32">
        <f t="shared" si="6"/>
        <v>2</v>
      </c>
      <c r="U33" s="32">
        <f t="shared" si="7"/>
        <v>2</v>
      </c>
      <c r="V33" s="32">
        <f t="shared" si="8"/>
        <v>1967</v>
      </c>
      <c r="W33" s="32">
        <f t="shared" si="9"/>
        <v>116</v>
      </c>
      <c r="X33" s="32">
        <f t="shared" si="10"/>
        <v>16</v>
      </c>
      <c r="Y33" s="32">
        <f t="shared" si="11"/>
        <v>4</v>
      </c>
    </row>
    <row r="34" spans="1:25" ht="17" x14ac:dyDescent="0.2">
      <c r="A34" t="s">
        <v>73</v>
      </c>
      <c r="B34">
        <v>391</v>
      </c>
      <c r="C34">
        <v>391</v>
      </c>
      <c r="D34">
        <f t="shared" si="14"/>
        <v>391</v>
      </c>
      <c r="E34" s="37" t="str">
        <f t="shared" si="15"/>
        <v xml:space="preserve"> RAJI </v>
      </c>
      <c r="F34" s="38" t="s">
        <v>481</v>
      </c>
      <c r="G34" s="13" t="s">
        <v>482</v>
      </c>
      <c r="I34" s="13">
        <v>4</v>
      </c>
      <c r="J34" s="13" t="s">
        <v>3</v>
      </c>
      <c r="K34" s="19" t="s">
        <v>438</v>
      </c>
      <c r="L34" s="15">
        <v>11</v>
      </c>
      <c r="M34" s="15">
        <v>2</v>
      </c>
      <c r="N34" s="16" t="s">
        <v>229</v>
      </c>
      <c r="O34" s="16">
        <v>2</v>
      </c>
      <c r="P34" s="16" t="s">
        <v>10</v>
      </c>
      <c r="Q34" s="18">
        <v>1963</v>
      </c>
      <c r="S34" s="30" t="str">
        <f t="shared" si="5"/>
        <v xml:space="preserve"> RAJI </v>
      </c>
      <c r="T34" s="32">
        <f t="shared" si="6"/>
        <v>2</v>
      </c>
      <c r="U34" s="32">
        <f t="shared" si="7"/>
        <v>2</v>
      </c>
      <c r="V34" s="32">
        <f t="shared" si="8"/>
        <v>1963</v>
      </c>
      <c r="W34" s="32">
        <f t="shared" si="9"/>
        <v>391</v>
      </c>
      <c r="X34" s="32">
        <f t="shared" si="10"/>
        <v>11</v>
      </c>
      <c r="Y34" s="32">
        <f t="shared" ref="Y34:Y65" si="16">I34</f>
        <v>4</v>
      </c>
    </row>
    <row r="35" spans="1:25" ht="17" x14ac:dyDescent="0.2">
      <c r="A35" t="s">
        <v>185</v>
      </c>
      <c r="B35">
        <v>10</v>
      </c>
      <c r="C35">
        <v>10</v>
      </c>
      <c r="D35">
        <f t="shared" si="14"/>
        <v>10</v>
      </c>
      <c r="E35" s="37" t="str">
        <f t="shared" si="15"/>
        <v xml:space="preserve"> JIYOYE </v>
      </c>
      <c r="F35" s="38" t="s">
        <v>483</v>
      </c>
      <c r="G35" s="13" t="s">
        <v>484</v>
      </c>
      <c r="I35" s="13">
        <v>4</v>
      </c>
      <c r="J35" s="13" t="s">
        <v>3</v>
      </c>
      <c r="K35" s="22" t="s">
        <v>485</v>
      </c>
      <c r="L35" s="15">
        <v>7</v>
      </c>
      <c r="M35" s="15">
        <v>2</v>
      </c>
      <c r="N35" s="16" t="s">
        <v>229</v>
      </c>
      <c r="O35" s="16">
        <v>2</v>
      </c>
      <c r="P35" s="16" t="s">
        <v>10</v>
      </c>
      <c r="Q35" s="18">
        <v>1967</v>
      </c>
      <c r="S35" s="30" t="str">
        <f t="shared" si="5"/>
        <v xml:space="preserve"> JIYOYE </v>
      </c>
      <c r="T35" s="32">
        <f t="shared" si="6"/>
        <v>2</v>
      </c>
      <c r="U35" s="32">
        <f t="shared" si="7"/>
        <v>2</v>
      </c>
      <c r="V35" s="32">
        <f t="shared" si="8"/>
        <v>1967</v>
      </c>
      <c r="W35" s="32">
        <f t="shared" si="9"/>
        <v>10</v>
      </c>
      <c r="X35" s="32">
        <f t="shared" si="10"/>
        <v>7</v>
      </c>
      <c r="Y35" s="32">
        <f t="shared" si="16"/>
        <v>4</v>
      </c>
    </row>
    <row r="36" spans="1:25" x14ac:dyDescent="0.2">
      <c r="A36" t="s">
        <v>28</v>
      </c>
      <c r="B36">
        <v>4700</v>
      </c>
      <c r="C36">
        <v>4700</v>
      </c>
      <c r="D36">
        <f t="shared" si="14"/>
        <v>4700</v>
      </c>
      <c r="E36" s="37" t="str">
        <f t="shared" si="15"/>
        <v xml:space="preserve"> C16</v>
      </c>
      <c r="F36" s="38" t="s">
        <v>520</v>
      </c>
      <c r="G36" s="13" t="s">
        <v>518</v>
      </c>
      <c r="I36" s="13">
        <v>5</v>
      </c>
      <c r="J36" s="13" t="s">
        <v>521</v>
      </c>
      <c r="K36" s="13" t="s">
        <v>505</v>
      </c>
      <c r="L36" s="15">
        <v>0</v>
      </c>
      <c r="M36" s="15">
        <v>1</v>
      </c>
      <c r="N36" s="16" t="s">
        <v>234</v>
      </c>
      <c r="O36" s="16">
        <v>2</v>
      </c>
      <c r="P36" s="16" t="s">
        <v>10</v>
      </c>
      <c r="Q36" s="18">
        <v>1996</v>
      </c>
      <c r="S36" s="30" t="str">
        <f t="shared" si="5"/>
        <v xml:space="preserve"> C16</v>
      </c>
      <c r="T36" s="32">
        <f t="shared" si="6"/>
        <v>1</v>
      </c>
      <c r="U36" s="32">
        <f t="shared" si="7"/>
        <v>2</v>
      </c>
      <c r="V36" s="32">
        <f t="shared" si="8"/>
        <v>1996</v>
      </c>
      <c r="W36" s="32">
        <f t="shared" si="9"/>
        <v>4700</v>
      </c>
      <c r="X36" s="32">
        <f t="shared" si="10"/>
        <v>0</v>
      </c>
      <c r="Y36" s="32">
        <f t="shared" si="16"/>
        <v>5</v>
      </c>
    </row>
    <row r="37" spans="1:25" x14ac:dyDescent="0.2">
      <c r="A37" t="s">
        <v>93</v>
      </c>
      <c r="B37">
        <v>181</v>
      </c>
      <c r="C37">
        <f>186+25</f>
        <v>211</v>
      </c>
      <c r="D37">
        <f t="shared" si="14"/>
        <v>211</v>
      </c>
      <c r="E37" s="37" t="str">
        <f t="shared" si="15"/>
        <v xml:space="preserve"> NCI-H292 </v>
      </c>
      <c r="F37" s="38" t="s">
        <v>517</v>
      </c>
      <c r="G37" s="13" t="s">
        <v>518</v>
      </c>
      <c r="H37" s="13" t="s">
        <v>519</v>
      </c>
      <c r="I37" s="13">
        <v>5</v>
      </c>
      <c r="K37" s="13" t="s">
        <v>435</v>
      </c>
      <c r="L37" s="15">
        <v>32</v>
      </c>
      <c r="M37" s="15">
        <v>1</v>
      </c>
      <c r="N37" s="16" t="s">
        <v>234</v>
      </c>
      <c r="O37" s="16">
        <v>2</v>
      </c>
      <c r="P37" s="16" t="s">
        <v>10</v>
      </c>
      <c r="Q37" s="18">
        <v>1983</v>
      </c>
      <c r="S37" s="30" t="str">
        <f t="shared" si="5"/>
        <v xml:space="preserve"> NCI-H292 </v>
      </c>
      <c r="T37" s="32">
        <f t="shared" si="6"/>
        <v>1</v>
      </c>
      <c r="U37" s="32">
        <f t="shared" si="7"/>
        <v>2</v>
      </c>
      <c r="V37" s="32">
        <f t="shared" si="8"/>
        <v>1983</v>
      </c>
      <c r="W37" s="32">
        <f t="shared" si="9"/>
        <v>211</v>
      </c>
      <c r="X37" s="32">
        <f t="shared" si="10"/>
        <v>32</v>
      </c>
      <c r="Y37" s="32">
        <f t="shared" si="16"/>
        <v>5</v>
      </c>
    </row>
    <row r="38" spans="1:25" x14ac:dyDescent="0.2">
      <c r="A38" t="s">
        <v>168</v>
      </c>
      <c r="B38">
        <v>19</v>
      </c>
      <c r="C38">
        <v>19</v>
      </c>
      <c r="D38">
        <f t="shared" si="14"/>
        <v>19</v>
      </c>
      <c r="E38" s="37" t="str">
        <f t="shared" si="15"/>
        <v xml:space="preserve"> OE19 </v>
      </c>
      <c r="F38" s="38" t="s">
        <v>224</v>
      </c>
      <c r="G38" s="13" t="s">
        <v>225</v>
      </c>
      <c r="H38" s="13" t="s">
        <v>226</v>
      </c>
      <c r="I38" s="13">
        <v>1</v>
      </c>
      <c r="J38" s="13" t="s">
        <v>227</v>
      </c>
      <c r="K38" s="13" t="s">
        <v>228</v>
      </c>
      <c r="L38" s="15">
        <v>72</v>
      </c>
      <c r="M38" s="15">
        <v>2</v>
      </c>
      <c r="N38" s="16" t="s">
        <v>229</v>
      </c>
      <c r="O38" s="16">
        <v>4</v>
      </c>
      <c r="P38" s="16" t="s">
        <v>230</v>
      </c>
      <c r="Q38" s="18">
        <v>1993</v>
      </c>
      <c r="S38" s="30" t="str">
        <f t="shared" si="5"/>
        <v xml:space="preserve"> OE19 </v>
      </c>
      <c r="T38" s="32">
        <f t="shared" si="6"/>
        <v>2</v>
      </c>
      <c r="U38" s="32">
        <f t="shared" si="7"/>
        <v>4</v>
      </c>
      <c r="V38" s="32">
        <f t="shared" si="8"/>
        <v>1993</v>
      </c>
      <c r="W38" s="32">
        <f t="shared" si="9"/>
        <v>19</v>
      </c>
      <c r="X38" s="32">
        <f t="shared" si="10"/>
        <v>72</v>
      </c>
      <c r="Y38" s="32">
        <f t="shared" si="16"/>
        <v>1</v>
      </c>
    </row>
    <row r="39" spans="1:25" x14ac:dyDescent="0.2">
      <c r="A39" t="s">
        <v>91</v>
      </c>
      <c r="B39">
        <v>203</v>
      </c>
      <c r="C39">
        <v>197</v>
      </c>
      <c r="D39">
        <f t="shared" si="14"/>
        <v>197</v>
      </c>
      <c r="E39" s="37" t="str">
        <f t="shared" si="15"/>
        <v xml:space="preserve"> SW13 </v>
      </c>
      <c r="F39" s="38" t="s">
        <v>231</v>
      </c>
      <c r="G39" s="13" t="s">
        <v>232</v>
      </c>
      <c r="I39" s="13">
        <v>1</v>
      </c>
      <c r="K39" s="13" t="s">
        <v>233</v>
      </c>
      <c r="L39" s="15">
        <v>55</v>
      </c>
      <c r="M39" s="15">
        <v>1</v>
      </c>
      <c r="N39" s="16" t="s">
        <v>234</v>
      </c>
      <c r="O39" s="16">
        <v>4</v>
      </c>
      <c r="P39" s="16" t="s">
        <v>230</v>
      </c>
      <c r="Q39" s="18">
        <v>1971</v>
      </c>
      <c r="S39" s="30" t="str">
        <f t="shared" si="5"/>
        <v xml:space="preserve"> SW13 </v>
      </c>
      <c r="T39" s="32">
        <f t="shared" si="6"/>
        <v>1</v>
      </c>
      <c r="U39" s="32">
        <f t="shared" si="7"/>
        <v>4</v>
      </c>
      <c r="V39" s="32">
        <f t="shared" si="8"/>
        <v>1971</v>
      </c>
      <c r="W39" s="32">
        <f t="shared" si="9"/>
        <v>197</v>
      </c>
      <c r="X39" s="32">
        <f t="shared" si="10"/>
        <v>55</v>
      </c>
      <c r="Y39" s="32">
        <f t="shared" si="16"/>
        <v>1</v>
      </c>
    </row>
    <row r="40" spans="1:25" x14ac:dyDescent="0.2">
      <c r="A40" t="s">
        <v>127</v>
      </c>
      <c r="B40">
        <v>71</v>
      </c>
      <c r="C40">
        <f>71+6+47</f>
        <v>124</v>
      </c>
      <c r="D40">
        <f t="shared" si="14"/>
        <v>124</v>
      </c>
      <c r="E40" s="37" t="str">
        <f t="shared" si="15"/>
        <v xml:space="preserve"> HT1376 </v>
      </c>
      <c r="F40" s="38" t="s">
        <v>247</v>
      </c>
      <c r="G40" s="13" t="s">
        <v>243</v>
      </c>
      <c r="I40" s="13">
        <v>1</v>
      </c>
      <c r="J40" s="13" t="s">
        <v>248</v>
      </c>
      <c r="K40" s="13" t="s">
        <v>244</v>
      </c>
      <c r="L40" s="15">
        <v>58</v>
      </c>
      <c r="M40" s="15">
        <v>1</v>
      </c>
      <c r="N40" s="16" t="s">
        <v>234</v>
      </c>
      <c r="O40" s="16">
        <v>4</v>
      </c>
      <c r="P40" s="16" t="s">
        <v>230</v>
      </c>
      <c r="Q40" s="18">
        <v>1977</v>
      </c>
      <c r="R40" s="34" t="s">
        <v>617</v>
      </c>
      <c r="S40" s="30" t="str">
        <f t="shared" si="5"/>
        <v xml:space="preserve"> HT1376 </v>
      </c>
      <c r="T40" s="32">
        <f t="shared" si="6"/>
        <v>1</v>
      </c>
      <c r="U40" s="32">
        <f t="shared" si="7"/>
        <v>4</v>
      </c>
      <c r="V40" s="32">
        <f t="shared" si="8"/>
        <v>1977</v>
      </c>
      <c r="W40" s="32">
        <f t="shared" si="9"/>
        <v>124</v>
      </c>
      <c r="X40" s="32">
        <f t="shared" si="10"/>
        <v>58</v>
      </c>
      <c r="Y40" s="32">
        <f t="shared" si="16"/>
        <v>1</v>
      </c>
    </row>
    <row r="41" spans="1:25" x14ac:dyDescent="0.2">
      <c r="A41" t="s">
        <v>153</v>
      </c>
      <c r="B41">
        <v>30</v>
      </c>
      <c r="C41">
        <v>210</v>
      </c>
      <c r="D41">
        <f t="shared" si="14"/>
        <v>210</v>
      </c>
      <c r="E41" s="37" t="str">
        <f t="shared" si="15"/>
        <v xml:space="preserve"> Ca Ski </v>
      </c>
      <c r="F41" s="38" t="s">
        <v>260</v>
      </c>
      <c r="G41" s="13" t="s">
        <v>253</v>
      </c>
      <c r="I41" s="13">
        <v>1</v>
      </c>
      <c r="J41" s="21" t="s">
        <v>261</v>
      </c>
      <c r="L41" s="15">
        <v>40</v>
      </c>
      <c r="M41" s="15">
        <v>1</v>
      </c>
      <c r="N41" s="16" t="s">
        <v>234</v>
      </c>
      <c r="O41" s="16">
        <v>4</v>
      </c>
      <c r="P41" s="16" t="s">
        <v>230</v>
      </c>
      <c r="Q41" s="18">
        <v>1977</v>
      </c>
      <c r="S41" s="30" t="str">
        <f t="shared" si="5"/>
        <v xml:space="preserve"> Ca Ski </v>
      </c>
      <c r="T41" s="32">
        <f t="shared" si="6"/>
        <v>1</v>
      </c>
      <c r="U41" s="32">
        <f t="shared" si="7"/>
        <v>4</v>
      </c>
      <c r="V41" s="32">
        <f t="shared" si="8"/>
        <v>1977</v>
      </c>
      <c r="W41" s="32">
        <f t="shared" si="9"/>
        <v>210</v>
      </c>
      <c r="X41" s="32">
        <f t="shared" si="10"/>
        <v>40</v>
      </c>
      <c r="Y41" s="32">
        <f t="shared" si="16"/>
        <v>1</v>
      </c>
    </row>
    <row r="42" spans="1:25" x14ac:dyDescent="0.2">
      <c r="A42" t="s">
        <v>38</v>
      </c>
      <c r="B42">
        <v>2108</v>
      </c>
      <c r="C42">
        <v>1843</v>
      </c>
      <c r="D42">
        <f t="shared" si="14"/>
        <v>1843</v>
      </c>
      <c r="E42" s="37" t="str">
        <f t="shared" si="15"/>
        <v xml:space="preserve"> HT1080 </v>
      </c>
      <c r="F42" s="38" t="s">
        <v>262</v>
      </c>
      <c r="G42" s="13" t="s">
        <v>263</v>
      </c>
      <c r="H42" s="13" t="s">
        <v>1</v>
      </c>
      <c r="I42" s="13">
        <v>1</v>
      </c>
      <c r="J42" s="13" t="s">
        <v>236</v>
      </c>
      <c r="K42" s="13" t="s">
        <v>236</v>
      </c>
      <c r="L42" s="15">
        <v>35</v>
      </c>
      <c r="M42" s="15">
        <v>2</v>
      </c>
      <c r="N42" s="16" t="s">
        <v>229</v>
      </c>
      <c r="O42" s="16">
        <v>4</v>
      </c>
      <c r="P42" s="16" t="s">
        <v>230</v>
      </c>
      <c r="Q42" s="18">
        <v>1972</v>
      </c>
      <c r="S42" s="30" t="str">
        <f t="shared" si="5"/>
        <v xml:space="preserve"> HT1080 </v>
      </c>
      <c r="T42" s="32">
        <f t="shared" si="6"/>
        <v>2</v>
      </c>
      <c r="U42" s="32">
        <f t="shared" si="7"/>
        <v>4</v>
      </c>
      <c r="V42" s="32">
        <f t="shared" si="8"/>
        <v>1972</v>
      </c>
      <c r="W42" s="32">
        <f t="shared" si="9"/>
        <v>1843</v>
      </c>
      <c r="X42" s="32">
        <f t="shared" si="10"/>
        <v>35</v>
      </c>
      <c r="Y42" s="32">
        <f t="shared" si="16"/>
        <v>1</v>
      </c>
    </row>
    <row r="43" spans="1:25" x14ac:dyDescent="0.2">
      <c r="A43" t="s">
        <v>86</v>
      </c>
      <c r="B43">
        <v>259</v>
      </c>
      <c r="C43">
        <v>244</v>
      </c>
      <c r="D43">
        <f t="shared" si="14"/>
        <v>244</v>
      </c>
      <c r="E43" s="37" t="str">
        <f t="shared" si="15"/>
        <v xml:space="preserve"> TE671</v>
      </c>
      <c r="F43" s="38" t="s">
        <v>264</v>
      </c>
      <c r="G43" s="13" t="s">
        <v>265</v>
      </c>
      <c r="I43" s="13">
        <v>1</v>
      </c>
      <c r="K43" s="13" t="s">
        <v>244</v>
      </c>
      <c r="L43" s="15">
        <v>-10</v>
      </c>
      <c r="M43" s="15">
        <v>3</v>
      </c>
      <c r="N43" s="16" t="s">
        <v>241</v>
      </c>
      <c r="O43" s="16">
        <v>4</v>
      </c>
      <c r="P43" s="16" t="s">
        <v>266</v>
      </c>
      <c r="Q43" s="18">
        <v>1977</v>
      </c>
      <c r="S43" s="30" t="str">
        <f t="shared" si="5"/>
        <v xml:space="preserve"> TE671</v>
      </c>
      <c r="T43" s="32">
        <f t="shared" si="6"/>
        <v>3</v>
      </c>
      <c r="U43" s="32">
        <f t="shared" si="7"/>
        <v>4</v>
      </c>
      <c r="V43" s="32">
        <f t="shared" si="8"/>
        <v>1977</v>
      </c>
      <c r="W43" s="32">
        <f t="shared" si="9"/>
        <v>244</v>
      </c>
      <c r="X43" s="32">
        <f t="shared" si="10"/>
        <v>-10</v>
      </c>
      <c r="Y43" s="32">
        <f t="shared" si="16"/>
        <v>1</v>
      </c>
    </row>
    <row r="44" spans="1:25" x14ac:dyDescent="0.2">
      <c r="A44" t="s">
        <v>171</v>
      </c>
      <c r="B44">
        <v>16</v>
      </c>
      <c r="C44">
        <v>16</v>
      </c>
      <c r="D44">
        <f t="shared" si="14"/>
        <v>16</v>
      </c>
      <c r="E44" s="37" t="str">
        <f t="shared" si="15"/>
        <v xml:space="preserve"> WERI </v>
      </c>
      <c r="F44" s="38" t="s">
        <v>268</v>
      </c>
      <c r="G44" s="13" t="s">
        <v>269</v>
      </c>
      <c r="I44" s="13">
        <v>1</v>
      </c>
      <c r="K44" s="13" t="s">
        <v>270</v>
      </c>
      <c r="L44" s="15">
        <v>1</v>
      </c>
      <c r="M44" s="15">
        <v>1</v>
      </c>
      <c r="N44" s="16" t="s">
        <v>234</v>
      </c>
      <c r="O44" s="16">
        <v>4</v>
      </c>
      <c r="P44" s="16" t="s">
        <v>230</v>
      </c>
      <c r="Q44" s="18">
        <v>1976</v>
      </c>
      <c r="S44" s="30" t="str">
        <f t="shared" si="5"/>
        <v xml:space="preserve"> WERI </v>
      </c>
      <c r="T44" s="32">
        <f t="shared" si="6"/>
        <v>1</v>
      </c>
      <c r="U44" s="32">
        <f t="shared" si="7"/>
        <v>4</v>
      </c>
      <c r="V44" s="32">
        <f t="shared" si="8"/>
        <v>1976</v>
      </c>
      <c r="W44" s="32">
        <f t="shared" si="9"/>
        <v>16</v>
      </c>
      <c r="X44" s="32">
        <f t="shared" si="10"/>
        <v>1</v>
      </c>
      <c r="Y44" s="32">
        <f t="shared" si="16"/>
        <v>1</v>
      </c>
    </row>
    <row r="45" spans="1:25" x14ac:dyDescent="0.2">
      <c r="A45" t="s">
        <v>212</v>
      </c>
      <c r="B45">
        <v>1</v>
      </c>
      <c r="C45">
        <v>1</v>
      </c>
      <c r="D45">
        <f t="shared" si="14"/>
        <v>1</v>
      </c>
      <c r="E45" s="37" t="str">
        <f t="shared" si="15"/>
        <v xml:space="preserve"> BICR6</v>
      </c>
      <c r="F45" s="38" t="s">
        <v>275</v>
      </c>
      <c r="G45" s="13" t="s">
        <v>6</v>
      </c>
      <c r="I45" s="13">
        <v>1</v>
      </c>
      <c r="K45" s="13" t="s">
        <v>276</v>
      </c>
      <c r="L45" s="15">
        <v>-10</v>
      </c>
      <c r="M45" s="15">
        <v>2</v>
      </c>
      <c r="N45" s="16" t="s">
        <v>229</v>
      </c>
      <c r="O45" s="16">
        <v>4</v>
      </c>
      <c r="P45" s="16" t="s">
        <v>230</v>
      </c>
      <c r="Q45" s="18">
        <v>1995</v>
      </c>
      <c r="S45" s="30" t="str">
        <f t="shared" si="5"/>
        <v xml:space="preserve"> BICR6</v>
      </c>
      <c r="T45" s="32">
        <f t="shared" si="6"/>
        <v>2</v>
      </c>
      <c r="U45" s="32">
        <f t="shared" si="7"/>
        <v>4</v>
      </c>
      <c r="V45" s="32">
        <f t="shared" si="8"/>
        <v>1995</v>
      </c>
      <c r="W45" s="32">
        <f t="shared" si="9"/>
        <v>1</v>
      </c>
      <c r="X45" s="32">
        <f t="shared" si="10"/>
        <v>-10</v>
      </c>
      <c r="Y45" s="32">
        <f t="shared" si="16"/>
        <v>1</v>
      </c>
    </row>
    <row r="46" spans="1:25" x14ac:dyDescent="0.2">
      <c r="A46" t="s">
        <v>55</v>
      </c>
      <c r="B46">
        <v>731</v>
      </c>
      <c r="C46">
        <v>731</v>
      </c>
      <c r="D46">
        <f t="shared" si="14"/>
        <v>731</v>
      </c>
      <c r="E46" s="37" t="str">
        <f t="shared" si="15"/>
        <v xml:space="preserve"> ACHN </v>
      </c>
      <c r="F46" s="38" t="s">
        <v>282</v>
      </c>
      <c r="G46" s="13" t="s">
        <v>278</v>
      </c>
      <c r="I46" s="13">
        <v>1</v>
      </c>
      <c r="J46" s="13" t="s">
        <v>280</v>
      </c>
      <c r="K46" s="13" t="s">
        <v>283</v>
      </c>
      <c r="L46" s="15">
        <v>22</v>
      </c>
      <c r="M46" s="15">
        <v>2</v>
      </c>
      <c r="N46" s="16" t="s">
        <v>229</v>
      </c>
      <c r="O46" s="16">
        <v>4</v>
      </c>
      <c r="P46" s="16" t="s">
        <v>230</v>
      </c>
      <c r="Q46" s="18">
        <v>1979</v>
      </c>
      <c r="S46" s="30" t="str">
        <f t="shared" si="5"/>
        <v xml:space="preserve"> ACHN </v>
      </c>
      <c r="T46" s="32">
        <f t="shared" si="6"/>
        <v>2</v>
      </c>
      <c r="U46" s="32">
        <f t="shared" si="7"/>
        <v>4</v>
      </c>
      <c r="V46" s="32">
        <f t="shared" si="8"/>
        <v>1979</v>
      </c>
      <c r="W46" s="32">
        <f t="shared" si="9"/>
        <v>731</v>
      </c>
      <c r="X46" s="32">
        <f t="shared" si="10"/>
        <v>22</v>
      </c>
      <c r="Y46" s="32">
        <f t="shared" si="16"/>
        <v>1</v>
      </c>
    </row>
    <row r="47" spans="1:25" x14ac:dyDescent="0.2">
      <c r="A47" t="s">
        <v>172</v>
      </c>
      <c r="B47">
        <v>16</v>
      </c>
      <c r="C47">
        <v>21</v>
      </c>
      <c r="D47">
        <f t="shared" si="14"/>
        <v>21</v>
      </c>
      <c r="E47" s="37" t="str">
        <f t="shared" si="15"/>
        <v xml:space="preserve"> CAKI-2 </v>
      </c>
      <c r="F47" s="38" t="s">
        <v>277</v>
      </c>
      <c r="G47" s="13" t="s">
        <v>278</v>
      </c>
      <c r="H47" s="13" t="s">
        <v>279</v>
      </c>
      <c r="I47" s="13">
        <v>1</v>
      </c>
      <c r="J47" s="13" t="s">
        <v>280</v>
      </c>
      <c r="K47" s="13" t="s">
        <v>281</v>
      </c>
      <c r="L47" s="15">
        <v>69</v>
      </c>
      <c r="M47" s="15">
        <v>2</v>
      </c>
      <c r="N47" s="16" t="s">
        <v>229</v>
      </c>
      <c r="O47" s="16">
        <v>4</v>
      </c>
      <c r="P47" s="16" t="s">
        <v>230</v>
      </c>
      <c r="Q47" s="18">
        <v>1975</v>
      </c>
      <c r="S47" s="30" t="str">
        <f t="shared" si="5"/>
        <v xml:space="preserve"> CAKI-2 </v>
      </c>
      <c r="T47" s="32">
        <f t="shared" si="6"/>
        <v>2</v>
      </c>
      <c r="U47" s="32">
        <f t="shared" si="7"/>
        <v>4</v>
      </c>
      <c r="V47" s="32">
        <f t="shared" si="8"/>
        <v>1975</v>
      </c>
      <c r="W47" s="32">
        <f t="shared" si="9"/>
        <v>21</v>
      </c>
      <c r="X47" s="32">
        <f t="shared" si="10"/>
        <v>69</v>
      </c>
      <c r="Y47" s="32">
        <f t="shared" si="16"/>
        <v>1</v>
      </c>
    </row>
    <row r="48" spans="1:25" x14ac:dyDescent="0.2">
      <c r="A48" t="s">
        <v>187</v>
      </c>
      <c r="B48">
        <v>9</v>
      </c>
      <c r="C48">
        <v>9</v>
      </c>
      <c r="D48">
        <f t="shared" si="14"/>
        <v>9</v>
      </c>
      <c r="E48" s="37" t="str">
        <f t="shared" si="15"/>
        <v xml:space="preserve"> G 401</v>
      </c>
      <c r="F48" s="38" t="s">
        <v>284</v>
      </c>
      <c r="G48" s="13" t="s">
        <v>278</v>
      </c>
      <c r="I48" s="13">
        <v>1</v>
      </c>
      <c r="K48" s="13" t="s">
        <v>285</v>
      </c>
      <c r="L48" s="15">
        <v>1</v>
      </c>
      <c r="M48" s="15">
        <v>2</v>
      </c>
      <c r="N48" s="16" t="s">
        <v>229</v>
      </c>
      <c r="O48" s="16">
        <v>4</v>
      </c>
      <c r="P48" s="16" t="s">
        <v>230</v>
      </c>
      <c r="Q48" s="18">
        <v>1987</v>
      </c>
      <c r="S48" s="30" t="str">
        <f t="shared" si="5"/>
        <v xml:space="preserve"> G 401</v>
      </c>
      <c r="T48" s="32">
        <f t="shared" si="6"/>
        <v>2</v>
      </c>
      <c r="U48" s="32">
        <f t="shared" si="7"/>
        <v>4</v>
      </c>
      <c r="V48" s="32">
        <f t="shared" si="8"/>
        <v>1987</v>
      </c>
      <c r="W48" s="32">
        <f t="shared" si="9"/>
        <v>9</v>
      </c>
      <c r="X48" s="32">
        <f t="shared" si="10"/>
        <v>1</v>
      </c>
      <c r="Y48" s="32">
        <f t="shared" si="16"/>
        <v>1</v>
      </c>
    </row>
    <row r="49" spans="1:25" x14ac:dyDescent="0.2">
      <c r="A49" t="s">
        <v>23</v>
      </c>
      <c r="B49">
        <v>7826</v>
      </c>
      <c r="C49">
        <v>7361</v>
      </c>
      <c r="D49">
        <f t="shared" si="14"/>
        <v>7361</v>
      </c>
      <c r="E49" s="37" t="str">
        <f t="shared" si="15"/>
        <v xml:space="preserve"> Hep G2 </v>
      </c>
      <c r="F49" s="38" t="s">
        <v>291</v>
      </c>
      <c r="G49" s="13" t="s">
        <v>289</v>
      </c>
      <c r="I49" s="13">
        <v>1</v>
      </c>
      <c r="J49" s="13" t="s">
        <v>239</v>
      </c>
      <c r="K49" s="13" t="s">
        <v>292</v>
      </c>
      <c r="L49" s="15">
        <v>15</v>
      </c>
      <c r="M49" s="15">
        <v>2</v>
      </c>
      <c r="N49" s="16" t="s">
        <v>229</v>
      </c>
      <c r="O49" s="16">
        <v>4</v>
      </c>
      <c r="P49" s="16" t="s">
        <v>230</v>
      </c>
      <c r="Q49" s="18">
        <v>1980</v>
      </c>
      <c r="S49" s="30" t="str">
        <f t="shared" si="5"/>
        <v xml:space="preserve"> Hep G2 </v>
      </c>
      <c r="T49" s="32">
        <f t="shared" si="6"/>
        <v>2</v>
      </c>
      <c r="U49" s="32">
        <f t="shared" si="7"/>
        <v>4</v>
      </c>
      <c r="V49" s="32">
        <f t="shared" si="8"/>
        <v>1980</v>
      </c>
      <c r="W49" s="32">
        <f t="shared" si="9"/>
        <v>7361</v>
      </c>
      <c r="X49" s="32">
        <f t="shared" si="10"/>
        <v>15</v>
      </c>
      <c r="Y49" s="32">
        <f t="shared" si="16"/>
        <v>1</v>
      </c>
    </row>
    <row r="50" spans="1:25" x14ac:dyDescent="0.2">
      <c r="A50" t="s">
        <v>114</v>
      </c>
      <c r="B50">
        <v>116</v>
      </c>
      <c r="C50">
        <v>116</v>
      </c>
      <c r="D50">
        <f t="shared" si="14"/>
        <v>116</v>
      </c>
      <c r="E50" s="37" t="str">
        <f t="shared" si="15"/>
        <v xml:space="preserve"> SK-HEP-1 </v>
      </c>
      <c r="F50" s="38" t="s">
        <v>288</v>
      </c>
      <c r="G50" s="13" t="s">
        <v>289</v>
      </c>
      <c r="I50" s="13">
        <v>1</v>
      </c>
      <c r="J50" s="13" t="s">
        <v>225</v>
      </c>
      <c r="K50" s="13" t="s">
        <v>290</v>
      </c>
      <c r="L50" s="14">
        <v>52</v>
      </c>
      <c r="M50" s="15">
        <v>2</v>
      </c>
      <c r="N50" s="16" t="s">
        <v>229</v>
      </c>
      <c r="O50" s="16">
        <v>4</v>
      </c>
      <c r="P50" s="17" t="s">
        <v>230</v>
      </c>
      <c r="Q50" s="18">
        <v>1971</v>
      </c>
      <c r="S50" s="30" t="str">
        <f t="shared" si="5"/>
        <v xml:space="preserve"> SK-HEP-1 </v>
      </c>
      <c r="T50" s="32">
        <f t="shared" si="6"/>
        <v>2</v>
      </c>
      <c r="U50" s="32">
        <f t="shared" si="7"/>
        <v>4</v>
      </c>
      <c r="V50" s="32">
        <f t="shared" si="8"/>
        <v>1971</v>
      </c>
      <c r="W50" s="32">
        <f t="shared" si="9"/>
        <v>116</v>
      </c>
      <c r="X50" s="32">
        <f t="shared" si="10"/>
        <v>52</v>
      </c>
      <c r="Y50" s="32">
        <f t="shared" si="16"/>
        <v>1</v>
      </c>
    </row>
    <row r="51" spans="1:25" x14ac:dyDescent="0.2">
      <c r="A51" t="s">
        <v>175</v>
      </c>
      <c r="B51">
        <v>15</v>
      </c>
      <c r="C51">
        <v>15</v>
      </c>
      <c r="D51">
        <f t="shared" si="14"/>
        <v>15</v>
      </c>
      <c r="E51" s="37" t="str">
        <f t="shared" si="15"/>
        <v xml:space="preserve"> OE21 </v>
      </c>
      <c r="F51" s="38" t="s">
        <v>313</v>
      </c>
      <c r="G51" s="13" t="s">
        <v>309</v>
      </c>
      <c r="I51" s="13">
        <v>1</v>
      </c>
      <c r="J51" s="13" t="s">
        <v>227</v>
      </c>
      <c r="K51" s="13" t="s">
        <v>251</v>
      </c>
      <c r="L51" s="14">
        <v>74</v>
      </c>
      <c r="M51" s="15">
        <v>2</v>
      </c>
      <c r="N51" s="16" t="s">
        <v>229</v>
      </c>
      <c r="O51" s="16">
        <v>4</v>
      </c>
      <c r="P51" s="17" t="s">
        <v>230</v>
      </c>
      <c r="Q51" s="18">
        <v>1993</v>
      </c>
      <c r="S51" s="30" t="str">
        <f t="shared" si="5"/>
        <v xml:space="preserve"> OE21 </v>
      </c>
      <c r="T51" s="32">
        <f t="shared" si="6"/>
        <v>2</v>
      </c>
      <c r="U51" s="32">
        <f t="shared" si="7"/>
        <v>4</v>
      </c>
      <c r="V51" s="32">
        <f t="shared" si="8"/>
        <v>1993</v>
      </c>
      <c r="W51" s="32">
        <f t="shared" si="9"/>
        <v>15</v>
      </c>
      <c r="X51" s="32">
        <f t="shared" si="10"/>
        <v>74</v>
      </c>
      <c r="Y51" s="32">
        <f t="shared" si="16"/>
        <v>1</v>
      </c>
    </row>
    <row r="52" spans="1:25" x14ac:dyDescent="0.2">
      <c r="A52" t="s">
        <v>183</v>
      </c>
      <c r="B52">
        <v>13</v>
      </c>
      <c r="C52">
        <v>13</v>
      </c>
      <c r="D52">
        <f t="shared" si="14"/>
        <v>13</v>
      </c>
      <c r="E52" s="37" t="str">
        <f t="shared" si="15"/>
        <v xml:space="preserve"> OE33 </v>
      </c>
      <c r="F52" s="38" t="s">
        <v>311</v>
      </c>
      <c r="G52" s="13" t="s">
        <v>309</v>
      </c>
      <c r="H52" s="13" t="s">
        <v>312</v>
      </c>
      <c r="I52" s="13">
        <v>1</v>
      </c>
      <c r="J52" s="13" t="s">
        <v>227</v>
      </c>
      <c r="K52" s="13" t="s">
        <v>298</v>
      </c>
      <c r="L52" s="14">
        <v>73</v>
      </c>
      <c r="M52" s="15">
        <v>1</v>
      </c>
      <c r="N52" s="16" t="s">
        <v>234</v>
      </c>
      <c r="O52" s="16">
        <v>4</v>
      </c>
      <c r="P52" s="17" t="s">
        <v>230</v>
      </c>
      <c r="Q52" s="18">
        <v>1997</v>
      </c>
      <c r="S52" s="30" t="str">
        <f t="shared" si="5"/>
        <v xml:space="preserve"> OE33 </v>
      </c>
      <c r="T52" s="32">
        <f t="shared" si="6"/>
        <v>1</v>
      </c>
      <c r="U52" s="32">
        <f t="shared" si="7"/>
        <v>4</v>
      </c>
      <c r="V52" s="32">
        <f t="shared" si="8"/>
        <v>1997</v>
      </c>
      <c r="W52" s="32">
        <f t="shared" si="9"/>
        <v>13</v>
      </c>
      <c r="X52" s="32">
        <f t="shared" si="10"/>
        <v>73</v>
      </c>
      <c r="Y52" s="32">
        <f t="shared" si="16"/>
        <v>1</v>
      </c>
    </row>
    <row r="53" spans="1:25" x14ac:dyDescent="0.2">
      <c r="A53" t="s">
        <v>195</v>
      </c>
      <c r="B53">
        <v>5</v>
      </c>
      <c r="C53">
        <f>309</f>
        <v>309</v>
      </c>
      <c r="D53">
        <f t="shared" si="14"/>
        <v>309</v>
      </c>
      <c r="E53" s="37" t="str">
        <f t="shared" si="15"/>
        <v xml:space="preserve"> AsPC 1 </v>
      </c>
      <c r="F53" s="38" t="s">
        <v>316</v>
      </c>
      <c r="G53" s="13" t="s">
        <v>317</v>
      </c>
      <c r="I53" s="13">
        <v>1</v>
      </c>
      <c r="J53" s="13" t="s">
        <v>225</v>
      </c>
      <c r="K53" s="13" t="s">
        <v>225</v>
      </c>
      <c r="L53" s="14">
        <v>62</v>
      </c>
      <c r="M53" s="15">
        <v>1</v>
      </c>
      <c r="N53" s="16" t="s">
        <v>234</v>
      </c>
      <c r="O53" s="16">
        <v>4</v>
      </c>
      <c r="P53" s="17" t="s">
        <v>230</v>
      </c>
      <c r="Q53" s="18">
        <v>1981</v>
      </c>
      <c r="S53" s="30" t="str">
        <f t="shared" si="5"/>
        <v xml:space="preserve"> AsPC 1 </v>
      </c>
      <c r="T53" s="32">
        <f t="shared" si="6"/>
        <v>1</v>
      </c>
      <c r="U53" s="32">
        <f t="shared" si="7"/>
        <v>4</v>
      </c>
      <c r="V53" s="32">
        <f t="shared" si="8"/>
        <v>1981</v>
      </c>
      <c r="W53" s="32">
        <f t="shared" si="9"/>
        <v>309</v>
      </c>
      <c r="X53" s="32">
        <f t="shared" si="10"/>
        <v>62</v>
      </c>
      <c r="Y53" s="32">
        <f t="shared" si="16"/>
        <v>1</v>
      </c>
    </row>
    <row r="54" spans="1:25" x14ac:dyDescent="0.2">
      <c r="A54" t="s">
        <v>113</v>
      </c>
      <c r="B54">
        <v>116</v>
      </c>
      <c r="C54">
        <f>222+9</f>
        <v>231</v>
      </c>
      <c r="D54">
        <f t="shared" si="14"/>
        <v>231</v>
      </c>
      <c r="E54" s="37" t="str">
        <f t="shared" si="15"/>
        <v xml:space="preserve"> CFPAC-1</v>
      </c>
      <c r="F54" s="38" t="s">
        <v>323</v>
      </c>
      <c r="G54" s="13" t="s">
        <v>317</v>
      </c>
      <c r="I54" s="13">
        <v>1</v>
      </c>
      <c r="J54" s="13" t="s">
        <v>324</v>
      </c>
      <c r="K54" s="13" t="s">
        <v>244</v>
      </c>
      <c r="L54" s="14">
        <v>26</v>
      </c>
      <c r="M54" s="15">
        <v>2</v>
      </c>
      <c r="N54" s="16" t="s">
        <v>229</v>
      </c>
      <c r="O54" s="16">
        <v>4</v>
      </c>
      <c r="P54" s="17" t="s">
        <v>230</v>
      </c>
      <c r="Q54" s="18">
        <v>1988</v>
      </c>
      <c r="S54" s="30" t="str">
        <f t="shared" si="5"/>
        <v xml:space="preserve"> CFPAC-1</v>
      </c>
      <c r="T54" s="32">
        <f t="shared" si="6"/>
        <v>2</v>
      </c>
      <c r="U54" s="32">
        <f t="shared" si="7"/>
        <v>4</v>
      </c>
      <c r="V54" s="32">
        <f t="shared" si="8"/>
        <v>1988</v>
      </c>
      <c r="W54" s="32">
        <f t="shared" si="9"/>
        <v>231</v>
      </c>
      <c r="X54" s="32">
        <f t="shared" si="10"/>
        <v>26</v>
      </c>
      <c r="Y54" s="32">
        <f t="shared" si="16"/>
        <v>1</v>
      </c>
    </row>
    <row r="55" spans="1:25" x14ac:dyDescent="0.2">
      <c r="A55" t="s">
        <v>161</v>
      </c>
      <c r="B55">
        <v>24</v>
      </c>
      <c r="C55">
        <v>32</v>
      </c>
      <c r="D55">
        <f t="shared" si="14"/>
        <v>32</v>
      </c>
      <c r="E55" s="37" t="str">
        <f t="shared" si="15"/>
        <v xml:space="preserve"> MIAPaCa2 </v>
      </c>
      <c r="F55" s="38" t="s">
        <v>318</v>
      </c>
      <c r="G55" s="13" t="s">
        <v>317</v>
      </c>
      <c r="I55" s="13">
        <v>1</v>
      </c>
      <c r="J55" s="13" t="s">
        <v>319</v>
      </c>
      <c r="K55" s="13" t="s">
        <v>320</v>
      </c>
      <c r="L55" s="14">
        <v>65</v>
      </c>
      <c r="M55" s="15">
        <v>2</v>
      </c>
      <c r="N55" s="16" t="s">
        <v>229</v>
      </c>
      <c r="O55" s="16">
        <v>4</v>
      </c>
      <c r="P55" s="17" t="s">
        <v>230</v>
      </c>
      <c r="Q55" s="18">
        <v>1975</v>
      </c>
      <c r="S55" s="30" t="str">
        <f t="shared" si="5"/>
        <v xml:space="preserve"> MIAPaCa2 </v>
      </c>
      <c r="T55" s="32">
        <f t="shared" si="6"/>
        <v>2</v>
      </c>
      <c r="U55" s="32">
        <f t="shared" si="7"/>
        <v>4</v>
      </c>
      <c r="V55" s="32">
        <f t="shared" si="8"/>
        <v>1975</v>
      </c>
      <c r="W55" s="32">
        <f t="shared" si="9"/>
        <v>32</v>
      </c>
      <c r="X55" s="32">
        <f t="shared" si="10"/>
        <v>65</v>
      </c>
      <c r="Y55" s="32">
        <f t="shared" si="16"/>
        <v>1</v>
      </c>
    </row>
    <row r="56" spans="1:25" x14ac:dyDescent="0.2">
      <c r="A56" t="s">
        <v>61</v>
      </c>
      <c r="B56">
        <v>704</v>
      </c>
      <c r="C56">
        <f>657+13</f>
        <v>670</v>
      </c>
      <c r="D56">
        <f t="shared" si="14"/>
        <v>670</v>
      </c>
      <c r="E56" s="37" t="str">
        <f t="shared" si="15"/>
        <v xml:space="preserve"> PANC-1 </v>
      </c>
      <c r="F56" s="38" t="s">
        <v>321</v>
      </c>
      <c r="G56" s="13" t="s">
        <v>317</v>
      </c>
      <c r="I56" s="13">
        <v>1</v>
      </c>
      <c r="J56" s="13" t="s">
        <v>319</v>
      </c>
      <c r="K56" s="13" t="s">
        <v>322</v>
      </c>
      <c r="L56" s="14">
        <v>56</v>
      </c>
      <c r="M56" s="15">
        <v>2</v>
      </c>
      <c r="N56" s="16" t="s">
        <v>229</v>
      </c>
      <c r="O56" s="16">
        <v>4</v>
      </c>
      <c r="P56" s="17" t="s">
        <v>230</v>
      </c>
      <c r="Q56" s="18">
        <v>1975</v>
      </c>
      <c r="S56" s="30" t="str">
        <f t="shared" si="5"/>
        <v xml:space="preserve"> PANC-1 </v>
      </c>
      <c r="T56" s="32">
        <f t="shared" si="6"/>
        <v>2</v>
      </c>
      <c r="U56" s="32">
        <f t="shared" si="7"/>
        <v>4</v>
      </c>
      <c r="V56" s="32">
        <f t="shared" si="8"/>
        <v>1975</v>
      </c>
      <c r="W56" s="32">
        <f t="shared" si="9"/>
        <v>670</v>
      </c>
      <c r="X56" s="32">
        <f t="shared" si="10"/>
        <v>56</v>
      </c>
      <c r="Y56" s="32">
        <f t="shared" si="16"/>
        <v>1</v>
      </c>
    </row>
    <row r="57" spans="1:25" x14ac:dyDescent="0.2">
      <c r="A57" t="s">
        <v>101</v>
      </c>
      <c r="B57">
        <v>171</v>
      </c>
      <c r="C57">
        <v>171</v>
      </c>
      <c r="D57">
        <f t="shared" si="14"/>
        <v>171</v>
      </c>
      <c r="E57" s="37" t="str">
        <f t="shared" si="15"/>
        <v xml:space="preserve"> Y79</v>
      </c>
      <c r="F57" s="38" t="s">
        <v>333</v>
      </c>
      <c r="G57" s="13" t="s">
        <v>334</v>
      </c>
      <c r="I57" s="13">
        <v>1</v>
      </c>
      <c r="K57" s="13" t="s">
        <v>310</v>
      </c>
      <c r="L57" s="14">
        <v>3</v>
      </c>
      <c r="M57" s="15">
        <v>1</v>
      </c>
      <c r="N57" s="16" t="s">
        <v>234</v>
      </c>
      <c r="O57" s="16">
        <v>4</v>
      </c>
      <c r="P57" s="17" t="s">
        <v>230</v>
      </c>
      <c r="Q57" s="18">
        <v>1974</v>
      </c>
      <c r="S57" s="30" t="str">
        <f t="shared" si="5"/>
        <v xml:space="preserve"> Y79</v>
      </c>
      <c r="T57" s="32">
        <f t="shared" si="6"/>
        <v>1</v>
      </c>
      <c r="U57" s="32">
        <f t="shared" si="7"/>
        <v>4</v>
      </c>
      <c r="V57" s="32">
        <f t="shared" si="8"/>
        <v>1974</v>
      </c>
      <c r="W57" s="32">
        <f t="shared" si="9"/>
        <v>171</v>
      </c>
      <c r="X57" s="32">
        <f t="shared" si="10"/>
        <v>3</v>
      </c>
      <c r="Y57" s="32">
        <f t="shared" si="16"/>
        <v>1</v>
      </c>
    </row>
    <row r="58" spans="1:25" ht="17" x14ac:dyDescent="0.2">
      <c r="A58" t="s">
        <v>194</v>
      </c>
      <c r="B58">
        <v>5</v>
      </c>
      <c r="C58">
        <v>5</v>
      </c>
      <c r="D58">
        <f t="shared" si="14"/>
        <v>5</v>
      </c>
      <c r="E58" s="37" t="str">
        <f t="shared" si="15"/>
        <v xml:space="preserve"> SK-PN-DW </v>
      </c>
      <c r="F58" s="38" t="s">
        <v>335</v>
      </c>
      <c r="G58" s="22" t="s">
        <v>336</v>
      </c>
      <c r="H58" s="13" t="s">
        <v>1</v>
      </c>
      <c r="I58" s="13">
        <v>1</v>
      </c>
      <c r="K58" s="13" t="s">
        <v>337</v>
      </c>
      <c r="L58" s="14">
        <v>17</v>
      </c>
      <c r="M58" s="15">
        <v>2</v>
      </c>
      <c r="N58" s="16" t="s">
        <v>229</v>
      </c>
      <c r="O58" s="16">
        <v>4</v>
      </c>
      <c r="P58" s="17" t="s">
        <v>230</v>
      </c>
      <c r="Q58" s="18">
        <v>1979</v>
      </c>
      <c r="S58" s="30" t="str">
        <f t="shared" si="5"/>
        <v xml:space="preserve"> SK-PN-DW </v>
      </c>
      <c r="T58" s="32">
        <f t="shared" si="6"/>
        <v>2</v>
      </c>
      <c r="U58" s="32">
        <f t="shared" si="7"/>
        <v>4</v>
      </c>
      <c r="V58" s="32">
        <f t="shared" si="8"/>
        <v>1979</v>
      </c>
      <c r="W58" s="32">
        <f t="shared" si="9"/>
        <v>5</v>
      </c>
      <c r="X58" s="32">
        <f t="shared" si="10"/>
        <v>17</v>
      </c>
      <c r="Y58" s="32">
        <f t="shared" si="16"/>
        <v>1</v>
      </c>
    </row>
    <row r="59" spans="1:25" x14ac:dyDescent="0.2">
      <c r="A59" t="s">
        <v>58</v>
      </c>
      <c r="B59">
        <v>705</v>
      </c>
      <c r="C59">
        <v>705</v>
      </c>
      <c r="D59">
        <f t="shared" si="14"/>
        <v>705</v>
      </c>
      <c r="E59" s="37" t="str">
        <f t="shared" si="15"/>
        <v xml:space="preserve"> C32</v>
      </c>
      <c r="F59" s="38" t="s">
        <v>343</v>
      </c>
      <c r="G59" s="13" t="s">
        <v>339</v>
      </c>
      <c r="I59" s="13">
        <v>1</v>
      </c>
      <c r="J59" s="13" t="s">
        <v>340</v>
      </c>
      <c r="K59" s="13" t="s">
        <v>344</v>
      </c>
      <c r="L59" s="14">
        <v>53</v>
      </c>
      <c r="M59" s="15">
        <v>2</v>
      </c>
      <c r="N59" s="16" t="s">
        <v>229</v>
      </c>
      <c r="O59" s="16">
        <v>4</v>
      </c>
      <c r="P59" s="17" t="s">
        <v>230</v>
      </c>
      <c r="Q59" s="18">
        <v>1973</v>
      </c>
      <c r="S59" s="30" t="str">
        <f t="shared" si="5"/>
        <v xml:space="preserve"> C32</v>
      </c>
      <c r="T59" s="32">
        <f t="shared" si="6"/>
        <v>2</v>
      </c>
      <c r="U59" s="32">
        <f t="shared" si="7"/>
        <v>4</v>
      </c>
      <c r="V59" s="32">
        <f t="shared" si="8"/>
        <v>1973</v>
      </c>
      <c r="W59" s="32">
        <f t="shared" si="9"/>
        <v>705</v>
      </c>
      <c r="X59" s="32">
        <f t="shared" si="10"/>
        <v>53</v>
      </c>
      <c r="Y59" s="32">
        <f t="shared" si="16"/>
        <v>1</v>
      </c>
    </row>
    <row r="60" spans="1:25" x14ac:dyDescent="0.2">
      <c r="A60" t="s">
        <v>188</v>
      </c>
      <c r="B60">
        <v>8</v>
      </c>
      <c r="C60">
        <v>8</v>
      </c>
      <c r="D60">
        <f t="shared" si="14"/>
        <v>8</v>
      </c>
      <c r="E60" s="37" t="str">
        <f t="shared" si="15"/>
        <v xml:space="preserve"> C32TG</v>
      </c>
      <c r="F60" s="38" t="s">
        <v>341</v>
      </c>
      <c r="G60" s="13" t="s">
        <v>339</v>
      </c>
      <c r="I60" s="13">
        <v>1</v>
      </c>
      <c r="J60" s="13" t="s">
        <v>340</v>
      </c>
      <c r="K60" s="13" t="s">
        <v>342</v>
      </c>
      <c r="L60" s="14">
        <v>53</v>
      </c>
      <c r="M60" s="15">
        <v>2</v>
      </c>
      <c r="N60" s="16" t="s">
        <v>229</v>
      </c>
      <c r="O60" s="16">
        <v>4</v>
      </c>
      <c r="P60" s="17" t="s">
        <v>230</v>
      </c>
      <c r="Q60" s="18">
        <v>1973</v>
      </c>
      <c r="S60" s="30" t="str">
        <f t="shared" si="5"/>
        <v xml:space="preserve"> C32TG</v>
      </c>
      <c r="T60" s="32">
        <f t="shared" si="6"/>
        <v>2</v>
      </c>
      <c r="U60" s="32">
        <f t="shared" si="7"/>
        <v>4</v>
      </c>
      <c r="V60" s="32">
        <f t="shared" si="8"/>
        <v>1973</v>
      </c>
      <c r="W60" s="32">
        <f t="shared" si="9"/>
        <v>8</v>
      </c>
      <c r="X60" s="32">
        <f t="shared" si="10"/>
        <v>53</v>
      </c>
      <c r="Y60" s="32">
        <f t="shared" si="16"/>
        <v>1</v>
      </c>
    </row>
    <row r="61" spans="1:25" x14ac:dyDescent="0.2">
      <c r="A61" t="s">
        <v>197</v>
      </c>
      <c r="B61">
        <v>5</v>
      </c>
      <c r="C61">
        <v>5</v>
      </c>
      <c r="D61">
        <f t="shared" ref="D61:D92" si="17">C61</f>
        <v>5</v>
      </c>
      <c r="E61" s="37" t="str">
        <f t="shared" ref="E61:E96" si="18">A61</f>
        <v xml:space="preserve"> G 361</v>
      </c>
      <c r="F61" s="38" t="s">
        <v>345</v>
      </c>
      <c r="G61" s="13" t="s">
        <v>339</v>
      </c>
      <c r="I61" s="13">
        <v>1</v>
      </c>
      <c r="J61" s="13" t="s">
        <v>340</v>
      </c>
      <c r="K61" s="13" t="s">
        <v>346</v>
      </c>
      <c r="L61" s="14">
        <v>31</v>
      </c>
      <c r="M61" s="15">
        <v>2</v>
      </c>
      <c r="N61" s="16" t="s">
        <v>229</v>
      </c>
      <c r="O61" s="16">
        <v>4</v>
      </c>
      <c r="P61" s="17" t="s">
        <v>230</v>
      </c>
      <c r="Q61" s="18">
        <v>1978</v>
      </c>
      <c r="S61" s="30" t="str">
        <f t="shared" si="5"/>
        <v xml:space="preserve"> G 361</v>
      </c>
      <c r="T61" s="32">
        <f t="shared" si="6"/>
        <v>2</v>
      </c>
      <c r="U61" s="32">
        <f t="shared" si="7"/>
        <v>4</v>
      </c>
      <c r="V61" s="32">
        <f t="shared" si="8"/>
        <v>1978</v>
      </c>
      <c r="W61" s="32">
        <f t="shared" si="9"/>
        <v>5</v>
      </c>
      <c r="X61" s="32">
        <f t="shared" si="10"/>
        <v>31</v>
      </c>
      <c r="Y61" s="32">
        <f t="shared" si="16"/>
        <v>1</v>
      </c>
    </row>
    <row r="62" spans="1:25" x14ac:dyDescent="0.2">
      <c r="A62" t="s">
        <v>180</v>
      </c>
      <c r="B62">
        <v>14</v>
      </c>
      <c r="C62">
        <v>14</v>
      </c>
      <c r="D62">
        <f t="shared" si="17"/>
        <v>14</v>
      </c>
      <c r="E62" s="37" t="str">
        <f t="shared" si="18"/>
        <v xml:space="preserve"> MEWO </v>
      </c>
      <c r="F62" s="38" t="s">
        <v>338</v>
      </c>
      <c r="G62" s="13" t="s">
        <v>339</v>
      </c>
      <c r="I62" s="13">
        <v>1</v>
      </c>
      <c r="J62" s="13" t="s">
        <v>340</v>
      </c>
      <c r="K62" s="13" t="s">
        <v>340</v>
      </c>
      <c r="L62" s="14">
        <v>78</v>
      </c>
      <c r="M62" s="15">
        <v>2</v>
      </c>
      <c r="N62" s="16" t="s">
        <v>229</v>
      </c>
      <c r="O62" s="16">
        <v>4</v>
      </c>
      <c r="P62" s="17" t="s">
        <v>230</v>
      </c>
      <c r="Q62" s="18">
        <v>1974</v>
      </c>
      <c r="S62" s="30" t="str">
        <f t="shared" si="5"/>
        <v xml:space="preserve"> MEWO </v>
      </c>
      <c r="T62" s="32">
        <f t="shared" si="6"/>
        <v>2</v>
      </c>
      <c r="U62" s="32">
        <f t="shared" si="7"/>
        <v>4</v>
      </c>
      <c r="V62" s="32">
        <f t="shared" si="8"/>
        <v>1974</v>
      </c>
      <c r="W62" s="32">
        <f t="shared" si="9"/>
        <v>14</v>
      </c>
      <c r="X62" s="32">
        <f t="shared" si="10"/>
        <v>78</v>
      </c>
      <c r="Y62" s="32">
        <f t="shared" si="16"/>
        <v>1</v>
      </c>
    </row>
    <row r="63" spans="1:25" x14ac:dyDescent="0.2">
      <c r="A63" t="s">
        <v>147</v>
      </c>
      <c r="B63">
        <v>37</v>
      </c>
      <c r="C63">
        <v>41</v>
      </c>
      <c r="D63">
        <f t="shared" si="17"/>
        <v>41</v>
      </c>
      <c r="E63" s="37" t="str">
        <f t="shared" si="18"/>
        <v xml:space="preserve"> MKL1 </v>
      </c>
      <c r="F63" s="38" t="s">
        <v>348</v>
      </c>
      <c r="G63" s="13" t="s">
        <v>339</v>
      </c>
      <c r="I63" s="13">
        <v>1</v>
      </c>
      <c r="J63" s="13" t="s">
        <v>340</v>
      </c>
      <c r="K63" s="13" t="s">
        <v>349</v>
      </c>
      <c r="L63" s="14">
        <v>26</v>
      </c>
      <c r="M63" s="15">
        <v>2</v>
      </c>
      <c r="N63" s="16" t="s">
        <v>229</v>
      </c>
      <c r="O63" s="16">
        <v>4</v>
      </c>
      <c r="P63" s="17" t="s">
        <v>230</v>
      </c>
      <c r="Q63" s="18">
        <v>1987</v>
      </c>
      <c r="S63" s="30" t="str">
        <f t="shared" si="5"/>
        <v xml:space="preserve"> MKL1 </v>
      </c>
      <c r="T63" s="32">
        <f t="shared" si="6"/>
        <v>2</v>
      </c>
      <c r="U63" s="32">
        <f t="shared" si="7"/>
        <v>4</v>
      </c>
      <c r="V63" s="32">
        <f t="shared" si="8"/>
        <v>1987</v>
      </c>
      <c r="W63" s="32">
        <f t="shared" si="9"/>
        <v>41</v>
      </c>
      <c r="X63" s="32">
        <f t="shared" si="10"/>
        <v>26</v>
      </c>
      <c r="Y63" s="32">
        <f t="shared" si="16"/>
        <v>1</v>
      </c>
    </row>
    <row r="64" spans="1:25" x14ac:dyDescent="0.2">
      <c r="A64" t="s">
        <v>72</v>
      </c>
      <c r="B64">
        <v>449</v>
      </c>
      <c r="C64">
        <v>430</v>
      </c>
      <c r="D64">
        <f t="shared" si="17"/>
        <v>430</v>
      </c>
      <c r="E64" s="37" t="str">
        <f t="shared" si="18"/>
        <v xml:space="preserve"> MS1</v>
      </c>
      <c r="F64" s="38" t="s">
        <v>347</v>
      </c>
      <c r="G64" s="13" t="s">
        <v>339</v>
      </c>
      <c r="I64" s="13">
        <v>1</v>
      </c>
      <c r="J64" s="13" t="s">
        <v>340</v>
      </c>
      <c r="K64" s="13" t="s">
        <v>344</v>
      </c>
      <c r="L64" s="14">
        <v>26</v>
      </c>
      <c r="M64" s="15">
        <v>2</v>
      </c>
      <c r="N64" s="16" t="s">
        <v>229</v>
      </c>
      <c r="O64" s="16">
        <v>4</v>
      </c>
      <c r="P64" s="17" t="s">
        <v>230</v>
      </c>
      <c r="Q64" s="18">
        <v>1994</v>
      </c>
      <c r="S64" s="30" t="str">
        <f t="shared" si="5"/>
        <v xml:space="preserve"> MS1</v>
      </c>
      <c r="T64" s="32">
        <f t="shared" si="6"/>
        <v>2</v>
      </c>
      <c r="U64" s="32">
        <f t="shared" si="7"/>
        <v>4</v>
      </c>
      <c r="V64" s="32">
        <f t="shared" si="8"/>
        <v>1994</v>
      </c>
      <c r="W64" s="32">
        <f t="shared" si="9"/>
        <v>430</v>
      </c>
      <c r="X64" s="32">
        <f t="shared" si="10"/>
        <v>26</v>
      </c>
      <c r="Y64" s="32">
        <f t="shared" si="16"/>
        <v>1</v>
      </c>
    </row>
    <row r="65" spans="1:25" x14ac:dyDescent="0.2">
      <c r="A65" t="s">
        <v>84</v>
      </c>
      <c r="B65">
        <v>247</v>
      </c>
      <c r="C65">
        <v>247</v>
      </c>
      <c r="D65">
        <f t="shared" si="17"/>
        <v>247</v>
      </c>
      <c r="E65" s="37" t="str">
        <f t="shared" si="18"/>
        <v xml:space="preserve"> A2058</v>
      </c>
      <c r="F65" s="38" t="s">
        <v>357</v>
      </c>
      <c r="G65" s="24" t="s">
        <v>358</v>
      </c>
      <c r="H65" s="24"/>
      <c r="I65" s="13">
        <v>1</v>
      </c>
      <c r="J65" s="13" t="s">
        <v>340</v>
      </c>
      <c r="K65" s="13" t="s">
        <v>340</v>
      </c>
      <c r="L65" s="14">
        <v>43</v>
      </c>
      <c r="M65" s="15">
        <v>2</v>
      </c>
      <c r="N65" s="16" t="s">
        <v>229</v>
      </c>
      <c r="O65" s="16">
        <v>4</v>
      </c>
      <c r="P65" s="17" t="s">
        <v>230</v>
      </c>
      <c r="Q65" s="18">
        <v>2001</v>
      </c>
      <c r="S65" s="30" t="str">
        <f t="shared" si="5"/>
        <v xml:space="preserve"> A2058</v>
      </c>
      <c r="T65" s="32">
        <f t="shared" si="6"/>
        <v>2</v>
      </c>
      <c r="U65" s="32">
        <f t="shared" si="7"/>
        <v>4</v>
      </c>
      <c r="V65" s="32">
        <f t="shared" si="8"/>
        <v>2001</v>
      </c>
      <c r="W65" s="32">
        <f t="shared" si="9"/>
        <v>247</v>
      </c>
      <c r="X65" s="32">
        <f t="shared" si="10"/>
        <v>43</v>
      </c>
      <c r="Y65" s="32">
        <f t="shared" si="16"/>
        <v>1</v>
      </c>
    </row>
    <row r="66" spans="1:25" x14ac:dyDescent="0.2">
      <c r="A66" t="s">
        <v>68</v>
      </c>
      <c r="B66">
        <v>531</v>
      </c>
      <c r="C66">
        <v>531</v>
      </c>
      <c r="D66">
        <f t="shared" si="17"/>
        <v>531</v>
      </c>
      <c r="E66" s="37" t="str">
        <f t="shared" si="18"/>
        <v xml:space="preserve"> AGS</v>
      </c>
      <c r="F66" s="38" t="s">
        <v>363</v>
      </c>
      <c r="G66" s="13" t="s">
        <v>360</v>
      </c>
      <c r="I66" s="13">
        <v>1</v>
      </c>
      <c r="J66" s="13" t="s">
        <v>361</v>
      </c>
      <c r="K66" s="13" t="s">
        <v>362</v>
      </c>
      <c r="L66" s="14">
        <v>54</v>
      </c>
      <c r="M66" s="15">
        <v>1</v>
      </c>
      <c r="N66" s="16" t="s">
        <v>234</v>
      </c>
      <c r="O66" s="16">
        <v>4</v>
      </c>
      <c r="P66" s="17" t="s">
        <v>230</v>
      </c>
      <c r="Q66" s="18">
        <v>1979</v>
      </c>
      <c r="S66" s="30" t="str">
        <f t="shared" ref="S66:S85" si="19">A66</f>
        <v xml:space="preserve"> AGS</v>
      </c>
      <c r="T66" s="32">
        <f t="shared" ref="T66:T129" si="20">M66</f>
        <v>1</v>
      </c>
      <c r="U66" s="32">
        <f t="shared" ref="U66:U129" si="21">O66</f>
        <v>4</v>
      </c>
      <c r="V66" s="32">
        <f t="shared" ref="V66:V129" si="22">Q66</f>
        <v>1979</v>
      </c>
      <c r="W66" s="32">
        <f t="shared" ref="W66:W129" si="23">D66</f>
        <v>531</v>
      </c>
      <c r="X66" s="32">
        <f t="shared" ref="X66:X129" si="24">L66</f>
        <v>54</v>
      </c>
      <c r="Y66" s="32">
        <f t="shared" ref="Y66:Y85" si="25">I66</f>
        <v>1</v>
      </c>
    </row>
    <row r="67" spans="1:25" x14ac:dyDescent="0.2">
      <c r="A67" t="s">
        <v>97</v>
      </c>
      <c r="B67">
        <v>179</v>
      </c>
      <c r="C67">
        <v>174</v>
      </c>
      <c r="D67">
        <f t="shared" si="17"/>
        <v>174</v>
      </c>
      <c r="E67" s="37" t="str">
        <f t="shared" si="18"/>
        <v xml:space="preserve"> NTERA2 </v>
      </c>
      <c r="F67" s="38" t="s">
        <v>366</v>
      </c>
      <c r="G67" s="13" t="s">
        <v>367</v>
      </c>
      <c r="I67" s="13">
        <v>1</v>
      </c>
      <c r="K67" s="25" t="s">
        <v>368</v>
      </c>
      <c r="L67" s="14">
        <v>22</v>
      </c>
      <c r="M67" s="15">
        <v>2</v>
      </c>
      <c r="N67" s="16" t="s">
        <v>229</v>
      </c>
      <c r="O67" s="16">
        <v>4</v>
      </c>
      <c r="P67" s="17" t="s">
        <v>230</v>
      </c>
      <c r="Q67" s="26">
        <v>1980</v>
      </c>
      <c r="R67" s="35"/>
      <c r="S67" s="30" t="str">
        <f t="shared" si="19"/>
        <v xml:space="preserve"> NTERA2 </v>
      </c>
      <c r="T67" s="32">
        <f t="shared" si="20"/>
        <v>2</v>
      </c>
      <c r="U67" s="32">
        <f t="shared" si="21"/>
        <v>4</v>
      </c>
      <c r="V67" s="32">
        <f t="shared" si="22"/>
        <v>1980</v>
      </c>
      <c r="W67" s="32">
        <f t="shared" si="23"/>
        <v>174</v>
      </c>
      <c r="X67" s="32">
        <f t="shared" si="24"/>
        <v>22</v>
      </c>
      <c r="Y67" s="32">
        <f t="shared" si="25"/>
        <v>1</v>
      </c>
    </row>
    <row r="68" spans="1:25" x14ac:dyDescent="0.2">
      <c r="A68" t="s">
        <v>31</v>
      </c>
      <c r="B68">
        <v>4032</v>
      </c>
      <c r="C68">
        <v>4032</v>
      </c>
      <c r="D68">
        <f t="shared" si="17"/>
        <v>4032</v>
      </c>
      <c r="E68" s="37" t="str">
        <f t="shared" si="18"/>
        <v xml:space="preserve"> K1 </v>
      </c>
      <c r="F68" s="38" t="s">
        <v>373</v>
      </c>
      <c r="G68" s="13" t="s">
        <v>4</v>
      </c>
      <c r="I68" s="13">
        <v>1</v>
      </c>
      <c r="K68" s="13" t="s">
        <v>244</v>
      </c>
      <c r="L68" s="14">
        <v>58</v>
      </c>
      <c r="M68" s="15">
        <v>2</v>
      </c>
      <c r="N68" s="16" t="s">
        <v>229</v>
      </c>
      <c r="O68" s="16">
        <v>4</v>
      </c>
      <c r="P68" s="17" t="s">
        <v>230</v>
      </c>
      <c r="Q68" s="18">
        <v>1993</v>
      </c>
      <c r="S68" s="30" t="str">
        <f t="shared" si="19"/>
        <v xml:space="preserve"> K1 </v>
      </c>
      <c r="T68" s="32">
        <f t="shared" si="20"/>
        <v>2</v>
      </c>
      <c r="U68" s="32">
        <f t="shared" si="21"/>
        <v>4</v>
      </c>
      <c r="V68" s="32">
        <f t="shared" si="22"/>
        <v>1993</v>
      </c>
      <c r="W68" s="32">
        <f t="shared" si="23"/>
        <v>4032</v>
      </c>
      <c r="X68" s="32">
        <f t="shared" si="24"/>
        <v>58</v>
      </c>
      <c r="Y68" s="32">
        <f t="shared" si="25"/>
        <v>1</v>
      </c>
    </row>
    <row r="69" spans="1:25" x14ac:dyDescent="0.2">
      <c r="A69" t="s">
        <v>29</v>
      </c>
      <c r="B69">
        <v>4318</v>
      </c>
      <c r="C69">
        <v>4318</v>
      </c>
      <c r="D69">
        <f t="shared" si="17"/>
        <v>4318</v>
      </c>
      <c r="E69" s="37" t="str">
        <f t="shared" si="18"/>
        <v xml:space="preserve"> TT </v>
      </c>
      <c r="F69" s="38" t="s">
        <v>371</v>
      </c>
      <c r="G69" s="13" t="s">
        <v>4</v>
      </c>
      <c r="H69" s="13" t="s">
        <v>372</v>
      </c>
      <c r="I69" s="13">
        <v>1</v>
      </c>
      <c r="J69" s="13" t="s">
        <v>244</v>
      </c>
      <c r="K69" s="13" t="s">
        <v>244</v>
      </c>
      <c r="L69" s="14">
        <v>77</v>
      </c>
      <c r="M69" s="15">
        <v>1</v>
      </c>
      <c r="N69" s="16" t="s">
        <v>234</v>
      </c>
      <c r="O69" s="16">
        <v>4</v>
      </c>
      <c r="P69" s="17" t="s">
        <v>230</v>
      </c>
      <c r="Q69" s="26">
        <v>1981</v>
      </c>
      <c r="R69" s="35"/>
      <c r="S69" s="30" t="str">
        <f t="shared" si="19"/>
        <v xml:space="preserve"> TT </v>
      </c>
      <c r="T69" s="32">
        <f t="shared" si="20"/>
        <v>1</v>
      </c>
      <c r="U69" s="32">
        <f t="shared" si="21"/>
        <v>4</v>
      </c>
      <c r="V69" s="32">
        <f t="shared" si="22"/>
        <v>1981</v>
      </c>
      <c r="W69" s="32">
        <f t="shared" si="23"/>
        <v>4318</v>
      </c>
      <c r="X69" s="32">
        <f t="shared" si="24"/>
        <v>77</v>
      </c>
      <c r="Y69" s="32">
        <f t="shared" si="25"/>
        <v>1</v>
      </c>
    </row>
    <row r="70" spans="1:25" x14ac:dyDescent="0.2">
      <c r="A70" t="s">
        <v>211</v>
      </c>
      <c r="B70">
        <v>1</v>
      </c>
      <c r="C70">
        <v>1</v>
      </c>
      <c r="D70">
        <f t="shared" si="17"/>
        <v>1</v>
      </c>
      <c r="E70" s="37" t="str">
        <f t="shared" si="18"/>
        <v xml:space="preserve"> BICR56 </v>
      </c>
      <c r="F70" s="38" t="s">
        <v>376</v>
      </c>
      <c r="G70" s="13" t="s">
        <v>5</v>
      </c>
      <c r="I70" s="13">
        <v>1</v>
      </c>
      <c r="J70" s="13" t="s">
        <v>227</v>
      </c>
      <c r="K70" s="13" t="s">
        <v>251</v>
      </c>
      <c r="L70" s="14">
        <v>-10</v>
      </c>
      <c r="M70" s="15">
        <v>1</v>
      </c>
      <c r="N70" s="16" t="s">
        <v>234</v>
      </c>
      <c r="O70" s="16">
        <v>4</v>
      </c>
      <c r="P70" s="17" t="s">
        <v>230</v>
      </c>
      <c r="Q70" s="18">
        <v>1995</v>
      </c>
      <c r="S70" s="30" t="str">
        <f t="shared" si="19"/>
        <v xml:space="preserve"> BICR56 </v>
      </c>
      <c r="T70" s="32">
        <f t="shared" si="20"/>
        <v>1</v>
      </c>
      <c r="U70" s="32">
        <f t="shared" si="21"/>
        <v>4</v>
      </c>
      <c r="V70" s="32">
        <f t="shared" si="22"/>
        <v>1995</v>
      </c>
      <c r="W70" s="32">
        <f t="shared" si="23"/>
        <v>1</v>
      </c>
      <c r="X70" s="32">
        <f t="shared" si="24"/>
        <v>-10</v>
      </c>
      <c r="Y70" s="32">
        <f t="shared" si="25"/>
        <v>1</v>
      </c>
    </row>
    <row r="71" spans="1:25" x14ac:dyDescent="0.2">
      <c r="A71" t="s">
        <v>99</v>
      </c>
      <c r="B71">
        <v>173</v>
      </c>
      <c r="C71">
        <v>173</v>
      </c>
      <c r="D71">
        <f t="shared" si="17"/>
        <v>173</v>
      </c>
      <c r="E71" s="37" t="str">
        <f t="shared" si="18"/>
        <v xml:space="preserve"> RT4</v>
      </c>
      <c r="F71" s="38" t="s">
        <v>383</v>
      </c>
      <c r="G71" s="13" t="s">
        <v>384</v>
      </c>
      <c r="I71" s="13">
        <v>1</v>
      </c>
      <c r="K71" s="13" t="s">
        <v>385</v>
      </c>
      <c r="L71" s="14">
        <v>63</v>
      </c>
      <c r="M71" s="15">
        <v>2</v>
      </c>
      <c r="N71" s="16" t="s">
        <v>229</v>
      </c>
      <c r="O71" s="16">
        <v>4</v>
      </c>
      <c r="P71" s="17" t="s">
        <v>230</v>
      </c>
      <c r="Q71" s="18">
        <v>1970</v>
      </c>
      <c r="S71" s="30" t="str">
        <f t="shared" si="19"/>
        <v xml:space="preserve"> RT4</v>
      </c>
      <c r="T71" s="32">
        <f t="shared" si="20"/>
        <v>2</v>
      </c>
      <c r="U71" s="32">
        <f t="shared" si="21"/>
        <v>4</v>
      </c>
      <c r="V71" s="32">
        <f t="shared" si="22"/>
        <v>1970</v>
      </c>
      <c r="W71" s="32">
        <f t="shared" si="23"/>
        <v>173</v>
      </c>
      <c r="X71" s="32">
        <f t="shared" si="24"/>
        <v>63</v>
      </c>
      <c r="Y71" s="32">
        <f t="shared" si="25"/>
        <v>1</v>
      </c>
    </row>
    <row r="72" spans="1:25" x14ac:dyDescent="0.2">
      <c r="A72" t="s">
        <v>208</v>
      </c>
      <c r="B72">
        <v>2</v>
      </c>
      <c r="C72">
        <v>7</v>
      </c>
      <c r="D72">
        <f t="shared" si="17"/>
        <v>7</v>
      </c>
      <c r="E72" s="37" t="str">
        <f t="shared" si="18"/>
        <v xml:space="preserve"> MFE280 </v>
      </c>
      <c r="F72" s="38" t="s">
        <v>420</v>
      </c>
      <c r="G72" s="13" t="s">
        <v>421</v>
      </c>
      <c r="H72" s="21" t="s">
        <v>261</v>
      </c>
      <c r="I72" s="13">
        <v>1</v>
      </c>
      <c r="J72" s="21" t="s">
        <v>244</v>
      </c>
      <c r="K72" s="13" t="s">
        <v>422</v>
      </c>
      <c r="L72" s="14">
        <v>78</v>
      </c>
      <c r="M72" s="15">
        <v>3</v>
      </c>
      <c r="N72" s="16" t="s">
        <v>241</v>
      </c>
      <c r="O72" s="16">
        <v>4</v>
      </c>
      <c r="P72" s="17" t="s">
        <v>230</v>
      </c>
      <c r="Q72" s="18">
        <v>1998</v>
      </c>
      <c r="S72" s="30" t="str">
        <f t="shared" si="19"/>
        <v xml:space="preserve"> MFE280 </v>
      </c>
      <c r="T72" s="32">
        <f t="shared" si="20"/>
        <v>3</v>
      </c>
      <c r="U72" s="32">
        <f t="shared" si="21"/>
        <v>4</v>
      </c>
      <c r="V72" s="32">
        <f t="shared" si="22"/>
        <v>1998</v>
      </c>
      <c r="W72" s="32">
        <f t="shared" si="23"/>
        <v>7</v>
      </c>
      <c r="X72" s="32">
        <f t="shared" si="24"/>
        <v>78</v>
      </c>
      <c r="Y72" s="32">
        <f t="shared" si="25"/>
        <v>1</v>
      </c>
    </row>
    <row r="73" spans="1:25" x14ac:dyDescent="0.2">
      <c r="A73" t="s">
        <v>90</v>
      </c>
      <c r="B73">
        <v>210</v>
      </c>
      <c r="C73">
        <v>206</v>
      </c>
      <c r="D73">
        <f t="shared" si="17"/>
        <v>206</v>
      </c>
      <c r="E73" s="37" t="str">
        <f t="shared" si="18"/>
        <v xml:space="preserve"> CACO-2 </v>
      </c>
      <c r="F73" s="38" t="s">
        <v>555</v>
      </c>
      <c r="G73" s="13" t="s">
        <v>546</v>
      </c>
      <c r="I73" s="13">
        <v>1</v>
      </c>
      <c r="J73" s="13" t="s">
        <v>547</v>
      </c>
      <c r="K73" s="13" t="s">
        <v>551</v>
      </c>
      <c r="L73" s="14">
        <v>72</v>
      </c>
      <c r="M73" s="15">
        <v>2</v>
      </c>
      <c r="N73" s="16" t="s">
        <v>229</v>
      </c>
      <c r="O73" s="16">
        <v>4</v>
      </c>
      <c r="P73" s="17" t="s">
        <v>230</v>
      </c>
      <c r="Q73" s="18">
        <v>1977</v>
      </c>
      <c r="S73" s="30" t="str">
        <f t="shared" si="19"/>
        <v xml:space="preserve"> CACO-2 </v>
      </c>
      <c r="T73" s="32">
        <f t="shared" si="20"/>
        <v>2</v>
      </c>
      <c r="U73" s="32">
        <f t="shared" si="21"/>
        <v>4</v>
      </c>
      <c r="V73" s="32">
        <f t="shared" si="22"/>
        <v>1977</v>
      </c>
      <c r="W73" s="32">
        <f t="shared" si="23"/>
        <v>206</v>
      </c>
      <c r="X73" s="32">
        <f t="shared" si="24"/>
        <v>72</v>
      </c>
      <c r="Y73" s="32">
        <f t="shared" si="25"/>
        <v>1</v>
      </c>
    </row>
    <row r="74" spans="1:25" x14ac:dyDescent="0.2">
      <c r="A74" t="s">
        <v>25</v>
      </c>
      <c r="B74">
        <v>6173</v>
      </c>
      <c r="C74">
        <v>6173</v>
      </c>
      <c r="D74">
        <f t="shared" si="17"/>
        <v>6173</v>
      </c>
      <c r="E74" s="37" t="str">
        <f t="shared" si="18"/>
        <v xml:space="preserve"> Colo </v>
      </c>
      <c r="F74" s="38" t="s">
        <v>556</v>
      </c>
      <c r="G74" s="13" t="s">
        <v>546</v>
      </c>
      <c r="I74" s="13">
        <v>1</v>
      </c>
      <c r="J74" s="13" t="s">
        <v>547</v>
      </c>
      <c r="K74" s="13" t="s">
        <v>557</v>
      </c>
      <c r="L74" s="14">
        <v>70</v>
      </c>
      <c r="M74" s="15">
        <v>2</v>
      </c>
      <c r="N74" s="16" t="s">
        <v>229</v>
      </c>
      <c r="O74" s="16">
        <v>4</v>
      </c>
      <c r="P74" s="17" t="s">
        <v>230</v>
      </c>
      <c r="Q74" s="18">
        <v>1978</v>
      </c>
      <c r="S74" s="30" t="str">
        <f t="shared" si="19"/>
        <v xml:space="preserve"> Colo </v>
      </c>
      <c r="T74" s="32">
        <f t="shared" si="20"/>
        <v>2</v>
      </c>
      <c r="U74" s="32">
        <f t="shared" si="21"/>
        <v>4</v>
      </c>
      <c r="V74" s="32">
        <f t="shared" si="22"/>
        <v>1978</v>
      </c>
      <c r="W74" s="32">
        <f t="shared" si="23"/>
        <v>6173</v>
      </c>
      <c r="X74" s="32">
        <f t="shared" si="24"/>
        <v>70</v>
      </c>
      <c r="Y74" s="32">
        <f t="shared" si="25"/>
        <v>1</v>
      </c>
    </row>
    <row r="75" spans="1:25" x14ac:dyDescent="0.2">
      <c r="A75" t="s">
        <v>65</v>
      </c>
      <c r="B75">
        <v>591</v>
      </c>
      <c r="C75">
        <v>591</v>
      </c>
      <c r="D75">
        <f t="shared" si="17"/>
        <v>591</v>
      </c>
      <c r="E75" s="37" t="str">
        <f t="shared" si="18"/>
        <v xml:space="preserve"> COLO 205 </v>
      </c>
      <c r="F75" s="38" t="s">
        <v>558</v>
      </c>
      <c r="G75" s="13" t="s">
        <v>546</v>
      </c>
      <c r="I75" s="13">
        <v>1</v>
      </c>
      <c r="J75" s="13" t="s">
        <v>547</v>
      </c>
      <c r="K75" s="13" t="s">
        <v>557</v>
      </c>
      <c r="L75" s="14">
        <v>70</v>
      </c>
      <c r="M75" s="15">
        <v>2</v>
      </c>
      <c r="N75" s="16" t="s">
        <v>229</v>
      </c>
      <c r="O75" s="16">
        <v>4</v>
      </c>
      <c r="P75" s="17" t="s">
        <v>230</v>
      </c>
      <c r="Q75" s="18">
        <v>1978</v>
      </c>
      <c r="S75" s="30" t="str">
        <f t="shared" si="19"/>
        <v xml:space="preserve"> COLO 205 </v>
      </c>
      <c r="T75" s="32">
        <f t="shared" si="20"/>
        <v>2</v>
      </c>
      <c r="U75" s="32">
        <f t="shared" si="21"/>
        <v>4</v>
      </c>
      <c r="V75" s="32">
        <f t="shared" si="22"/>
        <v>1978</v>
      </c>
      <c r="W75" s="32">
        <f t="shared" si="23"/>
        <v>591</v>
      </c>
      <c r="X75" s="32">
        <f t="shared" si="24"/>
        <v>70</v>
      </c>
      <c r="Y75" s="32">
        <f t="shared" si="25"/>
        <v>1</v>
      </c>
    </row>
    <row r="76" spans="1:25" ht="17" x14ac:dyDescent="0.2">
      <c r="A76" t="s">
        <v>200</v>
      </c>
      <c r="B76">
        <v>4</v>
      </c>
      <c r="C76">
        <v>4</v>
      </c>
      <c r="D76">
        <f t="shared" si="17"/>
        <v>4</v>
      </c>
      <c r="E76" s="37" t="str">
        <f t="shared" si="18"/>
        <v xml:space="preserve"> COLO 206F</v>
      </c>
      <c r="F76" s="38" t="s">
        <v>559</v>
      </c>
      <c r="G76" s="13" t="s">
        <v>546</v>
      </c>
      <c r="I76" s="13">
        <v>1</v>
      </c>
      <c r="J76" s="13" t="s">
        <v>547</v>
      </c>
      <c r="K76" s="28" t="s">
        <v>551</v>
      </c>
      <c r="L76" s="14">
        <v>70</v>
      </c>
      <c r="M76" s="15">
        <v>2</v>
      </c>
      <c r="N76" s="16" t="s">
        <v>229</v>
      </c>
      <c r="O76" s="16">
        <v>4</v>
      </c>
      <c r="P76" s="17" t="s">
        <v>230</v>
      </c>
      <c r="Q76" s="18">
        <v>1978</v>
      </c>
      <c r="S76" s="30" t="str">
        <f t="shared" si="19"/>
        <v xml:space="preserve"> COLO 206F</v>
      </c>
      <c r="T76" s="32">
        <f t="shared" si="20"/>
        <v>2</v>
      </c>
      <c r="U76" s="32">
        <f t="shared" si="21"/>
        <v>4</v>
      </c>
      <c r="V76" s="32">
        <f t="shared" si="22"/>
        <v>1978</v>
      </c>
      <c r="W76" s="32">
        <f t="shared" si="23"/>
        <v>4</v>
      </c>
      <c r="X76" s="32">
        <f t="shared" si="24"/>
        <v>70</v>
      </c>
      <c r="Y76" s="32">
        <f t="shared" si="25"/>
        <v>1</v>
      </c>
    </row>
    <row r="77" spans="1:25" x14ac:dyDescent="0.2">
      <c r="A77" t="s">
        <v>36</v>
      </c>
      <c r="B77">
        <v>2410</v>
      </c>
      <c r="C77">
        <v>2410</v>
      </c>
      <c r="D77">
        <f t="shared" si="17"/>
        <v>2410</v>
      </c>
      <c r="E77" s="37" t="str">
        <f t="shared" si="18"/>
        <v xml:space="preserve"> HT29 </v>
      </c>
      <c r="F77" s="38" t="s">
        <v>554</v>
      </c>
      <c r="G77" s="13" t="s">
        <v>546</v>
      </c>
      <c r="I77" s="13">
        <v>1</v>
      </c>
      <c r="J77" s="13" t="s">
        <v>547</v>
      </c>
      <c r="K77" s="13" t="s">
        <v>551</v>
      </c>
      <c r="L77" s="14">
        <v>44</v>
      </c>
      <c r="M77" s="15">
        <v>1</v>
      </c>
      <c r="N77" s="16" t="s">
        <v>234</v>
      </c>
      <c r="O77" s="16">
        <v>4</v>
      </c>
      <c r="P77" s="17" t="s">
        <v>230</v>
      </c>
      <c r="Q77" s="18">
        <v>1964</v>
      </c>
      <c r="S77" s="30" t="str">
        <f t="shared" si="19"/>
        <v xml:space="preserve"> HT29 </v>
      </c>
      <c r="T77" s="32">
        <f t="shared" si="20"/>
        <v>1</v>
      </c>
      <c r="U77" s="32">
        <f t="shared" si="21"/>
        <v>4</v>
      </c>
      <c r="V77" s="32">
        <f t="shared" si="22"/>
        <v>1964</v>
      </c>
      <c r="W77" s="32">
        <f t="shared" si="23"/>
        <v>2410</v>
      </c>
      <c r="X77" s="32">
        <f t="shared" si="24"/>
        <v>44</v>
      </c>
      <c r="Y77" s="32">
        <f t="shared" si="25"/>
        <v>1</v>
      </c>
    </row>
    <row r="78" spans="1:25" x14ac:dyDescent="0.2">
      <c r="A78" t="s">
        <v>64</v>
      </c>
      <c r="B78">
        <v>601</v>
      </c>
      <c r="C78">
        <v>601</v>
      </c>
      <c r="D78">
        <f t="shared" si="17"/>
        <v>601</v>
      </c>
      <c r="E78" s="37" t="str">
        <f t="shared" si="18"/>
        <v xml:space="preserve"> LS174T </v>
      </c>
      <c r="F78" s="38" t="s">
        <v>550</v>
      </c>
      <c r="G78" s="13" t="s">
        <v>546</v>
      </c>
      <c r="I78" s="13">
        <v>1</v>
      </c>
      <c r="J78" s="13" t="s">
        <v>547</v>
      </c>
      <c r="K78" s="13" t="s">
        <v>551</v>
      </c>
      <c r="L78" s="14">
        <v>58</v>
      </c>
      <c r="M78" s="15">
        <v>1</v>
      </c>
      <c r="N78" s="16" t="s">
        <v>234</v>
      </c>
      <c r="O78" s="16">
        <v>4</v>
      </c>
      <c r="P78" s="17" t="s">
        <v>230</v>
      </c>
      <c r="Q78" s="18">
        <v>1980</v>
      </c>
      <c r="S78" s="30" t="str">
        <f t="shared" si="19"/>
        <v xml:space="preserve"> LS174T </v>
      </c>
      <c r="T78" s="32">
        <f t="shared" si="20"/>
        <v>1</v>
      </c>
      <c r="U78" s="32">
        <f t="shared" si="21"/>
        <v>4</v>
      </c>
      <c r="V78" s="32">
        <f t="shared" si="22"/>
        <v>1980</v>
      </c>
      <c r="W78" s="32">
        <f t="shared" si="23"/>
        <v>601</v>
      </c>
      <c r="X78" s="32">
        <f t="shared" si="24"/>
        <v>58</v>
      </c>
      <c r="Y78" s="32">
        <f t="shared" si="25"/>
        <v>1</v>
      </c>
    </row>
    <row r="79" spans="1:25" x14ac:dyDescent="0.2">
      <c r="A79" t="s">
        <v>103</v>
      </c>
      <c r="B79">
        <v>156</v>
      </c>
      <c r="C79">
        <v>156</v>
      </c>
      <c r="D79">
        <f t="shared" si="17"/>
        <v>156</v>
      </c>
      <c r="E79" s="37" t="str">
        <f t="shared" si="18"/>
        <v xml:space="preserve"> LS180</v>
      </c>
      <c r="F79" s="38" t="s">
        <v>552</v>
      </c>
      <c r="G79" s="13" t="s">
        <v>546</v>
      </c>
      <c r="I79" s="13">
        <v>1</v>
      </c>
      <c r="J79" s="13" t="s">
        <v>547</v>
      </c>
      <c r="K79" s="13" t="s">
        <v>551</v>
      </c>
      <c r="L79" s="14">
        <v>58</v>
      </c>
      <c r="M79" s="15">
        <v>1</v>
      </c>
      <c r="N79" s="16" t="s">
        <v>234</v>
      </c>
      <c r="O79" s="16">
        <v>4</v>
      </c>
      <c r="P79" s="17" t="s">
        <v>230</v>
      </c>
      <c r="Q79" s="18">
        <v>1980</v>
      </c>
      <c r="S79" s="30" t="str">
        <f t="shared" si="19"/>
        <v xml:space="preserve"> LS180</v>
      </c>
      <c r="T79" s="32">
        <f t="shared" si="20"/>
        <v>1</v>
      </c>
      <c r="U79" s="32">
        <f t="shared" si="21"/>
        <v>4</v>
      </c>
      <c r="V79" s="32">
        <f t="shared" si="22"/>
        <v>1980</v>
      </c>
      <c r="W79" s="32">
        <f t="shared" si="23"/>
        <v>156</v>
      </c>
      <c r="X79" s="32">
        <f t="shared" si="24"/>
        <v>58</v>
      </c>
      <c r="Y79" s="32">
        <f t="shared" si="25"/>
        <v>1</v>
      </c>
    </row>
    <row r="80" spans="1:25" x14ac:dyDescent="0.2">
      <c r="A80" t="s">
        <v>173</v>
      </c>
      <c r="B80">
        <v>16</v>
      </c>
      <c r="C80">
        <v>16</v>
      </c>
      <c r="D80">
        <f t="shared" si="17"/>
        <v>16</v>
      </c>
      <c r="E80" s="37" t="str">
        <f t="shared" si="18"/>
        <v xml:space="preserve"> SW 48</v>
      </c>
      <c r="F80" s="38" t="s">
        <v>545</v>
      </c>
      <c r="G80" s="13" t="s">
        <v>546</v>
      </c>
      <c r="I80" s="13">
        <v>1</v>
      </c>
      <c r="J80" s="13" t="s">
        <v>547</v>
      </c>
      <c r="K80" s="13" t="s">
        <v>548</v>
      </c>
      <c r="L80" s="14">
        <v>82</v>
      </c>
      <c r="M80" s="15">
        <v>1</v>
      </c>
      <c r="N80" s="16" t="s">
        <v>234</v>
      </c>
      <c r="O80" s="16">
        <v>4</v>
      </c>
      <c r="P80" s="17" t="s">
        <v>230</v>
      </c>
      <c r="Q80" s="18">
        <v>1976</v>
      </c>
      <c r="S80" s="30" t="str">
        <f t="shared" si="19"/>
        <v xml:space="preserve"> SW 48</v>
      </c>
      <c r="T80" s="32">
        <f t="shared" si="20"/>
        <v>1</v>
      </c>
      <c r="U80" s="32">
        <f t="shared" si="21"/>
        <v>4</v>
      </c>
      <c r="V80" s="32">
        <f t="shared" si="22"/>
        <v>1976</v>
      </c>
      <c r="W80" s="32">
        <f t="shared" si="23"/>
        <v>16</v>
      </c>
      <c r="X80" s="32">
        <f t="shared" si="24"/>
        <v>82</v>
      </c>
      <c r="Y80" s="32">
        <f t="shared" si="25"/>
        <v>1</v>
      </c>
    </row>
    <row r="81" spans="1:25" x14ac:dyDescent="0.2">
      <c r="A81" t="s">
        <v>110</v>
      </c>
      <c r="B81">
        <v>118</v>
      </c>
      <c r="C81">
        <v>122</v>
      </c>
      <c r="D81">
        <f t="shared" si="17"/>
        <v>122</v>
      </c>
      <c r="E81" s="37" t="str">
        <f t="shared" si="18"/>
        <v xml:space="preserve"> SW948</v>
      </c>
      <c r="F81" s="38" t="s">
        <v>549</v>
      </c>
      <c r="G81" s="13" t="s">
        <v>546</v>
      </c>
      <c r="I81" s="13">
        <v>1</v>
      </c>
      <c r="J81" s="13" t="s">
        <v>547</v>
      </c>
      <c r="K81" s="13" t="s">
        <v>225</v>
      </c>
      <c r="L81" s="14">
        <v>81</v>
      </c>
      <c r="M81" s="15">
        <v>1</v>
      </c>
      <c r="N81" s="16" t="s">
        <v>234</v>
      </c>
      <c r="O81" s="16">
        <v>4</v>
      </c>
      <c r="P81" s="17" t="s">
        <v>230</v>
      </c>
      <c r="Q81" s="18">
        <v>1976</v>
      </c>
      <c r="S81" s="30" t="str">
        <f t="shared" si="19"/>
        <v xml:space="preserve"> SW948</v>
      </c>
      <c r="T81" s="32">
        <f t="shared" si="20"/>
        <v>1</v>
      </c>
      <c r="U81" s="32">
        <f t="shared" si="21"/>
        <v>4</v>
      </c>
      <c r="V81" s="32">
        <f t="shared" si="22"/>
        <v>1976</v>
      </c>
      <c r="W81" s="32">
        <f t="shared" si="23"/>
        <v>122</v>
      </c>
      <c r="X81" s="32">
        <f t="shared" si="24"/>
        <v>81</v>
      </c>
      <c r="Y81" s="32">
        <f t="shared" si="25"/>
        <v>1</v>
      </c>
    </row>
    <row r="82" spans="1:25" x14ac:dyDescent="0.2">
      <c r="A82" t="s">
        <v>43</v>
      </c>
      <c r="B82">
        <v>1354</v>
      </c>
      <c r="C82">
        <v>1354</v>
      </c>
      <c r="D82">
        <f t="shared" si="17"/>
        <v>1354</v>
      </c>
      <c r="E82" s="37" t="str">
        <f t="shared" si="18"/>
        <v xml:space="preserve"> SW480</v>
      </c>
      <c r="F82" s="38" t="s">
        <v>561</v>
      </c>
      <c r="G82" s="13" t="s">
        <v>546</v>
      </c>
      <c r="I82" s="13">
        <v>1</v>
      </c>
      <c r="J82" s="13" t="s">
        <v>547</v>
      </c>
      <c r="K82" s="13" t="s">
        <v>551</v>
      </c>
      <c r="L82" s="14">
        <v>50</v>
      </c>
      <c r="M82" s="15">
        <v>2</v>
      </c>
      <c r="N82" s="16" t="s">
        <v>229</v>
      </c>
      <c r="O82" s="16">
        <v>4</v>
      </c>
      <c r="P82" s="17" t="s">
        <v>230</v>
      </c>
      <c r="Q82" s="18">
        <v>1976</v>
      </c>
      <c r="S82" s="30" t="str">
        <f t="shared" si="19"/>
        <v xml:space="preserve"> SW480</v>
      </c>
      <c r="T82" s="32">
        <f t="shared" si="20"/>
        <v>2</v>
      </c>
      <c r="U82" s="32">
        <f t="shared" si="21"/>
        <v>4</v>
      </c>
      <c r="V82" s="32">
        <f t="shared" si="22"/>
        <v>1976</v>
      </c>
      <c r="W82" s="32">
        <f t="shared" si="23"/>
        <v>1354</v>
      </c>
      <c r="X82" s="32">
        <f t="shared" si="24"/>
        <v>50</v>
      </c>
      <c r="Y82" s="32">
        <f t="shared" si="25"/>
        <v>1</v>
      </c>
    </row>
    <row r="83" spans="1:25" x14ac:dyDescent="0.2">
      <c r="A83" t="s">
        <v>51</v>
      </c>
      <c r="B83">
        <v>831</v>
      </c>
      <c r="C83">
        <v>831</v>
      </c>
      <c r="D83">
        <f t="shared" si="17"/>
        <v>831</v>
      </c>
      <c r="E83" s="37" t="str">
        <f t="shared" si="18"/>
        <v xml:space="preserve"> SW620</v>
      </c>
      <c r="F83" s="38" t="s">
        <v>560</v>
      </c>
      <c r="G83" s="13" t="s">
        <v>546</v>
      </c>
      <c r="I83" s="13">
        <v>1</v>
      </c>
      <c r="J83" s="13" t="s">
        <v>547</v>
      </c>
      <c r="L83" s="14">
        <v>51</v>
      </c>
      <c r="M83" s="15">
        <v>2</v>
      </c>
      <c r="N83" s="16" t="s">
        <v>229</v>
      </c>
      <c r="O83" s="16">
        <v>4</v>
      </c>
      <c r="P83" s="17" t="s">
        <v>230</v>
      </c>
      <c r="Q83" s="18">
        <v>1976</v>
      </c>
      <c r="S83" s="30" t="str">
        <f t="shared" si="19"/>
        <v xml:space="preserve"> SW620</v>
      </c>
      <c r="T83" s="32">
        <f t="shared" si="20"/>
        <v>2</v>
      </c>
      <c r="U83" s="32">
        <f t="shared" si="21"/>
        <v>4</v>
      </c>
      <c r="V83" s="32">
        <f t="shared" si="22"/>
        <v>1976</v>
      </c>
      <c r="W83" s="32">
        <f t="shared" si="23"/>
        <v>831</v>
      </c>
      <c r="X83" s="32">
        <f t="shared" si="24"/>
        <v>51</v>
      </c>
      <c r="Y83" s="32">
        <f t="shared" si="25"/>
        <v>1</v>
      </c>
    </row>
    <row r="84" spans="1:25" x14ac:dyDescent="0.2">
      <c r="A84" t="s">
        <v>190</v>
      </c>
      <c r="B84">
        <v>7</v>
      </c>
      <c r="C84">
        <v>7</v>
      </c>
      <c r="D84">
        <f t="shared" si="17"/>
        <v>7</v>
      </c>
      <c r="E84" s="37" t="str">
        <f t="shared" si="18"/>
        <v xml:space="preserve"> SW-403 </v>
      </c>
      <c r="F84" s="38" t="s">
        <v>553</v>
      </c>
      <c r="G84" s="13" t="s">
        <v>546</v>
      </c>
      <c r="H84" s="13" t="s">
        <v>1</v>
      </c>
      <c r="I84" s="13">
        <v>1</v>
      </c>
      <c r="J84" s="13" t="s">
        <v>547</v>
      </c>
      <c r="K84" s="13" t="s">
        <v>551</v>
      </c>
      <c r="L84" s="14">
        <v>51</v>
      </c>
      <c r="M84" s="15">
        <v>1</v>
      </c>
      <c r="N84" s="16" t="s">
        <v>234</v>
      </c>
      <c r="O84" s="16">
        <v>4</v>
      </c>
      <c r="P84" s="17" t="s">
        <v>230</v>
      </c>
      <c r="Q84" s="18">
        <v>1976</v>
      </c>
      <c r="S84" s="30" t="str">
        <f t="shared" si="19"/>
        <v xml:space="preserve"> SW-403 </v>
      </c>
      <c r="T84" s="32">
        <f t="shared" si="20"/>
        <v>1</v>
      </c>
      <c r="U84" s="32">
        <f t="shared" si="21"/>
        <v>4</v>
      </c>
      <c r="V84" s="32">
        <f t="shared" si="22"/>
        <v>1976</v>
      </c>
      <c r="W84" s="32">
        <f t="shared" si="23"/>
        <v>7</v>
      </c>
      <c r="X84" s="32">
        <f t="shared" si="24"/>
        <v>51</v>
      </c>
      <c r="Y84" s="32">
        <f t="shared" si="25"/>
        <v>1</v>
      </c>
    </row>
    <row r="85" spans="1:25" x14ac:dyDescent="0.2">
      <c r="A85" t="s">
        <v>125</v>
      </c>
      <c r="B85">
        <v>84</v>
      </c>
      <c r="C85">
        <v>84</v>
      </c>
      <c r="D85">
        <f t="shared" si="17"/>
        <v>84</v>
      </c>
      <c r="E85" s="37" t="str">
        <f t="shared" si="18"/>
        <v xml:space="preserve"> SW837</v>
      </c>
      <c r="F85" s="38" t="s">
        <v>589</v>
      </c>
      <c r="G85" s="13" t="s">
        <v>590</v>
      </c>
      <c r="H85" s="13" t="s">
        <v>1</v>
      </c>
      <c r="I85" s="13">
        <v>1</v>
      </c>
      <c r="J85" s="13" t="s">
        <v>591</v>
      </c>
      <c r="K85" s="13" t="s">
        <v>292</v>
      </c>
      <c r="L85" s="14">
        <v>83</v>
      </c>
      <c r="M85" s="15">
        <v>2</v>
      </c>
      <c r="N85" s="16" t="s">
        <v>229</v>
      </c>
      <c r="O85" s="16">
        <v>4</v>
      </c>
      <c r="P85" s="17" t="s">
        <v>230</v>
      </c>
      <c r="Q85" s="18">
        <v>1976</v>
      </c>
      <c r="S85" s="30" t="str">
        <f t="shared" si="19"/>
        <v xml:space="preserve"> SW837</v>
      </c>
      <c r="T85" s="32">
        <f t="shared" si="20"/>
        <v>2</v>
      </c>
      <c r="U85" s="32">
        <f t="shared" si="21"/>
        <v>4</v>
      </c>
      <c r="V85" s="32">
        <f t="shared" si="22"/>
        <v>1976</v>
      </c>
      <c r="W85" s="32">
        <f t="shared" si="23"/>
        <v>84</v>
      </c>
      <c r="X85" s="32">
        <f t="shared" si="24"/>
        <v>83</v>
      </c>
      <c r="Y85" s="32">
        <f t="shared" si="25"/>
        <v>1</v>
      </c>
    </row>
    <row r="86" spans="1:25" x14ac:dyDescent="0.2">
      <c r="A86" t="s">
        <v>139</v>
      </c>
      <c r="B86">
        <v>52</v>
      </c>
      <c r="C86">
        <f>52+33+1</f>
        <v>86</v>
      </c>
      <c r="D86">
        <f t="shared" si="17"/>
        <v>86</v>
      </c>
      <c r="E86" s="37" t="str">
        <f t="shared" si="18"/>
        <v xml:space="preserve"> HT1197 </v>
      </c>
      <c r="F86" s="38" t="s">
        <v>616</v>
      </c>
      <c r="G86" s="13" t="s">
        <v>243</v>
      </c>
      <c r="I86" s="13">
        <v>1</v>
      </c>
      <c r="L86" s="14">
        <v>44</v>
      </c>
      <c r="M86" s="15">
        <v>2</v>
      </c>
      <c r="N86" s="16" t="s">
        <v>229</v>
      </c>
      <c r="O86" s="16">
        <v>4</v>
      </c>
      <c r="P86" s="17" t="s">
        <v>230</v>
      </c>
      <c r="Q86" s="26">
        <v>1977</v>
      </c>
      <c r="R86" s="35"/>
      <c r="S86" s="30"/>
      <c r="T86" s="32">
        <f t="shared" si="20"/>
        <v>2</v>
      </c>
      <c r="U86" s="32">
        <f t="shared" si="21"/>
        <v>4</v>
      </c>
      <c r="V86" s="32">
        <f t="shared" si="22"/>
        <v>1977</v>
      </c>
      <c r="W86" s="32">
        <f t="shared" si="23"/>
        <v>86</v>
      </c>
      <c r="X86" s="32">
        <f t="shared" si="24"/>
        <v>44</v>
      </c>
      <c r="Y86" s="32">
        <v>1</v>
      </c>
    </row>
    <row r="87" spans="1:25" x14ac:dyDescent="0.2">
      <c r="A87" t="s">
        <v>87</v>
      </c>
      <c r="B87">
        <v>223</v>
      </c>
      <c r="C87">
        <v>223</v>
      </c>
      <c r="D87">
        <f t="shared" si="17"/>
        <v>223</v>
      </c>
      <c r="E87" s="37" t="str">
        <f t="shared" si="18"/>
        <v xml:space="preserve"> 1321N1 </v>
      </c>
      <c r="F87" s="38" t="s">
        <v>403</v>
      </c>
      <c r="G87" s="13" t="s">
        <v>7</v>
      </c>
      <c r="H87" s="13" t="s">
        <v>394</v>
      </c>
      <c r="I87" s="13">
        <v>2</v>
      </c>
      <c r="J87" s="13" t="s">
        <v>248</v>
      </c>
      <c r="K87" s="13" t="s">
        <v>404</v>
      </c>
      <c r="L87" s="14">
        <v>50</v>
      </c>
      <c r="M87" s="15">
        <v>2</v>
      </c>
      <c r="N87" s="16" t="s">
        <v>229</v>
      </c>
      <c r="O87" s="16">
        <v>4</v>
      </c>
      <c r="P87" s="17" t="s">
        <v>230</v>
      </c>
      <c r="Q87" s="18">
        <v>1972</v>
      </c>
      <c r="S87" s="30" t="s">
        <v>1</v>
      </c>
      <c r="T87" s="32">
        <f t="shared" si="20"/>
        <v>2</v>
      </c>
      <c r="U87" s="32">
        <f t="shared" si="21"/>
        <v>4</v>
      </c>
      <c r="V87" s="32">
        <f t="shared" si="22"/>
        <v>1972</v>
      </c>
      <c r="W87" s="32">
        <f t="shared" si="23"/>
        <v>223</v>
      </c>
      <c r="X87" s="32">
        <f t="shared" si="24"/>
        <v>50</v>
      </c>
      <c r="Y87" s="32">
        <f t="shared" ref="Y87:Y118" si="26">I87</f>
        <v>2</v>
      </c>
    </row>
    <row r="88" spans="1:25" x14ac:dyDescent="0.2">
      <c r="A88" t="s">
        <v>129</v>
      </c>
      <c r="B88">
        <v>68</v>
      </c>
      <c r="C88">
        <v>69</v>
      </c>
      <c r="D88">
        <f t="shared" si="17"/>
        <v>69</v>
      </c>
      <c r="E88" s="37" t="str">
        <f t="shared" si="18"/>
        <v xml:space="preserve"> CCF-STTG1</v>
      </c>
      <c r="F88" s="38" t="s">
        <v>395</v>
      </c>
      <c r="G88" s="13" t="s">
        <v>7</v>
      </c>
      <c r="I88" s="13">
        <v>2</v>
      </c>
      <c r="J88" s="13" t="s">
        <v>390</v>
      </c>
      <c r="K88" s="13" t="s">
        <v>365</v>
      </c>
      <c r="L88" s="14">
        <v>68</v>
      </c>
      <c r="M88" s="15">
        <v>1</v>
      </c>
      <c r="N88" s="16" t="s">
        <v>234</v>
      </c>
      <c r="O88" s="16">
        <v>4</v>
      </c>
      <c r="P88" s="17" t="s">
        <v>230</v>
      </c>
      <c r="Q88" s="18">
        <v>1983</v>
      </c>
      <c r="S88" s="30" t="s">
        <v>1</v>
      </c>
      <c r="T88" s="32">
        <f t="shared" si="20"/>
        <v>1</v>
      </c>
      <c r="U88" s="32">
        <f t="shared" si="21"/>
        <v>4</v>
      </c>
      <c r="V88" s="32">
        <f t="shared" si="22"/>
        <v>1983</v>
      </c>
      <c r="W88" s="32">
        <f t="shared" si="23"/>
        <v>69</v>
      </c>
      <c r="X88" s="32">
        <f t="shared" si="24"/>
        <v>68</v>
      </c>
      <c r="Y88" s="32">
        <f t="shared" si="26"/>
        <v>2</v>
      </c>
    </row>
    <row r="89" spans="1:25" ht="17" x14ac:dyDescent="0.2">
      <c r="A89" t="s">
        <v>128</v>
      </c>
      <c r="B89">
        <v>69</v>
      </c>
      <c r="C89">
        <v>69</v>
      </c>
      <c r="D89">
        <f t="shared" si="17"/>
        <v>69</v>
      </c>
      <c r="E89" s="37" t="str">
        <f t="shared" si="18"/>
        <v xml:space="preserve"> DBTRG.05MG </v>
      </c>
      <c r="F89" s="38" t="s">
        <v>396</v>
      </c>
      <c r="G89" s="13" t="s">
        <v>7</v>
      </c>
      <c r="I89" s="13">
        <v>2</v>
      </c>
      <c r="J89" s="19" t="s">
        <v>390</v>
      </c>
      <c r="K89" s="13" t="s">
        <v>397</v>
      </c>
      <c r="L89" s="14">
        <v>59</v>
      </c>
      <c r="M89" s="15">
        <v>1</v>
      </c>
      <c r="N89" s="16" t="s">
        <v>234</v>
      </c>
      <c r="O89" s="16">
        <v>4</v>
      </c>
      <c r="P89" s="17" t="s">
        <v>230</v>
      </c>
      <c r="Q89" s="18">
        <v>1992</v>
      </c>
      <c r="S89" s="30" t="s">
        <v>1</v>
      </c>
      <c r="T89" s="32">
        <f t="shared" si="20"/>
        <v>1</v>
      </c>
      <c r="U89" s="32">
        <f t="shared" si="21"/>
        <v>4</v>
      </c>
      <c r="V89" s="32">
        <f t="shared" si="22"/>
        <v>1992</v>
      </c>
      <c r="W89" s="32">
        <f t="shared" si="23"/>
        <v>69</v>
      </c>
      <c r="X89" s="32">
        <f t="shared" si="24"/>
        <v>59</v>
      </c>
      <c r="Y89" s="32">
        <f t="shared" si="26"/>
        <v>2</v>
      </c>
    </row>
    <row r="90" spans="1:25" x14ac:dyDescent="0.2">
      <c r="A90" t="s">
        <v>69</v>
      </c>
      <c r="B90">
        <v>529</v>
      </c>
      <c r="C90">
        <f>525+211</f>
        <v>736</v>
      </c>
      <c r="D90">
        <f t="shared" si="17"/>
        <v>736</v>
      </c>
      <c r="E90" s="37" t="str">
        <f t="shared" si="18"/>
        <v xml:space="preserve"> IMR-32 </v>
      </c>
      <c r="F90" s="38" t="s">
        <v>408</v>
      </c>
      <c r="G90" s="13" t="s">
        <v>7</v>
      </c>
      <c r="I90" s="13">
        <v>2</v>
      </c>
      <c r="J90" s="13" t="s">
        <v>390</v>
      </c>
      <c r="K90" s="13" t="s">
        <v>409</v>
      </c>
      <c r="L90" s="14">
        <v>1</v>
      </c>
      <c r="M90" s="15">
        <v>2</v>
      </c>
      <c r="N90" s="16" t="s">
        <v>229</v>
      </c>
      <c r="O90" s="16">
        <v>4</v>
      </c>
      <c r="P90" s="17" t="s">
        <v>230</v>
      </c>
      <c r="Q90" s="18">
        <v>1967</v>
      </c>
      <c r="S90" s="30" t="s">
        <v>1</v>
      </c>
      <c r="T90" s="32">
        <f t="shared" si="20"/>
        <v>2</v>
      </c>
      <c r="U90" s="32">
        <f t="shared" si="21"/>
        <v>4</v>
      </c>
      <c r="V90" s="32">
        <f t="shared" si="22"/>
        <v>1967</v>
      </c>
      <c r="W90" s="32">
        <f t="shared" si="23"/>
        <v>736</v>
      </c>
      <c r="X90" s="32">
        <f t="shared" si="24"/>
        <v>1</v>
      </c>
      <c r="Y90" s="32">
        <f t="shared" si="26"/>
        <v>2</v>
      </c>
    </row>
    <row r="91" spans="1:25" x14ac:dyDescent="0.2">
      <c r="A91" t="s">
        <v>92</v>
      </c>
      <c r="B91">
        <v>187</v>
      </c>
      <c r="C91">
        <v>187</v>
      </c>
      <c r="D91">
        <f t="shared" si="17"/>
        <v>187</v>
      </c>
      <c r="E91" s="37" t="str">
        <f t="shared" si="18"/>
        <v xml:space="preserve"> SK-N-AS</v>
      </c>
      <c r="F91" s="38" t="s">
        <v>399</v>
      </c>
      <c r="G91" s="13" t="s">
        <v>7</v>
      </c>
      <c r="I91" s="13">
        <v>2</v>
      </c>
      <c r="J91" s="13" t="s">
        <v>390</v>
      </c>
      <c r="K91" s="13" t="s">
        <v>233</v>
      </c>
      <c r="L91" s="14">
        <v>6</v>
      </c>
      <c r="M91" s="15">
        <v>1</v>
      </c>
      <c r="N91" s="16" t="s">
        <v>234</v>
      </c>
      <c r="O91" s="16">
        <v>4</v>
      </c>
      <c r="P91" s="17" t="s">
        <v>230</v>
      </c>
      <c r="Q91" s="18">
        <v>1981</v>
      </c>
      <c r="S91" s="30" t="s">
        <v>1</v>
      </c>
      <c r="T91" s="32">
        <f t="shared" si="20"/>
        <v>1</v>
      </c>
      <c r="U91" s="32">
        <f t="shared" si="21"/>
        <v>4</v>
      </c>
      <c r="V91" s="32">
        <f t="shared" si="22"/>
        <v>1981</v>
      </c>
      <c r="W91" s="32">
        <f t="shared" si="23"/>
        <v>187</v>
      </c>
      <c r="X91" s="32">
        <f t="shared" si="24"/>
        <v>6</v>
      </c>
      <c r="Y91" s="32">
        <f t="shared" si="26"/>
        <v>2</v>
      </c>
    </row>
    <row r="92" spans="1:25" x14ac:dyDescent="0.2">
      <c r="A92" t="s">
        <v>121</v>
      </c>
      <c r="B92">
        <v>103</v>
      </c>
      <c r="C92">
        <v>103</v>
      </c>
      <c r="D92">
        <f t="shared" si="17"/>
        <v>103</v>
      </c>
      <c r="E92" s="37" t="str">
        <f t="shared" si="18"/>
        <v xml:space="preserve"> SK-N-DZ</v>
      </c>
      <c r="F92" s="38" t="s">
        <v>400</v>
      </c>
      <c r="G92" s="13" t="s">
        <v>7</v>
      </c>
      <c r="I92" s="13">
        <v>2</v>
      </c>
      <c r="J92" s="13" t="s">
        <v>390</v>
      </c>
      <c r="K92" s="24" t="s">
        <v>401</v>
      </c>
      <c r="L92" s="14">
        <v>2</v>
      </c>
      <c r="M92" s="15">
        <v>1</v>
      </c>
      <c r="N92" s="16" t="s">
        <v>234</v>
      </c>
      <c r="O92" s="16">
        <v>4</v>
      </c>
      <c r="P92" s="17" t="s">
        <v>230</v>
      </c>
      <c r="Q92" s="18">
        <v>1978</v>
      </c>
      <c r="S92" s="30" t="s">
        <v>1</v>
      </c>
      <c r="T92" s="32">
        <f t="shared" si="20"/>
        <v>1</v>
      </c>
      <c r="U92" s="32">
        <f t="shared" si="21"/>
        <v>4</v>
      </c>
      <c r="V92" s="32">
        <f t="shared" si="22"/>
        <v>1978</v>
      </c>
      <c r="W92" s="32">
        <f t="shared" si="23"/>
        <v>103</v>
      </c>
      <c r="X92" s="32">
        <f t="shared" si="24"/>
        <v>2</v>
      </c>
      <c r="Y92" s="32">
        <f t="shared" si="26"/>
        <v>2</v>
      </c>
    </row>
    <row r="93" spans="1:25" x14ac:dyDescent="0.2">
      <c r="A93" t="s">
        <v>144</v>
      </c>
      <c r="B93">
        <v>39</v>
      </c>
      <c r="C93">
        <v>39</v>
      </c>
      <c r="D93">
        <f t="shared" ref="D93:D96" si="27">C93</f>
        <v>39</v>
      </c>
      <c r="E93" s="37" t="str">
        <f t="shared" si="18"/>
        <v xml:space="preserve"> SK-N-F1</v>
      </c>
      <c r="F93" s="38" t="s">
        <v>407</v>
      </c>
      <c r="G93" s="13" t="s">
        <v>7</v>
      </c>
      <c r="I93" s="13">
        <v>2</v>
      </c>
      <c r="J93" s="13" t="s">
        <v>390</v>
      </c>
      <c r="K93" s="13" t="s">
        <v>365</v>
      </c>
      <c r="L93" s="14">
        <v>11</v>
      </c>
      <c r="M93" s="15">
        <v>2</v>
      </c>
      <c r="N93" s="16" t="s">
        <v>229</v>
      </c>
      <c r="O93" s="16">
        <v>4</v>
      </c>
      <c r="P93" s="17" t="s">
        <v>266</v>
      </c>
      <c r="Q93" s="18">
        <v>1979</v>
      </c>
      <c r="S93" s="30" t="s">
        <v>1</v>
      </c>
      <c r="T93" s="32">
        <f t="shared" si="20"/>
        <v>2</v>
      </c>
      <c r="U93" s="32">
        <f t="shared" si="21"/>
        <v>4</v>
      </c>
      <c r="V93" s="32">
        <f t="shared" si="22"/>
        <v>1979</v>
      </c>
      <c r="W93" s="32">
        <f t="shared" si="23"/>
        <v>39</v>
      </c>
      <c r="X93" s="32">
        <f t="shared" si="24"/>
        <v>11</v>
      </c>
      <c r="Y93" s="32">
        <f t="shared" si="26"/>
        <v>2</v>
      </c>
    </row>
    <row r="94" spans="1:25" x14ac:dyDescent="0.2">
      <c r="A94" t="s">
        <v>62</v>
      </c>
      <c r="B94">
        <v>647</v>
      </c>
      <c r="C94">
        <v>647</v>
      </c>
      <c r="D94">
        <f t="shared" si="27"/>
        <v>647</v>
      </c>
      <c r="E94" s="37" t="str">
        <f t="shared" si="18"/>
        <v xml:space="preserve"> SK-N-MC</v>
      </c>
      <c r="F94" s="38" t="s">
        <v>398</v>
      </c>
      <c r="G94" s="13" t="s">
        <v>7</v>
      </c>
      <c r="I94" s="13">
        <v>2</v>
      </c>
      <c r="J94" s="13" t="s">
        <v>390</v>
      </c>
      <c r="K94" s="13" t="s">
        <v>365</v>
      </c>
      <c r="L94" s="14">
        <v>14</v>
      </c>
      <c r="M94" s="15">
        <v>1</v>
      </c>
      <c r="N94" s="16" t="s">
        <v>234</v>
      </c>
      <c r="O94" s="16">
        <v>4</v>
      </c>
      <c r="P94" s="17" t="s">
        <v>266</v>
      </c>
      <c r="Q94" s="18">
        <v>1973</v>
      </c>
      <c r="S94" s="30" t="s">
        <v>1</v>
      </c>
      <c r="T94" s="32">
        <f t="shared" si="20"/>
        <v>1</v>
      </c>
      <c r="U94" s="32">
        <f t="shared" si="21"/>
        <v>4</v>
      </c>
      <c r="V94" s="32">
        <f t="shared" si="22"/>
        <v>1973</v>
      </c>
      <c r="W94" s="32">
        <f t="shared" si="23"/>
        <v>647</v>
      </c>
      <c r="X94" s="32">
        <f t="shared" si="24"/>
        <v>14</v>
      </c>
      <c r="Y94" s="32">
        <f t="shared" si="26"/>
        <v>2</v>
      </c>
    </row>
    <row r="95" spans="1:25" ht="17" x14ac:dyDescent="0.2">
      <c r="A95" t="s">
        <v>76</v>
      </c>
      <c r="B95">
        <v>354</v>
      </c>
      <c r="C95">
        <v>354</v>
      </c>
      <c r="D95">
        <f t="shared" si="27"/>
        <v>354</v>
      </c>
      <c r="E95" s="37" t="str">
        <f t="shared" si="18"/>
        <v xml:space="preserve"> T98G </v>
      </c>
      <c r="F95" s="38" t="s">
        <v>402</v>
      </c>
      <c r="G95" s="13" t="s">
        <v>7</v>
      </c>
      <c r="I95" s="13">
        <v>2</v>
      </c>
      <c r="J95" s="19" t="s">
        <v>390</v>
      </c>
      <c r="K95" s="13" t="s">
        <v>365</v>
      </c>
      <c r="L95" s="14">
        <v>61</v>
      </c>
      <c r="M95" s="15">
        <v>2</v>
      </c>
      <c r="N95" s="16" t="s">
        <v>229</v>
      </c>
      <c r="O95" s="16">
        <v>4</v>
      </c>
      <c r="P95" s="17" t="s">
        <v>230</v>
      </c>
      <c r="Q95" s="18">
        <v>1979</v>
      </c>
      <c r="S95" s="30" t="s">
        <v>1</v>
      </c>
      <c r="T95" s="32">
        <f t="shared" si="20"/>
        <v>2</v>
      </c>
      <c r="U95" s="32">
        <f t="shared" si="21"/>
        <v>4</v>
      </c>
      <c r="V95" s="32">
        <f t="shared" si="22"/>
        <v>1979</v>
      </c>
      <c r="W95" s="32">
        <f t="shared" si="23"/>
        <v>354</v>
      </c>
      <c r="X95" s="32">
        <f t="shared" si="24"/>
        <v>61</v>
      </c>
      <c r="Y95" s="32">
        <f t="shared" si="26"/>
        <v>2</v>
      </c>
    </row>
    <row r="96" spans="1:25" ht="17" x14ac:dyDescent="0.2">
      <c r="A96" t="s">
        <v>50</v>
      </c>
      <c r="B96">
        <v>937</v>
      </c>
      <c r="C96">
        <f>874+243</f>
        <v>1117</v>
      </c>
      <c r="D96">
        <f t="shared" si="27"/>
        <v>1117</v>
      </c>
      <c r="E96" s="37" t="str">
        <f t="shared" si="18"/>
        <v xml:space="preserve"> U87MG</v>
      </c>
      <c r="F96" s="38" t="s">
        <v>405</v>
      </c>
      <c r="G96" s="13" t="s">
        <v>7</v>
      </c>
      <c r="H96" s="13" t="s">
        <v>394</v>
      </c>
      <c r="I96" s="13">
        <v>2</v>
      </c>
      <c r="J96" s="19" t="s">
        <v>390</v>
      </c>
      <c r="K96" s="13" t="s">
        <v>406</v>
      </c>
      <c r="L96" s="14">
        <v>44</v>
      </c>
      <c r="M96" s="15">
        <v>2</v>
      </c>
      <c r="N96" s="16" t="s">
        <v>229</v>
      </c>
      <c r="O96" s="16">
        <v>4</v>
      </c>
      <c r="P96" s="17" t="s">
        <v>230</v>
      </c>
      <c r="Q96" s="18">
        <v>1966</v>
      </c>
      <c r="S96" s="30" t="s">
        <v>1</v>
      </c>
      <c r="T96" s="32">
        <f t="shared" si="20"/>
        <v>2</v>
      </c>
      <c r="U96" s="32">
        <f t="shared" si="21"/>
        <v>4</v>
      </c>
      <c r="V96" s="32">
        <f t="shared" si="22"/>
        <v>1966</v>
      </c>
      <c r="W96" s="32">
        <f t="shared" si="23"/>
        <v>1117</v>
      </c>
      <c r="X96" s="32">
        <f t="shared" si="24"/>
        <v>44</v>
      </c>
      <c r="Y96" s="32">
        <f t="shared" si="26"/>
        <v>2</v>
      </c>
    </row>
    <row r="97" spans="5:25" x14ac:dyDescent="0.2">
      <c r="E97"/>
      <c r="F97" t="s">
        <v>636</v>
      </c>
      <c r="G97" t="s">
        <v>434</v>
      </c>
      <c r="H97" t="s">
        <v>1</v>
      </c>
      <c r="I97">
        <v>3</v>
      </c>
      <c r="J97"/>
      <c r="K97"/>
      <c r="L97" s="80">
        <v>23</v>
      </c>
      <c r="M97">
        <v>1</v>
      </c>
      <c r="N97" t="s">
        <v>234</v>
      </c>
      <c r="O97" s="16">
        <v>4</v>
      </c>
      <c r="P97" s="82" t="s">
        <v>230</v>
      </c>
      <c r="Q97">
        <v>1995</v>
      </c>
      <c r="R97" t="s">
        <v>637</v>
      </c>
      <c r="S97" t="s">
        <v>1</v>
      </c>
      <c r="T97" s="32">
        <f t="shared" si="20"/>
        <v>1</v>
      </c>
      <c r="U97" s="32">
        <f t="shared" si="21"/>
        <v>4</v>
      </c>
      <c r="V97" s="32">
        <f t="shared" si="22"/>
        <v>1995</v>
      </c>
      <c r="W97" s="32">
        <f t="shared" si="23"/>
        <v>0</v>
      </c>
      <c r="X97" s="32">
        <f t="shared" si="24"/>
        <v>23</v>
      </c>
      <c r="Y97" s="32">
        <f t="shared" si="26"/>
        <v>3</v>
      </c>
    </row>
    <row r="98" spans="5:25" x14ac:dyDescent="0.2">
      <c r="E98"/>
      <c r="F98" t="s">
        <v>640</v>
      </c>
      <c r="G98" t="s">
        <v>434</v>
      </c>
      <c r="H98" t="s">
        <v>1</v>
      </c>
      <c r="I98">
        <v>3</v>
      </c>
      <c r="J98"/>
      <c r="K98"/>
      <c r="L98" s="80">
        <v>74</v>
      </c>
      <c r="M98">
        <v>1</v>
      </c>
      <c r="N98" t="s">
        <v>234</v>
      </c>
      <c r="O98" s="16">
        <v>4</v>
      </c>
      <c r="P98" s="82" t="s">
        <v>230</v>
      </c>
      <c r="Q98">
        <v>1977</v>
      </c>
      <c r="R98" t="s">
        <v>641</v>
      </c>
      <c r="S98" t="s">
        <v>1</v>
      </c>
      <c r="T98" s="32">
        <f t="shared" si="20"/>
        <v>1</v>
      </c>
      <c r="U98" s="32">
        <f t="shared" si="21"/>
        <v>4</v>
      </c>
      <c r="V98" s="32">
        <f t="shared" si="22"/>
        <v>1977</v>
      </c>
      <c r="W98" s="32">
        <f t="shared" si="23"/>
        <v>0</v>
      </c>
      <c r="X98" s="32">
        <f t="shared" si="24"/>
        <v>74</v>
      </c>
      <c r="Y98" s="32">
        <f t="shared" si="26"/>
        <v>3</v>
      </c>
    </row>
    <row r="99" spans="5:25" x14ac:dyDescent="0.2">
      <c r="E99"/>
      <c r="F99" t="s">
        <v>644</v>
      </c>
      <c r="G99" t="s">
        <v>434</v>
      </c>
      <c r="H99" t="s">
        <v>1</v>
      </c>
      <c r="I99">
        <v>3</v>
      </c>
      <c r="J99"/>
      <c r="K99"/>
      <c r="L99" s="81">
        <v>-10</v>
      </c>
      <c r="M99">
        <v>1</v>
      </c>
      <c r="N99" t="s">
        <v>234</v>
      </c>
      <c r="O99" s="16">
        <v>4</v>
      </c>
      <c r="P99" s="82" t="s">
        <v>230</v>
      </c>
      <c r="Q99" s="77">
        <v>-10</v>
      </c>
      <c r="R99" t="s">
        <v>645</v>
      </c>
      <c r="S99" t="s">
        <v>1</v>
      </c>
      <c r="T99" s="32">
        <f t="shared" si="20"/>
        <v>1</v>
      </c>
      <c r="U99" s="32">
        <f t="shared" si="21"/>
        <v>4</v>
      </c>
      <c r="V99" s="32">
        <f t="shared" si="22"/>
        <v>-10</v>
      </c>
      <c r="W99" s="32">
        <f t="shared" si="23"/>
        <v>0</v>
      </c>
      <c r="X99" s="32">
        <f t="shared" si="24"/>
        <v>-10</v>
      </c>
      <c r="Y99" s="32">
        <f t="shared" si="26"/>
        <v>3</v>
      </c>
    </row>
    <row r="100" spans="5:25" x14ac:dyDescent="0.2">
      <c r="E100"/>
      <c r="F100" t="s">
        <v>648</v>
      </c>
      <c r="G100" t="s">
        <v>434</v>
      </c>
      <c r="H100" t="s">
        <v>1</v>
      </c>
      <c r="I100">
        <v>3</v>
      </c>
      <c r="J100"/>
      <c r="K100"/>
      <c r="L100" s="80">
        <v>74</v>
      </c>
      <c r="M100">
        <v>1</v>
      </c>
      <c r="N100" t="s">
        <v>234</v>
      </c>
      <c r="O100" s="16">
        <v>4</v>
      </c>
      <c r="P100" s="82" t="s">
        <v>230</v>
      </c>
      <c r="Q100">
        <v>1958</v>
      </c>
      <c r="R100" t="s">
        <v>649</v>
      </c>
      <c r="S100" t="s">
        <v>1</v>
      </c>
      <c r="T100" s="32">
        <f t="shared" si="20"/>
        <v>1</v>
      </c>
      <c r="U100" s="32">
        <f t="shared" si="21"/>
        <v>4</v>
      </c>
      <c r="V100" s="32">
        <f t="shared" si="22"/>
        <v>1958</v>
      </c>
      <c r="W100" s="32">
        <f t="shared" si="23"/>
        <v>0</v>
      </c>
      <c r="X100" s="32">
        <f t="shared" si="24"/>
        <v>74</v>
      </c>
      <c r="Y100" s="32">
        <f t="shared" si="26"/>
        <v>3</v>
      </c>
    </row>
    <row r="101" spans="5:25" x14ac:dyDescent="0.2">
      <c r="E101"/>
      <c r="F101" t="s">
        <v>652</v>
      </c>
      <c r="G101" t="s">
        <v>434</v>
      </c>
      <c r="H101" t="s">
        <v>1</v>
      </c>
      <c r="I101">
        <v>3</v>
      </c>
      <c r="J101"/>
      <c r="K101"/>
      <c r="L101" s="80">
        <v>43</v>
      </c>
      <c r="M101">
        <v>1</v>
      </c>
      <c r="N101" t="s">
        <v>234</v>
      </c>
      <c r="O101" s="16">
        <v>4</v>
      </c>
      <c r="P101" s="82" t="s">
        <v>230</v>
      </c>
      <c r="Q101">
        <v>1976</v>
      </c>
      <c r="R101" t="s">
        <v>653</v>
      </c>
      <c r="S101" t="s">
        <v>1</v>
      </c>
      <c r="T101" s="32">
        <f t="shared" si="20"/>
        <v>1</v>
      </c>
      <c r="U101" s="32">
        <f t="shared" si="21"/>
        <v>4</v>
      </c>
      <c r="V101" s="32">
        <f t="shared" si="22"/>
        <v>1976</v>
      </c>
      <c r="W101" s="32">
        <f t="shared" si="23"/>
        <v>0</v>
      </c>
      <c r="X101" s="32">
        <f t="shared" si="24"/>
        <v>43</v>
      </c>
      <c r="Y101" s="32">
        <f t="shared" si="26"/>
        <v>3</v>
      </c>
    </row>
    <row r="102" spans="5:25" x14ac:dyDescent="0.2">
      <c r="E102"/>
      <c r="F102" t="s">
        <v>654</v>
      </c>
      <c r="G102" t="s">
        <v>434</v>
      </c>
      <c r="H102" t="s">
        <v>1</v>
      </c>
      <c r="I102">
        <v>3</v>
      </c>
      <c r="J102"/>
      <c r="K102"/>
      <c r="L102" s="80">
        <v>52</v>
      </c>
      <c r="M102">
        <v>1</v>
      </c>
      <c r="N102" t="s">
        <v>234</v>
      </c>
      <c r="O102" s="16">
        <v>4</v>
      </c>
      <c r="P102" s="82" t="s">
        <v>230</v>
      </c>
      <c r="Q102">
        <v>1994</v>
      </c>
      <c r="R102" t="s">
        <v>655</v>
      </c>
      <c r="S102" t="s">
        <v>1</v>
      </c>
      <c r="T102" s="32">
        <f t="shared" si="20"/>
        <v>1</v>
      </c>
      <c r="U102" s="32">
        <f t="shared" si="21"/>
        <v>4</v>
      </c>
      <c r="V102" s="32">
        <f t="shared" si="22"/>
        <v>1994</v>
      </c>
      <c r="W102" s="32">
        <f t="shared" si="23"/>
        <v>0</v>
      </c>
      <c r="X102" s="32">
        <f t="shared" si="24"/>
        <v>52</v>
      </c>
      <c r="Y102" s="32">
        <f t="shared" si="26"/>
        <v>3</v>
      </c>
    </row>
    <row r="103" spans="5:25" x14ac:dyDescent="0.2">
      <c r="E103"/>
      <c r="F103" t="s">
        <v>656</v>
      </c>
      <c r="G103" t="s">
        <v>434</v>
      </c>
      <c r="H103" t="s">
        <v>1</v>
      </c>
      <c r="I103">
        <v>3</v>
      </c>
      <c r="J103"/>
      <c r="K103"/>
      <c r="L103" s="80">
        <v>31</v>
      </c>
      <c r="M103">
        <v>1</v>
      </c>
      <c r="N103" t="s">
        <v>234</v>
      </c>
      <c r="O103" s="16">
        <v>4</v>
      </c>
      <c r="P103" s="82" t="s">
        <v>230</v>
      </c>
      <c r="Q103">
        <v>1976</v>
      </c>
      <c r="R103" t="s">
        <v>657</v>
      </c>
      <c r="S103" t="s">
        <v>1</v>
      </c>
      <c r="T103" s="32">
        <f t="shared" si="20"/>
        <v>1</v>
      </c>
      <c r="U103" s="32">
        <f t="shared" si="21"/>
        <v>4</v>
      </c>
      <c r="V103" s="32">
        <f t="shared" si="22"/>
        <v>1976</v>
      </c>
      <c r="W103" s="32">
        <f t="shared" si="23"/>
        <v>0</v>
      </c>
      <c r="X103" s="32">
        <f t="shared" si="24"/>
        <v>31</v>
      </c>
      <c r="Y103" s="32">
        <f t="shared" si="26"/>
        <v>3</v>
      </c>
    </row>
    <row r="104" spans="5:25" x14ac:dyDescent="0.2">
      <c r="E104"/>
      <c r="F104" t="s">
        <v>659</v>
      </c>
      <c r="G104" t="s">
        <v>434</v>
      </c>
      <c r="H104" t="s">
        <v>1</v>
      </c>
      <c r="I104">
        <v>3</v>
      </c>
      <c r="J104"/>
      <c r="K104"/>
      <c r="L104" s="80">
        <v>58</v>
      </c>
      <c r="M104">
        <v>1</v>
      </c>
      <c r="N104" t="s">
        <v>234</v>
      </c>
      <c r="O104" s="16">
        <v>4</v>
      </c>
      <c r="P104" s="82" t="s">
        <v>230</v>
      </c>
      <c r="Q104">
        <v>1994</v>
      </c>
      <c r="R104" t="s">
        <v>658</v>
      </c>
      <c r="S104" t="s">
        <v>1</v>
      </c>
      <c r="T104" s="32">
        <f t="shared" si="20"/>
        <v>1</v>
      </c>
      <c r="U104" s="32">
        <f t="shared" si="21"/>
        <v>4</v>
      </c>
      <c r="V104" s="32">
        <f t="shared" si="22"/>
        <v>1994</v>
      </c>
      <c r="W104" s="32">
        <f t="shared" si="23"/>
        <v>0</v>
      </c>
      <c r="X104" s="32">
        <f t="shared" si="24"/>
        <v>58</v>
      </c>
      <c r="Y104" s="32">
        <f t="shared" si="26"/>
        <v>3</v>
      </c>
    </row>
    <row r="105" spans="5:25" x14ac:dyDescent="0.2">
      <c r="E105"/>
      <c r="F105" t="s">
        <v>660</v>
      </c>
      <c r="G105" t="s">
        <v>434</v>
      </c>
      <c r="H105" t="s">
        <v>1</v>
      </c>
      <c r="I105">
        <v>3</v>
      </c>
      <c r="J105"/>
      <c r="K105"/>
      <c r="L105" s="80">
        <v>41</v>
      </c>
      <c r="M105">
        <v>1</v>
      </c>
      <c r="N105" t="s">
        <v>234</v>
      </c>
      <c r="O105" s="16">
        <v>4</v>
      </c>
      <c r="P105" s="82" t="s">
        <v>230</v>
      </c>
      <c r="Q105">
        <v>1998</v>
      </c>
      <c r="R105" t="s">
        <v>661</v>
      </c>
      <c r="S105" t="s">
        <v>1</v>
      </c>
      <c r="T105" s="32">
        <f t="shared" si="20"/>
        <v>1</v>
      </c>
      <c r="U105" s="32">
        <f t="shared" si="21"/>
        <v>4</v>
      </c>
      <c r="V105" s="32">
        <f t="shared" si="22"/>
        <v>1998</v>
      </c>
      <c r="W105" s="32">
        <f t="shared" si="23"/>
        <v>0</v>
      </c>
      <c r="X105" s="32">
        <f t="shared" si="24"/>
        <v>41</v>
      </c>
      <c r="Y105" s="32">
        <f t="shared" si="26"/>
        <v>3</v>
      </c>
    </row>
    <row r="106" spans="5:25" x14ac:dyDescent="0.2">
      <c r="E106"/>
      <c r="F106" t="s">
        <v>664</v>
      </c>
      <c r="G106" t="s">
        <v>434</v>
      </c>
      <c r="H106" t="s">
        <v>1</v>
      </c>
      <c r="I106">
        <v>3</v>
      </c>
      <c r="J106"/>
      <c r="K106"/>
      <c r="L106" s="80">
        <v>52</v>
      </c>
      <c r="M106">
        <v>1</v>
      </c>
      <c r="N106" t="s">
        <v>234</v>
      </c>
      <c r="O106" s="16">
        <v>4</v>
      </c>
      <c r="P106" s="82" t="s">
        <v>230</v>
      </c>
      <c r="Q106">
        <v>2000</v>
      </c>
      <c r="R106" t="s">
        <v>665</v>
      </c>
      <c r="S106" t="s">
        <v>1</v>
      </c>
      <c r="T106" s="32">
        <f t="shared" si="20"/>
        <v>1</v>
      </c>
      <c r="U106" s="32">
        <f t="shared" si="21"/>
        <v>4</v>
      </c>
      <c r="V106" s="32">
        <f t="shared" si="22"/>
        <v>2000</v>
      </c>
      <c r="W106" s="32">
        <f t="shared" si="23"/>
        <v>0</v>
      </c>
      <c r="X106" s="32">
        <f t="shared" si="24"/>
        <v>52</v>
      </c>
      <c r="Y106" s="32">
        <f t="shared" si="26"/>
        <v>3</v>
      </c>
    </row>
    <row r="107" spans="5:25" x14ac:dyDescent="0.2">
      <c r="E107"/>
      <c r="F107" t="s">
        <v>673</v>
      </c>
      <c r="G107" t="s">
        <v>434</v>
      </c>
      <c r="H107" t="s">
        <v>1</v>
      </c>
      <c r="I107">
        <v>3</v>
      </c>
      <c r="J107"/>
      <c r="K107"/>
      <c r="L107" s="80">
        <v>50</v>
      </c>
      <c r="M107">
        <v>1</v>
      </c>
      <c r="N107" t="s">
        <v>234</v>
      </c>
      <c r="O107" s="16">
        <v>4</v>
      </c>
      <c r="P107" s="82" t="s">
        <v>230</v>
      </c>
      <c r="Q107">
        <v>1992</v>
      </c>
      <c r="R107" t="s">
        <v>672</v>
      </c>
      <c r="S107" t="s">
        <v>1</v>
      </c>
      <c r="T107" s="32">
        <f t="shared" si="20"/>
        <v>1</v>
      </c>
      <c r="U107" s="32">
        <f t="shared" si="21"/>
        <v>4</v>
      </c>
      <c r="V107" s="32">
        <f t="shared" si="22"/>
        <v>1992</v>
      </c>
      <c r="W107" s="32">
        <f t="shared" si="23"/>
        <v>0</v>
      </c>
      <c r="X107" s="32">
        <f t="shared" si="24"/>
        <v>50</v>
      </c>
      <c r="Y107" s="32">
        <f t="shared" si="26"/>
        <v>3</v>
      </c>
    </row>
    <row r="108" spans="5:25" x14ac:dyDescent="0.2">
      <c r="E108"/>
      <c r="F108" t="s">
        <v>674</v>
      </c>
      <c r="G108" t="s">
        <v>434</v>
      </c>
      <c r="H108" t="s">
        <v>1</v>
      </c>
      <c r="I108">
        <v>3</v>
      </c>
      <c r="J108"/>
      <c r="K108"/>
      <c r="L108" s="80">
        <v>55</v>
      </c>
      <c r="M108">
        <v>1</v>
      </c>
      <c r="N108" t="s">
        <v>234</v>
      </c>
      <c r="O108" s="16">
        <v>4</v>
      </c>
      <c r="P108" s="82" t="s">
        <v>230</v>
      </c>
      <c r="Q108">
        <v>2012</v>
      </c>
      <c r="R108" t="s">
        <v>675</v>
      </c>
      <c r="S108" t="s">
        <v>1</v>
      </c>
      <c r="T108" s="32">
        <f t="shared" si="20"/>
        <v>1</v>
      </c>
      <c r="U108" s="32">
        <f t="shared" si="21"/>
        <v>4</v>
      </c>
      <c r="V108" s="32">
        <f t="shared" si="22"/>
        <v>2012</v>
      </c>
      <c r="W108" s="32">
        <f t="shared" si="23"/>
        <v>0</v>
      </c>
      <c r="X108" s="32">
        <f t="shared" si="24"/>
        <v>55</v>
      </c>
      <c r="Y108" s="32">
        <f t="shared" si="26"/>
        <v>3</v>
      </c>
    </row>
    <row r="109" spans="5:25" x14ac:dyDescent="0.2">
      <c r="E109"/>
      <c r="F109" t="s">
        <v>678</v>
      </c>
      <c r="G109" t="s">
        <v>434</v>
      </c>
      <c r="H109" t="s">
        <v>1</v>
      </c>
      <c r="I109">
        <v>3</v>
      </c>
      <c r="J109"/>
      <c r="K109"/>
      <c r="L109" s="80">
        <v>69</v>
      </c>
      <c r="M109">
        <v>1</v>
      </c>
      <c r="N109" t="s">
        <v>234</v>
      </c>
      <c r="O109" s="16">
        <v>4</v>
      </c>
      <c r="P109" s="82" t="s">
        <v>230</v>
      </c>
      <c r="Q109">
        <v>1992</v>
      </c>
      <c r="R109" t="s">
        <v>679</v>
      </c>
      <c r="S109" t="s">
        <v>1</v>
      </c>
      <c r="T109" s="32">
        <f t="shared" si="20"/>
        <v>1</v>
      </c>
      <c r="U109" s="32">
        <f t="shared" si="21"/>
        <v>4</v>
      </c>
      <c r="V109" s="32">
        <f t="shared" si="22"/>
        <v>1992</v>
      </c>
      <c r="W109" s="32">
        <f t="shared" si="23"/>
        <v>0</v>
      </c>
      <c r="X109" s="32">
        <f t="shared" si="24"/>
        <v>69</v>
      </c>
      <c r="Y109" s="32">
        <f t="shared" si="26"/>
        <v>3</v>
      </c>
    </row>
    <row r="110" spans="5:25" x14ac:dyDescent="0.2">
      <c r="E110"/>
      <c r="F110" t="s">
        <v>680</v>
      </c>
      <c r="G110" t="s">
        <v>434</v>
      </c>
      <c r="H110" t="s">
        <v>1</v>
      </c>
      <c r="I110">
        <v>3</v>
      </c>
      <c r="J110"/>
      <c r="K110"/>
      <c r="L110" s="80">
        <v>53</v>
      </c>
      <c r="M110">
        <v>1</v>
      </c>
      <c r="N110" t="s">
        <v>234</v>
      </c>
      <c r="O110" s="16">
        <v>4</v>
      </c>
      <c r="P110" s="82" t="s">
        <v>230</v>
      </c>
      <c r="Q110" s="77">
        <v>-10</v>
      </c>
      <c r="R110" t="s">
        <v>681</v>
      </c>
      <c r="S110" t="s">
        <v>1</v>
      </c>
      <c r="T110" s="32">
        <f t="shared" si="20"/>
        <v>1</v>
      </c>
      <c r="U110" s="32">
        <f t="shared" si="21"/>
        <v>4</v>
      </c>
      <c r="V110" s="32">
        <f t="shared" si="22"/>
        <v>-10</v>
      </c>
      <c r="W110" s="32">
        <f t="shared" si="23"/>
        <v>0</v>
      </c>
      <c r="X110" s="32">
        <f t="shared" si="24"/>
        <v>53</v>
      </c>
      <c r="Y110" s="32">
        <f t="shared" si="26"/>
        <v>3</v>
      </c>
    </row>
    <row r="111" spans="5:25" x14ac:dyDescent="0.2">
      <c r="E111"/>
      <c r="F111" t="s">
        <v>682</v>
      </c>
      <c r="G111" t="s">
        <v>434</v>
      </c>
      <c r="H111" t="s">
        <v>1</v>
      </c>
      <c r="I111">
        <v>3</v>
      </c>
      <c r="J111"/>
      <c r="K111"/>
      <c r="L111" s="80">
        <v>57</v>
      </c>
      <c r="M111">
        <v>1</v>
      </c>
      <c r="N111" t="s">
        <v>234</v>
      </c>
      <c r="O111" s="16">
        <v>4</v>
      </c>
      <c r="P111" s="82" t="s">
        <v>230</v>
      </c>
      <c r="Q111">
        <v>1987</v>
      </c>
      <c r="R111" t="s">
        <v>683</v>
      </c>
      <c r="S111" t="s">
        <v>1</v>
      </c>
      <c r="T111" s="32">
        <f t="shared" si="20"/>
        <v>1</v>
      </c>
      <c r="U111" s="32">
        <f t="shared" si="21"/>
        <v>4</v>
      </c>
      <c r="V111" s="32">
        <f t="shared" si="22"/>
        <v>1987</v>
      </c>
      <c r="W111" s="32">
        <f t="shared" si="23"/>
        <v>0</v>
      </c>
      <c r="X111" s="32">
        <f t="shared" si="24"/>
        <v>57</v>
      </c>
      <c r="Y111" s="32">
        <f t="shared" si="26"/>
        <v>3</v>
      </c>
    </row>
    <row r="112" spans="5:25" x14ac:dyDescent="0.2">
      <c r="E112"/>
      <c r="F112" t="s">
        <v>686</v>
      </c>
      <c r="G112" t="s">
        <v>434</v>
      </c>
      <c r="H112" t="s">
        <v>1</v>
      </c>
      <c r="I112">
        <v>3</v>
      </c>
      <c r="J112"/>
      <c r="K112"/>
      <c r="L112" s="80">
        <v>44</v>
      </c>
      <c r="M112">
        <v>1</v>
      </c>
      <c r="N112" t="s">
        <v>234</v>
      </c>
      <c r="O112" s="16">
        <v>4</v>
      </c>
      <c r="P112" s="82" t="s">
        <v>230</v>
      </c>
      <c r="Q112" s="77">
        <v>-10</v>
      </c>
      <c r="R112" t="s">
        <v>687</v>
      </c>
      <c r="S112" t="s">
        <v>1</v>
      </c>
      <c r="T112" s="32">
        <f t="shared" si="20"/>
        <v>1</v>
      </c>
      <c r="U112" s="32">
        <f t="shared" si="21"/>
        <v>4</v>
      </c>
      <c r="V112" s="32">
        <f t="shared" si="22"/>
        <v>-10</v>
      </c>
      <c r="W112" s="32">
        <f t="shared" si="23"/>
        <v>0</v>
      </c>
      <c r="X112" s="32">
        <f t="shared" si="24"/>
        <v>44</v>
      </c>
      <c r="Y112" s="32">
        <f t="shared" si="26"/>
        <v>3</v>
      </c>
    </row>
    <row r="113" spans="1:25" x14ac:dyDescent="0.2">
      <c r="E113"/>
      <c r="F113" t="s">
        <v>688</v>
      </c>
      <c r="G113" t="s">
        <v>434</v>
      </c>
      <c r="H113" t="s">
        <v>1</v>
      </c>
      <c r="I113">
        <v>3</v>
      </c>
      <c r="J113"/>
      <c r="K113"/>
      <c r="L113" s="80">
        <v>43</v>
      </c>
      <c r="M113">
        <v>1</v>
      </c>
      <c r="N113" t="s">
        <v>234</v>
      </c>
      <c r="O113" s="16">
        <v>4</v>
      </c>
      <c r="P113" s="82" t="s">
        <v>230</v>
      </c>
      <c r="Q113">
        <v>1994</v>
      </c>
      <c r="R113" t="s">
        <v>689</v>
      </c>
      <c r="S113" t="s">
        <v>1</v>
      </c>
      <c r="T113" s="32">
        <f t="shared" si="20"/>
        <v>1</v>
      </c>
      <c r="U113" s="32">
        <f t="shared" si="21"/>
        <v>4</v>
      </c>
      <c r="V113" s="32">
        <f t="shared" si="22"/>
        <v>1994</v>
      </c>
      <c r="W113" s="32">
        <f t="shared" si="23"/>
        <v>0</v>
      </c>
      <c r="X113" s="32">
        <f t="shared" si="24"/>
        <v>43</v>
      </c>
      <c r="Y113" s="32">
        <f t="shared" si="26"/>
        <v>3</v>
      </c>
    </row>
    <row r="114" spans="1:25" x14ac:dyDescent="0.2">
      <c r="E114"/>
      <c r="F114" t="s">
        <v>429</v>
      </c>
      <c r="G114" t="s">
        <v>434</v>
      </c>
      <c r="H114" t="s">
        <v>1</v>
      </c>
      <c r="I114">
        <v>3</v>
      </c>
      <c r="J114"/>
      <c r="K114"/>
      <c r="L114" s="80">
        <v>63</v>
      </c>
      <c r="M114">
        <v>1</v>
      </c>
      <c r="N114" t="s">
        <v>234</v>
      </c>
      <c r="O114" s="16">
        <v>4</v>
      </c>
      <c r="P114" s="82" t="s">
        <v>230</v>
      </c>
      <c r="Q114">
        <v>1978</v>
      </c>
      <c r="R114" t="s">
        <v>690</v>
      </c>
      <c r="S114" t="s">
        <v>1</v>
      </c>
      <c r="T114" s="32">
        <f t="shared" si="20"/>
        <v>1</v>
      </c>
      <c r="U114" s="32">
        <f t="shared" si="21"/>
        <v>4</v>
      </c>
      <c r="V114" s="32">
        <f t="shared" si="22"/>
        <v>1978</v>
      </c>
      <c r="W114" s="32">
        <f t="shared" si="23"/>
        <v>0</v>
      </c>
      <c r="X114" s="32">
        <f t="shared" si="24"/>
        <v>63</v>
      </c>
      <c r="Y114" s="32">
        <f t="shared" si="26"/>
        <v>3</v>
      </c>
    </row>
    <row r="115" spans="1:25" x14ac:dyDescent="0.2">
      <c r="E115"/>
      <c r="F115" t="s">
        <v>693</v>
      </c>
      <c r="G115" t="s">
        <v>434</v>
      </c>
      <c r="H115" t="s">
        <v>1</v>
      </c>
      <c r="I115">
        <v>3</v>
      </c>
      <c r="J115"/>
      <c r="K115"/>
      <c r="L115" s="80">
        <v>47</v>
      </c>
      <c r="M115">
        <v>1</v>
      </c>
      <c r="N115" t="s">
        <v>234</v>
      </c>
      <c r="O115" s="16">
        <v>4</v>
      </c>
      <c r="P115" s="82" t="s">
        <v>230</v>
      </c>
      <c r="Q115">
        <v>1980</v>
      </c>
      <c r="R115" t="s">
        <v>694</v>
      </c>
      <c r="S115" t="s">
        <v>1</v>
      </c>
      <c r="T115" s="32">
        <f t="shared" si="20"/>
        <v>1</v>
      </c>
      <c r="U115" s="32">
        <f t="shared" si="21"/>
        <v>4</v>
      </c>
      <c r="V115" s="32">
        <f t="shared" si="22"/>
        <v>1980</v>
      </c>
      <c r="W115" s="32">
        <f t="shared" si="23"/>
        <v>0</v>
      </c>
      <c r="X115" s="32">
        <f t="shared" si="24"/>
        <v>47</v>
      </c>
      <c r="Y115" s="32">
        <f t="shared" si="26"/>
        <v>3</v>
      </c>
    </row>
    <row r="116" spans="1:25" x14ac:dyDescent="0.2">
      <c r="E116"/>
      <c r="F116" t="s">
        <v>697</v>
      </c>
      <c r="G116" t="s">
        <v>434</v>
      </c>
      <c r="H116" t="s">
        <v>1</v>
      </c>
      <c r="I116">
        <v>3</v>
      </c>
      <c r="J116"/>
      <c r="K116"/>
      <c r="L116" s="80">
        <v>72</v>
      </c>
      <c r="M116">
        <v>1</v>
      </c>
      <c r="N116" t="s">
        <v>234</v>
      </c>
      <c r="O116" s="16">
        <v>4</v>
      </c>
      <c r="P116" s="82" t="s">
        <v>230</v>
      </c>
      <c r="Q116">
        <v>1978</v>
      </c>
      <c r="R116" t="s">
        <v>698</v>
      </c>
      <c r="S116" t="s">
        <v>1</v>
      </c>
      <c r="T116" s="32">
        <f t="shared" si="20"/>
        <v>1</v>
      </c>
      <c r="U116" s="32">
        <f t="shared" si="21"/>
        <v>4</v>
      </c>
      <c r="V116" s="32">
        <f t="shared" si="22"/>
        <v>1978</v>
      </c>
      <c r="W116" s="32">
        <f t="shared" si="23"/>
        <v>0</v>
      </c>
      <c r="X116" s="32">
        <f t="shared" si="24"/>
        <v>72</v>
      </c>
      <c r="Y116" s="32">
        <f t="shared" si="26"/>
        <v>3</v>
      </c>
    </row>
    <row r="117" spans="1:25" x14ac:dyDescent="0.2">
      <c r="E117"/>
      <c r="F117" t="s">
        <v>702</v>
      </c>
      <c r="G117" t="s">
        <v>434</v>
      </c>
      <c r="H117" t="s">
        <v>1</v>
      </c>
      <c r="I117">
        <v>3</v>
      </c>
      <c r="J117"/>
      <c r="K117"/>
      <c r="L117" s="80">
        <v>61</v>
      </c>
      <c r="M117">
        <v>1</v>
      </c>
      <c r="N117" t="s">
        <v>234</v>
      </c>
      <c r="O117" s="16">
        <v>4</v>
      </c>
      <c r="P117" s="82" t="s">
        <v>230</v>
      </c>
      <c r="Q117" s="77">
        <v>-10</v>
      </c>
      <c r="R117" t="s">
        <v>703</v>
      </c>
      <c r="S117" t="s">
        <v>1</v>
      </c>
      <c r="T117" s="32">
        <f t="shared" si="20"/>
        <v>1</v>
      </c>
      <c r="U117" s="32">
        <f t="shared" si="21"/>
        <v>4</v>
      </c>
      <c r="V117" s="32">
        <f t="shared" si="22"/>
        <v>-10</v>
      </c>
      <c r="W117" s="32">
        <f t="shared" si="23"/>
        <v>0</v>
      </c>
      <c r="X117" s="32">
        <f t="shared" si="24"/>
        <v>61</v>
      </c>
      <c r="Y117" s="32">
        <f t="shared" si="26"/>
        <v>3</v>
      </c>
    </row>
    <row r="118" spans="1:25" x14ac:dyDescent="0.2">
      <c r="E118"/>
      <c r="F118" t="s">
        <v>704</v>
      </c>
      <c r="G118" t="s">
        <v>434</v>
      </c>
      <c r="H118" t="s">
        <v>1</v>
      </c>
      <c r="I118">
        <v>3</v>
      </c>
      <c r="J118"/>
      <c r="K118"/>
      <c r="L118" s="80">
        <v>23</v>
      </c>
      <c r="M118">
        <v>1</v>
      </c>
      <c r="N118" t="s">
        <v>234</v>
      </c>
      <c r="O118" s="16">
        <v>4</v>
      </c>
      <c r="P118" s="82" t="s">
        <v>230</v>
      </c>
      <c r="Q118">
        <v>1978</v>
      </c>
      <c r="R118" t="s">
        <v>705</v>
      </c>
      <c r="S118" t="s">
        <v>1</v>
      </c>
      <c r="T118" s="32">
        <f t="shared" si="20"/>
        <v>1</v>
      </c>
      <c r="U118" s="32">
        <f t="shared" si="21"/>
        <v>4</v>
      </c>
      <c r="V118" s="32">
        <f t="shared" si="22"/>
        <v>1978</v>
      </c>
      <c r="W118" s="32">
        <f t="shared" si="23"/>
        <v>0</v>
      </c>
      <c r="X118" s="32">
        <f t="shared" si="24"/>
        <v>23</v>
      </c>
      <c r="Y118" s="32">
        <f t="shared" si="26"/>
        <v>3</v>
      </c>
    </row>
    <row r="119" spans="1:25" x14ac:dyDescent="0.2">
      <c r="E119"/>
      <c r="F119" t="s">
        <v>708</v>
      </c>
      <c r="G119" t="s">
        <v>434</v>
      </c>
      <c r="H119" t="s">
        <v>1</v>
      </c>
      <c r="I119">
        <v>3</v>
      </c>
      <c r="J119"/>
      <c r="K119"/>
      <c r="L119" s="80">
        <v>49</v>
      </c>
      <c r="M119">
        <v>1</v>
      </c>
      <c r="N119" t="s">
        <v>234</v>
      </c>
      <c r="O119" s="16">
        <v>4</v>
      </c>
      <c r="P119" s="82" t="s">
        <v>230</v>
      </c>
      <c r="Q119">
        <v>1995</v>
      </c>
      <c r="R119" t="s">
        <v>709</v>
      </c>
      <c r="S119" t="s">
        <v>1</v>
      </c>
      <c r="T119" s="32">
        <f t="shared" si="20"/>
        <v>1</v>
      </c>
      <c r="U119" s="32">
        <f t="shared" si="21"/>
        <v>4</v>
      </c>
      <c r="V119" s="32">
        <f t="shared" si="22"/>
        <v>1995</v>
      </c>
      <c r="W119" s="32">
        <f t="shared" si="23"/>
        <v>0</v>
      </c>
      <c r="X119" s="32">
        <f t="shared" si="24"/>
        <v>49</v>
      </c>
      <c r="Y119" s="32">
        <f t="shared" ref="Y119:Y150" si="28">I119</f>
        <v>3</v>
      </c>
    </row>
    <row r="120" spans="1:25" x14ac:dyDescent="0.2">
      <c r="E120"/>
      <c r="F120" t="s">
        <v>712</v>
      </c>
      <c r="G120" t="s">
        <v>434</v>
      </c>
      <c r="H120" t="s">
        <v>1</v>
      </c>
      <c r="I120">
        <v>3</v>
      </c>
      <c r="J120"/>
      <c r="K120"/>
      <c r="L120" s="80">
        <v>42</v>
      </c>
      <c r="M120">
        <v>1</v>
      </c>
      <c r="N120" t="s">
        <v>234</v>
      </c>
      <c r="O120" s="16">
        <v>4</v>
      </c>
      <c r="P120" s="82" t="s">
        <v>230</v>
      </c>
      <c r="Q120" s="77">
        <v>-10</v>
      </c>
      <c r="R120" t="s">
        <v>713</v>
      </c>
      <c r="S120" t="s">
        <v>1</v>
      </c>
      <c r="T120" s="32">
        <f t="shared" si="20"/>
        <v>1</v>
      </c>
      <c r="U120" s="32">
        <f t="shared" si="21"/>
        <v>4</v>
      </c>
      <c r="V120" s="32">
        <f t="shared" si="22"/>
        <v>-10</v>
      </c>
      <c r="W120" s="32">
        <f t="shared" si="23"/>
        <v>0</v>
      </c>
      <c r="X120" s="32">
        <f t="shared" si="24"/>
        <v>42</v>
      </c>
      <c r="Y120" s="32">
        <f t="shared" si="28"/>
        <v>3</v>
      </c>
    </row>
    <row r="121" spans="1:25" x14ac:dyDescent="0.2">
      <c r="E121"/>
      <c r="F121" t="s">
        <v>718</v>
      </c>
      <c r="G121" t="s">
        <v>434</v>
      </c>
      <c r="H121" t="s">
        <v>1</v>
      </c>
      <c r="I121">
        <v>3</v>
      </c>
      <c r="J121"/>
      <c r="K121"/>
      <c r="L121" s="80">
        <v>82</v>
      </c>
      <c r="M121">
        <v>1</v>
      </c>
      <c r="N121" t="s">
        <v>234</v>
      </c>
      <c r="O121" s="16">
        <v>4</v>
      </c>
      <c r="P121" s="82" t="s">
        <v>230</v>
      </c>
      <c r="Q121">
        <v>1992</v>
      </c>
      <c r="R121" t="s">
        <v>719</v>
      </c>
      <c r="S121" t="s">
        <v>1</v>
      </c>
      <c r="T121" s="32">
        <f t="shared" si="20"/>
        <v>1</v>
      </c>
      <c r="U121" s="32">
        <f t="shared" si="21"/>
        <v>4</v>
      </c>
      <c r="V121" s="32">
        <f t="shared" si="22"/>
        <v>1992</v>
      </c>
      <c r="W121" s="32">
        <f t="shared" si="23"/>
        <v>0</v>
      </c>
      <c r="X121" s="32">
        <f t="shared" si="24"/>
        <v>82</v>
      </c>
      <c r="Y121" s="32">
        <f t="shared" si="28"/>
        <v>3</v>
      </c>
    </row>
    <row r="122" spans="1:25" x14ac:dyDescent="0.2">
      <c r="E122"/>
      <c r="F122" t="s">
        <v>720</v>
      </c>
      <c r="G122" t="s">
        <v>434</v>
      </c>
      <c r="H122" t="s">
        <v>1</v>
      </c>
      <c r="I122">
        <v>3</v>
      </c>
      <c r="J122"/>
      <c r="K122"/>
      <c r="L122" s="80">
        <v>38</v>
      </c>
      <c r="M122">
        <v>1</v>
      </c>
      <c r="N122" t="s">
        <v>234</v>
      </c>
      <c r="O122" s="16">
        <v>4</v>
      </c>
      <c r="P122" s="82" t="s">
        <v>230</v>
      </c>
      <c r="Q122">
        <v>1996</v>
      </c>
      <c r="R122" t="s">
        <v>721</v>
      </c>
      <c r="S122" t="s">
        <v>1</v>
      </c>
      <c r="T122" s="32">
        <f t="shared" si="20"/>
        <v>1</v>
      </c>
      <c r="U122" s="32">
        <f t="shared" si="21"/>
        <v>4</v>
      </c>
      <c r="V122" s="32">
        <f t="shared" si="22"/>
        <v>1996</v>
      </c>
      <c r="W122" s="32">
        <f t="shared" si="23"/>
        <v>0</v>
      </c>
      <c r="X122" s="32">
        <f t="shared" si="24"/>
        <v>38</v>
      </c>
      <c r="Y122" s="32">
        <f t="shared" si="28"/>
        <v>3</v>
      </c>
    </row>
    <row r="123" spans="1:25" x14ac:dyDescent="0.2">
      <c r="E123"/>
      <c r="F123" t="s">
        <v>722</v>
      </c>
      <c r="G123" t="s">
        <v>434</v>
      </c>
      <c r="H123" t="s">
        <v>1</v>
      </c>
      <c r="I123">
        <v>3</v>
      </c>
      <c r="J123"/>
      <c r="K123"/>
      <c r="L123" s="80">
        <v>60</v>
      </c>
      <c r="M123">
        <v>1</v>
      </c>
      <c r="N123" t="s">
        <v>234</v>
      </c>
      <c r="O123" s="16">
        <v>4</v>
      </c>
      <c r="P123" s="82" t="s">
        <v>230</v>
      </c>
      <c r="Q123">
        <v>1978</v>
      </c>
      <c r="R123" t="s">
        <v>723</v>
      </c>
      <c r="S123" t="s">
        <v>1</v>
      </c>
      <c r="T123" s="32">
        <f t="shared" si="20"/>
        <v>1</v>
      </c>
      <c r="U123" s="32">
        <f t="shared" si="21"/>
        <v>4</v>
      </c>
      <c r="V123" s="32">
        <f t="shared" si="22"/>
        <v>1978</v>
      </c>
      <c r="W123" s="32">
        <f t="shared" si="23"/>
        <v>0</v>
      </c>
      <c r="X123" s="32">
        <f t="shared" si="24"/>
        <v>60</v>
      </c>
      <c r="Y123" s="32">
        <f t="shared" si="28"/>
        <v>3</v>
      </c>
    </row>
    <row r="124" spans="1:25" x14ac:dyDescent="0.2">
      <c r="E124"/>
      <c r="F124" t="s">
        <v>724</v>
      </c>
      <c r="G124" t="s">
        <v>434</v>
      </c>
      <c r="H124" t="s">
        <v>1</v>
      </c>
      <c r="I124">
        <v>3</v>
      </c>
      <c r="J124"/>
      <c r="K124"/>
      <c r="L124" s="80">
        <v>48</v>
      </c>
      <c r="M124">
        <v>1</v>
      </c>
      <c r="N124" t="s">
        <v>234</v>
      </c>
      <c r="O124" s="16">
        <v>4</v>
      </c>
      <c r="P124" s="82" t="s">
        <v>230</v>
      </c>
      <c r="Q124">
        <v>1976</v>
      </c>
      <c r="R124" t="s">
        <v>725</v>
      </c>
      <c r="S124" t="s">
        <v>1</v>
      </c>
      <c r="T124" s="32">
        <f t="shared" si="20"/>
        <v>1</v>
      </c>
      <c r="U124" s="32">
        <f t="shared" si="21"/>
        <v>4</v>
      </c>
      <c r="V124" s="32">
        <f t="shared" si="22"/>
        <v>1976</v>
      </c>
      <c r="W124" s="32">
        <f t="shared" si="23"/>
        <v>0</v>
      </c>
      <c r="X124" s="32">
        <f t="shared" si="24"/>
        <v>48</v>
      </c>
      <c r="Y124" s="32">
        <f t="shared" si="28"/>
        <v>3</v>
      </c>
    </row>
    <row r="125" spans="1:25" x14ac:dyDescent="0.2">
      <c r="E125"/>
      <c r="F125" t="s">
        <v>726</v>
      </c>
      <c r="G125" t="s">
        <v>434</v>
      </c>
      <c r="H125" t="s">
        <v>1</v>
      </c>
      <c r="I125">
        <v>3</v>
      </c>
      <c r="J125"/>
      <c r="K125"/>
      <c r="L125" s="80">
        <v>44</v>
      </c>
      <c r="M125">
        <v>1</v>
      </c>
      <c r="N125" t="s">
        <v>234</v>
      </c>
      <c r="O125" s="16">
        <v>4</v>
      </c>
      <c r="P125" s="82" t="s">
        <v>230</v>
      </c>
      <c r="Q125">
        <v>1998</v>
      </c>
      <c r="R125" t="s">
        <v>727</v>
      </c>
      <c r="S125" t="s">
        <v>1</v>
      </c>
      <c r="T125" s="32">
        <f t="shared" si="20"/>
        <v>1</v>
      </c>
      <c r="U125" s="32">
        <f t="shared" si="21"/>
        <v>4</v>
      </c>
      <c r="V125" s="32">
        <f t="shared" si="22"/>
        <v>1998</v>
      </c>
      <c r="W125" s="32">
        <f t="shared" si="23"/>
        <v>0</v>
      </c>
      <c r="X125" s="32">
        <f t="shared" si="24"/>
        <v>44</v>
      </c>
      <c r="Y125" s="32">
        <f t="shared" si="28"/>
        <v>3</v>
      </c>
    </row>
    <row r="126" spans="1:25" x14ac:dyDescent="0.2">
      <c r="A126" t="s">
        <v>34</v>
      </c>
      <c r="B126">
        <v>3341</v>
      </c>
      <c r="C126">
        <v>3341</v>
      </c>
      <c r="D126">
        <f>C126</f>
        <v>3341</v>
      </c>
      <c r="E126" s="37" t="str">
        <f>A126</f>
        <v xml:space="preserve"> MCF7 </v>
      </c>
      <c r="F126" s="38" t="s">
        <v>427</v>
      </c>
      <c r="G126" s="13" t="s">
        <v>425</v>
      </c>
      <c r="I126" s="13">
        <v>3</v>
      </c>
      <c r="J126" s="13" t="s">
        <v>225</v>
      </c>
      <c r="K126" s="13" t="s">
        <v>428</v>
      </c>
      <c r="L126" s="14">
        <v>69</v>
      </c>
      <c r="M126" s="15">
        <v>1</v>
      </c>
      <c r="N126" s="16" t="s">
        <v>234</v>
      </c>
      <c r="O126" s="16">
        <v>4</v>
      </c>
      <c r="P126" s="17" t="s">
        <v>230</v>
      </c>
      <c r="Q126" s="18">
        <v>1973</v>
      </c>
      <c r="S126" s="30" t="s">
        <v>1</v>
      </c>
      <c r="T126" s="32">
        <f t="shared" si="20"/>
        <v>1</v>
      </c>
      <c r="U126" s="32">
        <f t="shared" si="21"/>
        <v>4</v>
      </c>
      <c r="V126" s="32">
        <f t="shared" si="22"/>
        <v>1973</v>
      </c>
      <c r="W126" s="32">
        <f t="shared" si="23"/>
        <v>3341</v>
      </c>
      <c r="X126" s="32">
        <f t="shared" si="24"/>
        <v>69</v>
      </c>
      <c r="Y126" s="32">
        <f t="shared" si="28"/>
        <v>3</v>
      </c>
    </row>
    <row r="127" spans="1:25" x14ac:dyDescent="0.2">
      <c r="A127" t="s">
        <v>35</v>
      </c>
      <c r="B127">
        <v>3028</v>
      </c>
      <c r="C127">
        <v>2932</v>
      </c>
      <c r="D127">
        <f>C127</f>
        <v>2932</v>
      </c>
      <c r="E127" s="37" t="str">
        <f>A127</f>
        <v xml:space="preserve"> MDA-MB-231 </v>
      </c>
      <c r="F127" s="38" t="s">
        <v>430</v>
      </c>
      <c r="G127" s="13" t="s">
        <v>425</v>
      </c>
      <c r="I127" s="13">
        <v>3</v>
      </c>
      <c r="J127" s="13" t="s">
        <v>225</v>
      </c>
      <c r="K127" s="13" t="s">
        <v>225</v>
      </c>
      <c r="L127" s="14">
        <v>51</v>
      </c>
      <c r="M127" s="15">
        <v>1</v>
      </c>
      <c r="N127" s="16" t="s">
        <v>234</v>
      </c>
      <c r="O127" s="16">
        <v>4</v>
      </c>
      <c r="P127" s="17" t="s">
        <v>230</v>
      </c>
      <c r="Q127" s="18">
        <v>1974</v>
      </c>
      <c r="S127" s="30" t="s">
        <v>1</v>
      </c>
      <c r="T127" s="32">
        <f t="shared" si="20"/>
        <v>1</v>
      </c>
      <c r="U127" s="32">
        <f t="shared" si="21"/>
        <v>4</v>
      </c>
      <c r="V127" s="32">
        <f t="shared" si="22"/>
        <v>1974</v>
      </c>
      <c r="W127" s="32">
        <f t="shared" si="23"/>
        <v>2932</v>
      </c>
      <c r="X127" s="32">
        <f t="shared" si="24"/>
        <v>51</v>
      </c>
      <c r="Y127" s="32">
        <f t="shared" si="28"/>
        <v>3</v>
      </c>
    </row>
    <row r="128" spans="1:25" x14ac:dyDescent="0.2">
      <c r="A128" t="s">
        <v>67</v>
      </c>
      <c r="B128">
        <v>562</v>
      </c>
      <c r="C128">
        <v>557</v>
      </c>
      <c r="D128">
        <f>C128</f>
        <v>557</v>
      </c>
      <c r="E128" s="37" t="str">
        <f>A128</f>
        <v xml:space="preserve"> ZR-75-1</v>
      </c>
      <c r="F128" s="38" t="s">
        <v>429</v>
      </c>
      <c r="G128" s="13" t="s">
        <v>425</v>
      </c>
      <c r="I128" s="13">
        <v>3</v>
      </c>
      <c r="J128" s="13" t="s">
        <v>426</v>
      </c>
      <c r="K128" s="13" t="s">
        <v>428</v>
      </c>
      <c r="L128" s="14">
        <v>63</v>
      </c>
      <c r="M128" s="15">
        <v>1</v>
      </c>
      <c r="N128" s="16" t="s">
        <v>234</v>
      </c>
      <c r="O128" s="16">
        <v>4</v>
      </c>
      <c r="P128" s="17" t="s">
        <v>230</v>
      </c>
      <c r="Q128" s="18">
        <v>1978</v>
      </c>
      <c r="S128" s="30" t="s">
        <v>1</v>
      </c>
      <c r="T128" s="32">
        <f t="shared" si="20"/>
        <v>1</v>
      </c>
      <c r="U128" s="32">
        <f t="shared" si="21"/>
        <v>4</v>
      </c>
      <c r="V128" s="32">
        <f t="shared" si="22"/>
        <v>1978</v>
      </c>
      <c r="W128" s="32">
        <f t="shared" si="23"/>
        <v>557</v>
      </c>
      <c r="X128" s="32">
        <f t="shared" si="24"/>
        <v>63</v>
      </c>
      <c r="Y128" s="32">
        <f t="shared" si="28"/>
        <v>3</v>
      </c>
    </row>
    <row r="129" spans="1:25" x14ac:dyDescent="0.2">
      <c r="A129" t="s">
        <v>138</v>
      </c>
      <c r="B129">
        <v>55</v>
      </c>
      <c r="C129">
        <v>55</v>
      </c>
      <c r="D129">
        <f>C129</f>
        <v>55</v>
      </c>
      <c r="E129" s="37" t="str">
        <f>A129</f>
        <v xml:space="preserve"> ZR-75-30 </v>
      </c>
      <c r="F129" s="38" t="s">
        <v>431</v>
      </c>
      <c r="G129" s="13" t="s">
        <v>425</v>
      </c>
      <c r="I129" s="13">
        <v>3</v>
      </c>
      <c r="J129" s="13" t="s">
        <v>426</v>
      </c>
      <c r="K129" s="13" t="s">
        <v>428</v>
      </c>
      <c r="L129" s="14">
        <v>47</v>
      </c>
      <c r="M129" s="15">
        <v>1</v>
      </c>
      <c r="N129" s="16" t="s">
        <v>234</v>
      </c>
      <c r="O129" s="16">
        <v>4</v>
      </c>
      <c r="P129" s="17" t="s">
        <v>230</v>
      </c>
      <c r="Q129" s="18">
        <v>1978</v>
      </c>
      <c r="S129" s="30" t="s">
        <v>1</v>
      </c>
      <c r="T129" s="32">
        <f t="shared" si="20"/>
        <v>1</v>
      </c>
      <c r="U129" s="32">
        <f t="shared" si="21"/>
        <v>4</v>
      </c>
      <c r="V129" s="32">
        <f t="shared" si="22"/>
        <v>1978</v>
      </c>
      <c r="W129" s="32">
        <f t="shared" si="23"/>
        <v>55</v>
      </c>
      <c r="X129" s="32">
        <f t="shared" si="24"/>
        <v>47</v>
      </c>
      <c r="Y129" s="32">
        <f t="shared" si="28"/>
        <v>3</v>
      </c>
    </row>
    <row r="130" spans="1:25" x14ac:dyDescent="0.2">
      <c r="F130" s="38" t="s">
        <v>436</v>
      </c>
      <c r="G130" s="13" t="s">
        <v>434</v>
      </c>
      <c r="I130" s="13">
        <v>3</v>
      </c>
      <c r="J130" s="13" t="s">
        <v>426</v>
      </c>
      <c r="K130" s="13" t="s">
        <v>437</v>
      </c>
      <c r="L130" s="14">
        <v>74</v>
      </c>
      <c r="M130" s="15">
        <v>1</v>
      </c>
      <c r="N130" s="16" t="s">
        <v>234</v>
      </c>
      <c r="O130" s="16">
        <v>4</v>
      </c>
      <c r="P130" s="17" t="s">
        <v>230</v>
      </c>
      <c r="Q130" s="18">
        <v>1977</v>
      </c>
      <c r="S130" s="30" t="s">
        <v>1</v>
      </c>
      <c r="T130" s="32">
        <f t="shared" ref="T130:T193" si="29">M130</f>
        <v>1</v>
      </c>
      <c r="U130" s="32">
        <f t="shared" ref="U130:U193" si="30">O130</f>
        <v>4</v>
      </c>
      <c r="V130" s="32">
        <f t="shared" ref="V130:V193" si="31">Q130</f>
        <v>1977</v>
      </c>
      <c r="W130" s="32">
        <f t="shared" ref="W130:W193" si="32">D130</f>
        <v>0</v>
      </c>
      <c r="X130" s="32">
        <f t="shared" ref="X130:X193" si="33">L130</f>
        <v>74</v>
      </c>
      <c r="Y130" s="32">
        <f t="shared" si="28"/>
        <v>3</v>
      </c>
    </row>
    <row r="131" spans="1:25" x14ac:dyDescent="0.2">
      <c r="A131" t="s">
        <v>63</v>
      </c>
      <c r="B131">
        <v>608</v>
      </c>
      <c r="C131">
        <f>608+7</f>
        <v>615</v>
      </c>
      <c r="D131">
        <f t="shared" ref="D131:D157" si="34">C131</f>
        <v>615</v>
      </c>
      <c r="E131" s="37" t="str">
        <f t="shared" ref="E131:E157" si="35">A131</f>
        <v xml:space="preserve"> Hs578T </v>
      </c>
      <c r="F131" s="38" t="s">
        <v>436</v>
      </c>
      <c r="G131" s="13" t="s">
        <v>434</v>
      </c>
      <c r="I131" s="13">
        <v>3</v>
      </c>
      <c r="J131" s="13" t="s">
        <v>426</v>
      </c>
      <c r="K131" s="13" t="s">
        <v>435</v>
      </c>
      <c r="L131" s="14">
        <v>74</v>
      </c>
      <c r="M131" s="15">
        <v>1</v>
      </c>
      <c r="N131" s="16" t="s">
        <v>234</v>
      </c>
      <c r="O131" s="16">
        <v>4</v>
      </c>
      <c r="P131" s="17" t="s">
        <v>230</v>
      </c>
      <c r="Q131" s="18">
        <v>1977</v>
      </c>
      <c r="S131" s="30" t="s">
        <v>1</v>
      </c>
      <c r="T131" s="32">
        <f t="shared" si="29"/>
        <v>1</v>
      </c>
      <c r="U131" s="32">
        <f t="shared" si="30"/>
        <v>4</v>
      </c>
      <c r="V131" s="32">
        <f t="shared" si="31"/>
        <v>1977</v>
      </c>
      <c r="W131" s="32">
        <f t="shared" si="32"/>
        <v>615</v>
      </c>
      <c r="X131" s="32">
        <f t="shared" si="33"/>
        <v>74</v>
      </c>
      <c r="Y131" s="32">
        <f t="shared" si="28"/>
        <v>3</v>
      </c>
    </row>
    <row r="132" spans="1:25" ht="17" x14ac:dyDescent="0.2">
      <c r="A132">
        <v>1301</v>
      </c>
      <c r="B132">
        <v>3322</v>
      </c>
      <c r="C132">
        <v>3322</v>
      </c>
      <c r="D132">
        <f t="shared" si="34"/>
        <v>3322</v>
      </c>
      <c r="E132" s="37">
        <f t="shared" si="35"/>
        <v>1301</v>
      </c>
      <c r="F132" s="38">
        <v>1301</v>
      </c>
      <c r="G132" s="13" t="s">
        <v>447</v>
      </c>
      <c r="I132" s="13">
        <v>4</v>
      </c>
      <c r="J132" s="13" t="s">
        <v>381</v>
      </c>
      <c r="K132" s="19" t="s">
        <v>438</v>
      </c>
      <c r="L132" s="14">
        <v>4</v>
      </c>
      <c r="M132" s="15">
        <v>1</v>
      </c>
      <c r="N132" s="16" t="s">
        <v>234</v>
      </c>
      <c r="O132" s="16">
        <v>4</v>
      </c>
      <c r="P132" s="17" t="s">
        <v>230</v>
      </c>
      <c r="Q132" s="18">
        <v>1979</v>
      </c>
      <c r="S132" s="30" t="s">
        <v>1</v>
      </c>
      <c r="T132" s="32">
        <f t="shared" si="29"/>
        <v>1</v>
      </c>
      <c r="U132" s="32">
        <f t="shared" si="30"/>
        <v>4</v>
      </c>
      <c r="V132" s="32">
        <f t="shared" si="31"/>
        <v>1979</v>
      </c>
      <c r="W132" s="32">
        <f t="shared" si="32"/>
        <v>3322</v>
      </c>
      <c r="X132" s="32">
        <f t="shared" si="33"/>
        <v>4</v>
      </c>
      <c r="Y132" s="32">
        <f t="shared" si="28"/>
        <v>4</v>
      </c>
    </row>
    <row r="133" spans="1:25" x14ac:dyDescent="0.2">
      <c r="A133" t="s">
        <v>193</v>
      </c>
      <c r="B133">
        <v>5</v>
      </c>
      <c r="C133">
        <f>5+197</f>
        <v>202</v>
      </c>
      <c r="D133">
        <f t="shared" si="34"/>
        <v>202</v>
      </c>
      <c r="E133" s="37" t="str">
        <f t="shared" si="35"/>
        <v xml:space="preserve"> ARH 77 </v>
      </c>
      <c r="F133" s="38" t="s">
        <v>449</v>
      </c>
      <c r="G133" s="13" t="s">
        <v>447</v>
      </c>
      <c r="I133" s="13">
        <v>4</v>
      </c>
      <c r="J133" s="13" t="s">
        <v>381</v>
      </c>
      <c r="K133" s="13" t="s">
        <v>450</v>
      </c>
      <c r="L133" s="14">
        <v>33</v>
      </c>
      <c r="M133" s="15">
        <v>1</v>
      </c>
      <c r="N133" s="16" t="s">
        <v>234</v>
      </c>
      <c r="O133" s="16">
        <v>4</v>
      </c>
      <c r="P133" s="17" t="s">
        <v>230</v>
      </c>
      <c r="Q133" s="18">
        <v>1978</v>
      </c>
      <c r="S133" s="30" t="s">
        <v>1</v>
      </c>
      <c r="T133" s="32">
        <f t="shared" si="29"/>
        <v>1</v>
      </c>
      <c r="U133" s="32">
        <f t="shared" si="30"/>
        <v>4</v>
      </c>
      <c r="V133" s="32">
        <f t="shared" si="31"/>
        <v>1978</v>
      </c>
      <c r="W133" s="32">
        <f t="shared" si="32"/>
        <v>202</v>
      </c>
      <c r="X133" s="32">
        <f t="shared" si="33"/>
        <v>33</v>
      </c>
      <c r="Y133" s="32">
        <f t="shared" si="28"/>
        <v>4</v>
      </c>
    </row>
    <row r="134" spans="1:25" x14ac:dyDescent="0.2">
      <c r="A134" t="s">
        <v>46</v>
      </c>
      <c r="B134">
        <v>957</v>
      </c>
      <c r="C134">
        <f>954+50</f>
        <v>1004</v>
      </c>
      <c r="D134">
        <f t="shared" si="34"/>
        <v>1004</v>
      </c>
      <c r="E134" s="37" t="str">
        <f t="shared" si="35"/>
        <v xml:space="preserve"> CCRF-CEM </v>
      </c>
      <c r="F134" s="38" t="s">
        <v>451</v>
      </c>
      <c r="G134" s="13" t="s">
        <v>447</v>
      </c>
      <c r="I134" s="13">
        <v>4</v>
      </c>
      <c r="J134" s="13" t="s">
        <v>381</v>
      </c>
      <c r="K134" s="13" t="s">
        <v>452</v>
      </c>
      <c r="L134" s="14">
        <v>4</v>
      </c>
      <c r="M134" s="15">
        <v>1</v>
      </c>
      <c r="N134" s="16" t="s">
        <v>234</v>
      </c>
      <c r="O134" s="16">
        <v>4</v>
      </c>
      <c r="P134" s="17" t="s">
        <v>230</v>
      </c>
      <c r="Q134" s="18">
        <v>1964</v>
      </c>
      <c r="S134" s="30" t="s">
        <v>1</v>
      </c>
      <c r="T134" s="32">
        <f t="shared" si="29"/>
        <v>1</v>
      </c>
      <c r="U134" s="32">
        <f t="shared" si="30"/>
        <v>4</v>
      </c>
      <c r="V134" s="32">
        <f t="shared" si="31"/>
        <v>1964</v>
      </c>
      <c r="W134" s="32">
        <f t="shared" si="32"/>
        <v>1004</v>
      </c>
      <c r="X134" s="32">
        <f t="shared" si="33"/>
        <v>4</v>
      </c>
      <c r="Y134" s="32">
        <f t="shared" si="28"/>
        <v>4</v>
      </c>
    </row>
    <row r="135" spans="1:25" x14ac:dyDescent="0.2">
      <c r="A135" t="s">
        <v>158</v>
      </c>
      <c r="B135">
        <v>27</v>
      </c>
      <c r="C135">
        <v>27</v>
      </c>
      <c r="D135">
        <f t="shared" si="34"/>
        <v>27</v>
      </c>
      <c r="E135" s="37" t="str">
        <f t="shared" si="35"/>
        <v xml:space="preserve"> CCRF-HSB-2 </v>
      </c>
      <c r="F135" s="38" t="s">
        <v>453</v>
      </c>
      <c r="G135" s="13" t="s">
        <v>447</v>
      </c>
      <c r="I135" s="13">
        <v>4</v>
      </c>
      <c r="J135" s="13" t="s">
        <v>381</v>
      </c>
      <c r="K135" s="13" t="s">
        <v>454</v>
      </c>
      <c r="L135" s="14">
        <v>11</v>
      </c>
      <c r="M135" s="15">
        <v>2</v>
      </c>
      <c r="N135" s="16" t="s">
        <v>229</v>
      </c>
      <c r="O135" s="16">
        <v>4</v>
      </c>
      <c r="P135" s="17" t="s">
        <v>230</v>
      </c>
      <c r="Q135" s="18">
        <v>1967</v>
      </c>
      <c r="S135" s="30" t="s">
        <v>1</v>
      </c>
      <c r="T135" s="32">
        <f t="shared" si="29"/>
        <v>2</v>
      </c>
      <c r="U135" s="32">
        <f t="shared" si="30"/>
        <v>4</v>
      </c>
      <c r="V135" s="32">
        <f t="shared" si="31"/>
        <v>1967</v>
      </c>
      <c r="W135" s="32">
        <f t="shared" si="32"/>
        <v>27</v>
      </c>
      <c r="X135" s="32">
        <f t="shared" si="33"/>
        <v>11</v>
      </c>
      <c r="Y135" s="32">
        <f t="shared" si="28"/>
        <v>4</v>
      </c>
    </row>
    <row r="136" spans="1:25" x14ac:dyDescent="0.2">
      <c r="A136" t="s">
        <v>111</v>
      </c>
      <c r="B136">
        <v>117</v>
      </c>
      <c r="C136">
        <v>117</v>
      </c>
      <c r="D136">
        <f t="shared" si="34"/>
        <v>117</v>
      </c>
      <c r="E136" s="37" t="str">
        <f t="shared" si="35"/>
        <v xml:space="preserve"> Sci 1</v>
      </c>
      <c r="F136" s="38" t="s">
        <v>455</v>
      </c>
      <c r="G136" s="13" t="s">
        <v>447</v>
      </c>
      <c r="I136" s="13">
        <v>4</v>
      </c>
      <c r="J136" s="13" t="s">
        <v>3</v>
      </c>
      <c r="K136" s="23" t="s">
        <v>456</v>
      </c>
      <c r="L136" s="14">
        <v>-10</v>
      </c>
      <c r="M136" s="15">
        <v>3</v>
      </c>
      <c r="N136" s="16" t="s">
        <v>241</v>
      </c>
      <c r="O136" s="16">
        <v>4</v>
      </c>
      <c r="P136" s="17" t="s">
        <v>230</v>
      </c>
      <c r="Q136" s="18">
        <v>1987</v>
      </c>
      <c r="S136" s="30" t="s">
        <v>1</v>
      </c>
      <c r="T136" s="32">
        <f t="shared" si="29"/>
        <v>3</v>
      </c>
      <c r="U136" s="32">
        <f t="shared" si="30"/>
        <v>4</v>
      </c>
      <c r="V136" s="32">
        <f t="shared" si="31"/>
        <v>1987</v>
      </c>
      <c r="W136" s="32">
        <f t="shared" si="32"/>
        <v>117</v>
      </c>
      <c r="X136" s="32">
        <f t="shared" si="33"/>
        <v>-10</v>
      </c>
      <c r="Y136" s="32">
        <f t="shared" si="28"/>
        <v>4</v>
      </c>
    </row>
    <row r="137" spans="1:25" x14ac:dyDescent="0.2">
      <c r="A137" t="s">
        <v>57</v>
      </c>
      <c r="B137">
        <v>772</v>
      </c>
      <c r="C137">
        <v>721</v>
      </c>
      <c r="D137">
        <f t="shared" si="34"/>
        <v>721</v>
      </c>
      <c r="E137" s="37" t="str">
        <f t="shared" si="35"/>
        <v xml:space="preserve"> KG-1 </v>
      </c>
      <c r="F137" s="38" t="s">
        <v>466</v>
      </c>
      <c r="G137" s="13" t="s">
        <v>389</v>
      </c>
      <c r="I137" s="13">
        <v>4</v>
      </c>
      <c r="J137" s="13" t="s">
        <v>381</v>
      </c>
      <c r="K137" s="13" t="s">
        <v>463</v>
      </c>
      <c r="L137" s="14">
        <v>59</v>
      </c>
      <c r="M137" s="15">
        <v>2</v>
      </c>
      <c r="N137" s="16" t="s">
        <v>229</v>
      </c>
      <c r="O137" s="16">
        <v>4</v>
      </c>
      <c r="P137" s="17" t="s">
        <v>230</v>
      </c>
      <c r="Q137" s="18">
        <v>1978</v>
      </c>
      <c r="S137" s="30" t="s">
        <v>1</v>
      </c>
      <c r="T137" s="32">
        <f t="shared" si="29"/>
        <v>2</v>
      </c>
      <c r="U137" s="32">
        <f t="shared" si="30"/>
        <v>4</v>
      </c>
      <c r="V137" s="32">
        <f t="shared" si="31"/>
        <v>1978</v>
      </c>
      <c r="W137" s="32">
        <f t="shared" si="32"/>
        <v>721</v>
      </c>
      <c r="X137" s="32">
        <f t="shared" si="33"/>
        <v>59</v>
      </c>
      <c r="Y137" s="32">
        <f t="shared" si="28"/>
        <v>4</v>
      </c>
    </row>
    <row r="138" spans="1:25" x14ac:dyDescent="0.2">
      <c r="A138" t="s">
        <v>117</v>
      </c>
      <c r="B138">
        <v>112</v>
      </c>
      <c r="C138">
        <v>112</v>
      </c>
      <c r="D138">
        <f t="shared" si="34"/>
        <v>112</v>
      </c>
      <c r="E138" s="37" t="str">
        <f t="shared" si="35"/>
        <v xml:space="preserve"> KG1a </v>
      </c>
      <c r="F138" s="38" t="s">
        <v>467</v>
      </c>
      <c r="G138" s="13" t="s">
        <v>389</v>
      </c>
      <c r="I138" s="13">
        <v>4</v>
      </c>
      <c r="J138" s="13" t="s">
        <v>381</v>
      </c>
      <c r="K138" s="13" t="s">
        <v>468</v>
      </c>
      <c r="L138" s="14">
        <v>59</v>
      </c>
      <c r="M138" s="15">
        <v>2</v>
      </c>
      <c r="N138" s="16" t="s">
        <v>229</v>
      </c>
      <c r="O138" s="16">
        <v>4</v>
      </c>
      <c r="P138" s="17" t="s">
        <v>230</v>
      </c>
      <c r="Q138" s="18">
        <v>1978</v>
      </c>
      <c r="S138" s="30" t="s">
        <v>1</v>
      </c>
      <c r="T138" s="32">
        <f t="shared" si="29"/>
        <v>2</v>
      </c>
      <c r="U138" s="32">
        <f t="shared" si="30"/>
        <v>4</v>
      </c>
      <c r="V138" s="32">
        <f t="shared" si="31"/>
        <v>1978</v>
      </c>
      <c r="W138" s="32">
        <f t="shared" si="32"/>
        <v>112</v>
      </c>
      <c r="X138" s="32">
        <f t="shared" si="33"/>
        <v>59</v>
      </c>
      <c r="Y138" s="32">
        <f t="shared" si="28"/>
        <v>4</v>
      </c>
    </row>
    <row r="139" spans="1:25" x14ac:dyDescent="0.2">
      <c r="A139" t="s">
        <v>115</v>
      </c>
      <c r="B139">
        <v>123</v>
      </c>
      <c r="C139">
        <v>114</v>
      </c>
      <c r="D139">
        <f t="shared" si="34"/>
        <v>114</v>
      </c>
      <c r="E139" s="37" t="str">
        <f t="shared" si="35"/>
        <v xml:space="preserve"> NCI-H929 </v>
      </c>
      <c r="F139" s="38" t="s">
        <v>464</v>
      </c>
      <c r="G139" s="13" t="s">
        <v>389</v>
      </c>
      <c r="I139" s="13">
        <v>4</v>
      </c>
      <c r="K139" s="13" t="s">
        <v>465</v>
      </c>
      <c r="L139" s="14">
        <v>62</v>
      </c>
      <c r="M139" s="15">
        <v>1</v>
      </c>
      <c r="N139" s="16" t="s">
        <v>234</v>
      </c>
      <c r="O139" s="16">
        <v>4</v>
      </c>
      <c r="P139" s="17" t="s">
        <v>266</v>
      </c>
      <c r="Q139" s="18">
        <v>1990</v>
      </c>
      <c r="S139" s="30" t="s">
        <v>1</v>
      </c>
      <c r="T139" s="32">
        <f t="shared" si="29"/>
        <v>1</v>
      </c>
      <c r="U139" s="32">
        <f t="shared" si="30"/>
        <v>4</v>
      </c>
      <c r="V139" s="32">
        <f t="shared" si="31"/>
        <v>1990</v>
      </c>
      <c r="W139" s="32">
        <f t="shared" si="32"/>
        <v>114</v>
      </c>
      <c r="X139" s="32">
        <f t="shared" si="33"/>
        <v>62</v>
      </c>
      <c r="Y139" s="32">
        <f t="shared" si="28"/>
        <v>4</v>
      </c>
    </row>
    <row r="140" spans="1:25" x14ac:dyDescent="0.2">
      <c r="A140" t="s">
        <v>88</v>
      </c>
      <c r="B140">
        <v>213</v>
      </c>
      <c r="C140">
        <v>213</v>
      </c>
      <c r="D140">
        <f t="shared" si="34"/>
        <v>213</v>
      </c>
      <c r="E140" s="37" t="str">
        <f t="shared" si="35"/>
        <v xml:space="preserve"> RAMOS</v>
      </c>
      <c r="F140" s="38" t="s">
        <v>475</v>
      </c>
      <c r="G140" s="13" t="s">
        <v>476</v>
      </c>
      <c r="I140" s="13">
        <v>4</v>
      </c>
      <c r="J140" s="13" t="s">
        <v>3</v>
      </c>
      <c r="K140" s="23" t="s">
        <v>477</v>
      </c>
      <c r="L140" s="14">
        <v>3</v>
      </c>
      <c r="M140" s="15">
        <v>2</v>
      </c>
      <c r="N140" s="16" t="s">
        <v>229</v>
      </c>
      <c r="O140" s="16">
        <v>4</v>
      </c>
      <c r="P140" s="17" t="s">
        <v>266</v>
      </c>
      <c r="Q140" s="18">
        <v>1975</v>
      </c>
      <c r="S140" s="30" t="s">
        <v>1</v>
      </c>
      <c r="T140" s="32">
        <f t="shared" si="29"/>
        <v>2</v>
      </c>
      <c r="U140" s="32">
        <f t="shared" si="30"/>
        <v>4</v>
      </c>
      <c r="V140" s="32">
        <f t="shared" si="31"/>
        <v>1975</v>
      </c>
      <c r="W140" s="32">
        <f t="shared" si="32"/>
        <v>213</v>
      </c>
      <c r="X140" s="32">
        <f t="shared" si="33"/>
        <v>3</v>
      </c>
      <c r="Y140" s="32">
        <f t="shared" si="28"/>
        <v>4</v>
      </c>
    </row>
    <row r="141" spans="1:25" x14ac:dyDescent="0.2">
      <c r="A141" t="s">
        <v>198</v>
      </c>
      <c r="B141">
        <v>4</v>
      </c>
      <c r="C141">
        <v>4</v>
      </c>
      <c r="D141">
        <f t="shared" si="34"/>
        <v>4</v>
      </c>
      <c r="E141" s="37" t="str">
        <f t="shared" si="35"/>
        <v xml:space="preserve"> HeLa-B </v>
      </c>
      <c r="F141" s="38" t="s">
        <v>492</v>
      </c>
      <c r="G141" s="13" t="s">
        <v>487</v>
      </c>
      <c r="I141" s="13">
        <v>4</v>
      </c>
      <c r="J141" s="13" t="s">
        <v>381</v>
      </c>
      <c r="K141" s="13" t="s">
        <v>465</v>
      </c>
      <c r="L141" s="14">
        <v>36</v>
      </c>
      <c r="M141" s="15">
        <v>1</v>
      </c>
      <c r="N141" s="16" t="s">
        <v>234</v>
      </c>
      <c r="O141" s="16">
        <v>4</v>
      </c>
      <c r="P141" s="17" t="s">
        <v>230</v>
      </c>
      <c r="Q141" s="18">
        <v>1977</v>
      </c>
      <c r="S141" s="30" t="s">
        <v>1</v>
      </c>
      <c r="T141" s="32">
        <f t="shared" si="29"/>
        <v>1</v>
      </c>
      <c r="U141" s="32">
        <f t="shared" si="30"/>
        <v>4</v>
      </c>
      <c r="V141" s="32">
        <f t="shared" si="31"/>
        <v>1977</v>
      </c>
      <c r="W141" s="32">
        <f t="shared" si="32"/>
        <v>4</v>
      </c>
      <c r="X141" s="32">
        <f t="shared" si="33"/>
        <v>36</v>
      </c>
      <c r="Y141" s="32">
        <f t="shared" si="28"/>
        <v>4</v>
      </c>
    </row>
    <row r="142" spans="1:25" x14ac:dyDescent="0.2">
      <c r="A142" t="s">
        <v>166</v>
      </c>
      <c r="B142">
        <v>21</v>
      </c>
      <c r="C142">
        <v>23</v>
      </c>
      <c r="D142">
        <f t="shared" si="34"/>
        <v>23</v>
      </c>
      <c r="E142" s="37" t="str">
        <f t="shared" si="35"/>
        <v xml:space="preserve"> JVM-2</v>
      </c>
      <c r="F142" s="38" t="s">
        <v>490</v>
      </c>
      <c r="G142" s="13" t="s">
        <v>487</v>
      </c>
      <c r="I142" s="13">
        <v>4</v>
      </c>
      <c r="K142" s="13" t="s">
        <v>491</v>
      </c>
      <c r="L142" s="14">
        <v>63</v>
      </c>
      <c r="M142" s="15">
        <v>1</v>
      </c>
      <c r="N142" s="16" t="s">
        <v>234</v>
      </c>
      <c r="O142" s="16">
        <v>4</v>
      </c>
      <c r="P142" s="17" t="s">
        <v>230</v>
      </c>
      <c r="Q142" s="18">
        <v>1986</v>
      </c>
      <c r="S142" s="30" t="s">
        <v>1</v>
      </c>
      <c r="T142" s="32">
        <f t="shared" si="29"/>
        <v>1</v>
      </c>
      <c r="U142" s="32">
        <f t="shared" si="30"/>
        <v>4</v>
      </c>
      <c r="V142" s="32">
        <f t="shared" si="31"/>
        <v>1986</v>
      </c>
      <c r="W142" s="32">
        <f t="shared" si="32"/>
        <v>23</v>
      </c>
      <c r="X142" s="32">
        <f t="shared" si="33"/>
        <v>63</v>
      </c>
      <c r="Y142" s="32">
        <f t="shared" si="28"/>
        <v>4</v>
      </c>
    </row>
    <row r="143" spans="1:25" x14ac:dyDescent="0.2">
      <c r="A143" t="s">
        <v>32</v>
      </c>
      <c r="B143">
        <v>3821</v>
      </c>
      <c r="C143">
        <v>3821</v>
      </c>
      <c r="D143">
        <f t="shared" si="34"/>
        <v>3821</v>
      </c>
      <c r="E143" s="37" t="str">
        <f t="shared" si="35"/>
        <v xml:space="preserve"> U937 </v>
      </c>
      <c r="F143" s="38" t="s">
        <v>503</v>
      </c>
      <c r="G143" s="13" t="s">
        <v>504</v>
      </c>
      <c r="I143" s="13">
        <v>4</v>
      </c>
      <c r="J143" s="13" t="s">
        <v>3</v>
      </c>
      <c r="K143" s="13" t="s">
        <v>505</v>
      </c>
      <c r="L143" s="14">
        <v>37</v>
      </c>
      <c r="M143" s="15">
        <v>2</v>
      </c>
      <c r="N143" s="16" t="s">
        <v>229</v>
      </c>
      <c r="O143" s="16">
        <v>4</v>
      </c>
      <c r="P143" s="17" t="s">
        <v>230</v>
      </c>
      <c r="Q143" s="18">
        <v>1974</v>
      </c>
      <c r="S143" s="30" t="s">
        <v>1</v>
      </c>
      <c r="T143" s="32">
        <f t="shared" si="29"/>
        <v>2</v>
      </c>
      <c r="U143" s="32">
        <f t="shared" si="30"/>
        <v>4</v>
      </c>
      <c r="V143" s="32">
        <f t="shared" si="31"/>
        <v>1974</v>
      </c>
      <c r="W143" s="32">
        <f t="shared" si="32"/>
        <v>3821</v>
      </c>
      <c r="X143" s="32">
        <f t="shared" si="33"/>
        <v>37</v>
      </c>
      <c r="Y143" s="32">
        <f t="shared" si="28"/>
        <v>4</v>
      </c>
    </row>
    <row r="144" spans="1:25" x14ac:dyDescent="0.2">
      <c r="A144" t="s">
        <v>80</v>
      </c>
      <c r="B144">
        <v>299</v>
      </c>
      <c r="C144">
        <f>274+141</f>
        <v>415</v>
      </c>
      <c r="D144">
        <f t="shared" si="34"/>
        <v>415</v>
      </c>
      <c r="E144" s="37" t="str">
        <f t="shared" si="35"/>
        <v xml:space="preserve"> HUT-78 </v>
      </c>
      <c r="F144" s="38" t="s">
        <v>509</v>
      </c>
      <c r="I144" s="13">
        <v>4</v>
      </c>
      <c r="K144" s="13" t="s">
        <v>438</v>
      </c>
      <c r="L144" s="14">
        <v>53</v>
      </c>
      <c r="M144" s="15">
        <v>2</v>
      </c>
      <c r="N144" s="16" t="s">
        <v>229</v>
      </c>
      <c r="O144" s="16">
        <v>4</v>
      </c>
      <c r="P144" s="17" t="s">
        <v>230</v>
      </c>
      <c r="Q144" s="18">
        <v>1980</v>
      </c>
      <c r="S144" s="30" t="s">
        <v>1</v>
      </c>
      <c r="T144" s="32">
        <f t="shared" si="29"/>
        <v>2</v>
      </c>
      <c r="U144" s="32">
        <f t="shared" si="30"/>
        <v>4</v>
      </c>
      <c r="V144" s="32">
        <f t="shared" si="31"/>
        <v>1980</v>
      </c>
      <c r="W144" s="32">
        <f t="shared" si="32"/>
        <v>415</v>
      </c>
      <c r="X144" s="32">
        <f t="shared" si="33"/>
        <v>53</v>
      </c>
      <c r="Y144" s="32">
        <f t="shared" si="28"/>
        <v>4</v>
      </c>
    </row>
    <row r="145" spans="1:25" x14ac:dyDescent="0.2">
      <c r="A145" t="s">
        <v>133</v>
      </c>
      <c r="B145">
        <v>65</v>
      </c>
      <c r="C145">
        <f>65+18</f>
        <v>83</v>
      </c>
      <c r="D145">
        <f t="shared" si="34"/>
        <v>83</v>
      </c>
      <c r="E145" s="37" t="str">
        <f t="shared" si="35"/>
        <v xml:space="preserve"> SUP-T1 </v>
      </c>
      <c r="F145" s="38" t="s">
        <v>510</v>
      </c>
      <c r="I145" s="13">
        <v>4</v>
      </c>
      <c r="J145" s="13" t="s">
        <v>3</v>
      </c>
      <c r="K145" s="13" t="s">
        <v>511</v>
      </c>
      <c r="L145" s="14">
        <v>8</v>
      </c>
      <c r="M145" s="15">
        <v>2</v>
      </c>
      <c r="N145" s="16" t="s">
        <v>229</v>
      </c>
      <c r="O145" s="16">
        <v>4</v>
      </c>
      <c r="P145" s="17" t="s">
        <v>230</v>
      </c>
      <c r="Q145" s="18">
        <v>1984</v>
      </c>
      <c r="S145" s="30" t="s">
        <v>1</v>
      </c>
      <c r="T145" s="32">
        <f t="shared" si="29"/>
        <v>2</v>
      </c>
      <c r="U145" s="32">
        <f t="shared" si="30"/>
        <v>4</v>
      </c>
      <c r="V145" s="32">
        <f t="shared" si="31"/>
        <v>1984</v>
      </c>
      <c r="W145" s="32">
        <f t="shared" si="32"/>
        <v>83</v>
      </c>
      <c r="X145" s="32">
        <f t="shared" si="33"/>
        <v>8</v>
      </c>
      <c r="Y145" s="32">
        <f t="shared" si="28"/>
        <v>4</v>
      </c>
    </row>
    <row r="146" spans="1:25" x14ac:dyDescent="0.2">
      <c r="A146" t="s">
        <v>95</v>
      </c>
      <c r="B146">
        <v>175</v>
      </c>
      <c r="C146">
        <v>175</v>
      </c>
      <c r="D146">
        <f t="shared" si="34"/>
        <v>175</v>
      </c>
      <c r="E146" s="37" t="str">
        <f t="shared" si="35"/>
        <v xml:space="preserve"> BeWo </v>
      </c>
      <c r="F146" s="38" t="s">
        <v>514</v>
      </c>
      <c r="G146" s="13" t="s">
        <v>515</v>
      </c>
      <c r="I146" s="13">
        <v>5</v>
      </c>
      <c r="K146" s="13" t="s">
        <v>516</v>
      </c>
      <c r="L146" s="14">
        <v>-10</v>
      </c>
      <c r="M146" s="15">
        <v>1</v>
      </c>
      <c r="N146" s="16" t="s">
        <v>234</v>
      </c>
      <c r="O146" s="16">
        <v>4</v>
      </c>
      <c r="P146" s="17" t="s">
        <v>230</v>
      </c>
      <c r="Q146" s="18">
        <v>1995</v>
      </c>
      <c r="S146" s="30" t="s">
        <v>1</v>
      </c>
      <c r="T146" s="32">
        <f t="shared" si="29"/>
        <v>1</v>
      </c>
      <c r="U146" s="32">
        <f t="shared" si="30"/>
        <v>4</v>
      </c>
      <c r="V146" s="32">
        <f t="shared" si="31"/>
        <v>1995</v>
      </c>
      <c r="W146" s="32">
        <f t="shared" si="32"/>
        <v>175</v>
      </c>
      <c r="X146" s="32">
        <f t="shared" si="33"/>
        <v>-10</v>
      </c>
      <c r="Y146" s="32">
        <f t="shared" si="28"/>
        <v>5</v>
      </c>
    </row>
    <row r="147" spans="1:25" ht="17" x14ac:dyDescent="0.2">
      <c r="A147" t="s">
        <v>24</v>
      </c>
      <c r="B147">
        <v>6229</v>
      </c>
      <c r="C147">
        <v>6229</v>
      </c>
      <c r="D147">
        <f t="shared" si="34"/>
        <v>6229</v>
      </c>
      <c r="E147" s="37" t="str">
        <f t="shared" si="35"/>
        <v xml:space="preserve"> A549 </v>
      </c>
      <c r="F147" s="38" t="s">
        <v>526</v>
      </c>
      <c r="G147" s="13" t="s">
        <v>518</v>
      </c>
      <c r="I147" s="13">
        <v>5</v>
      </c>
      <c r="J147" s="13" t="s">
        <v>521</v>
      </c>
      <c r="K147" s="22" t="s">
        <v>527</v>
      </c>
      <c r="L147" s="14">
        <v>58</v>
      </c>
      <c r="M147" s="15">
        <v>2</v>
      </c>
      <c r="N147" s="16" t="s">
        <v>229</v>
      </c>
      <c r="O147" s="16">
        <v>4</v>
      </c>
      <c r="P147" s="17" t="s">
        <v>230</v>
      </c>
      <c r="Q147" s="18">
        <v>1972</v>
      </c>
      <c r="S147" s="30" t="s">
        <v>1</v>
      </c>
      <c r="T147" s="32">
        <f t="shared" si="29"/>
        <v>2</v>
      </c>
      <c r="U147" s="32">
        <f t="shared" si="30"/>
        <v>4</v>
      </c>
      <c r="V147" s="32">
        <f t="shared" si="31"/>
        <v>1972</v>
      </c>
      <c r="W147" s="32">
        <f t="shared" si="32"/>
        <v>6229</v>
      </c>
      <c r="X147" s="32">
        <f t="shared" si="33"/>
        <v>58</v>
      </c>
      <c r="Y147" s="32">
        <f t="shared" si="28"/>
        <v>5</v>
      </c>
    </row>
    <row r="148" spans="1:25" x14ac:dyDescent="0.2">
      <c r="A148" t="s">
        <v>71</v>
      </c>
      <c r="B148">
        <v>472</v>
      </c>
      <c r="C148">
        <v>472</v>
      </c>
      <c r="D148">
        <f t="shared" si="34"/>
        <v>472</v>
      </c>
      <c r="E148" s="37" t="str">
        <f t="shared" si="35"/>
        <v xml:space="preserve"> Bob</v>
      </c>
      <c r="F148" s="38" t="s">
        <v>533</v>
      </c>
      <c r="G148" s="13" t="s">
        <v>518</v>
      </c>
      <c r="I148" s="13">
        <v>5</v>
      </c>
      <c r="J148" s="13" t="s">
        <v>521</v>
      </c>
      <c r="K148" s="13" t="s">
        <v>251</v>
      </c>
      <c r="L148" s="14">
        <v>1</v>
      </c>
      <c r="M148" s="15">
        <v>2</v>
      </c>
      <c r="N148" s="16" t="s">
        <v>229</v>
      </c>
      <c r="O148" s="16">
        <v>4</v>
      </c>
      <c r="P148" s="17" t="s">
        <v>266</v>
      </c>
      <c r="Q148" s="18">
        <v>2009</v>
      </c>
      <c r="S148" s="30" t="s">
        <v>1</v>
      </c>
      <c r="T148" s="32">
        <f t="shared" si="29"/>
        <v>2</v>
      </c>
      <c r="U148" s="32">
        <f t="shared" si="30"/>
        <v>4</v>
      </c>
      <c r="V148" s="32">
        <f t="shared" si="31"/>
        <v>2009</v>
      </c>
      <c r="W148" s="32">
        <f t="shared" si="32"/>
        <v>472</v>
      </c>
      <c r="X148" s="32">
        <f t="shared" si="33"/>
        <v>1</v>
      </c>
      <c r="Y148" s="32">
        <f t="shared" si="28"/>
        <v>5</v>
      </c>
    </row>
    <row r="149" spans="1:25" x14ac:dyDescent="0.2">
      <c r="A149" t="s">
        <v>146</v>
      </c>
      <c r="B149">
        <v>37</v>
      </c>
      <c r="C149">
        <f>37+2+23</f>
        <v>62</v>
      </c>
      <c r="D149">
        <f t="shared" si="34"/>
        <v>62</v>
      </c>
      <c r="E149" s="37" t="str">
        <f t="shared" si="35"/>
        <v xml:space="preserve"> CALU-1 </v>
      </c>
      <c r="F149" s="38" t="s">
        <v>531</v>
      </c>
      <c r="G149" s="13" t="s">
        <v>518</v>
      </c>
      <c r="I149" s="13">
        <v>5</v>
      </c>
      <c r="J149" s="13" t="s">
        <v>521</v>
      </c>
      <c r="K149" s="13" t="s">
        <v>532</v>
      </c>
      <c r="L149" s="14">
        <v>47</v>
      </c>
      <c r="M149" s="15">
        <v>2</v>
      </c>
      <c r="N149" s="16" t="s">
        <v>229</v>
      </c>
      <c r="O149" s="16">
        <v>4</v>
      </c>
      <c r="P149" s="17" t="s">
        <v>230</v>
      </c>
      <c r="Q149" s="18">
        <v>1975</v>
      </c>
      <c r="S149" s="30" t="s">
        <v>1</v>
      </c>
      <c r="T149" s="32">
        <f t="shared" si="29"/>
        <v>2</v>
      </c>
      <c r="U149" s="32">
        <f t="shared" si="30"/>
        <v>4</v>
      </c>
      <c r="V149" s="32">
        <f t="shared" si="31"/>
        <v>1975</v>
      </c>
      <c r="W149" s="32">
        <f t="shared" si="32"/>
        <v>62</v>
      </c>
      <c r="X149" s="32">
        <f t="shared" si="33"/>
        <v>47</v>
      </c>
      <c r="Y149" s="32">
        <f t="shared" si="28"/>
        <v>5</v>
      </c>
    </row>
    <row r="150" spans="1:25" x14ac:dyDescent="0.2">
      <c r="A150" t="s">
        <v>176</v>
      </c>
      <c r="B150">
        <v>15</v>
      </c>
      <c r="C150">
        <f>15+38</f>
        <v>53</v>
      </c>
      <c r="D150">
        <f t="shared" si="34"/>
        <v>53</v>
      </c>
      <c r="E150" s="37" t="str">
        <f t="shared" si="35"/>
        <v xml:space="preserve"> COLO 320 HSR </v>
      </c>
      <c r="F150" s="38" t="s">
        <v>524</v>
      </c>
      <c r="G150" s="13" t="s">
        <v>518</v>
      </c>
      <c r="H150" s="13" t="s">
        <v>525</v>
      </c>
      <c r="I150" s="13">
        <v>5</v>
      </c>
      <c r="J150" s="13" t="s">
        <v>521</v>
      </c>
      <c r="K150" s="13" t="s">
        <v>244</v>
      </c>
      <c r="L150" s="14">
        <v>62</v>
      </c>
      <c r="M150" s="15">
        <v>2</v>
      </c>
      <c r="N150" s="16" t="s">
        <v>229</v>
      </c>
      <c r="O150" s="16">
        <v>4</v>
      </c>
      <c r="P150" s="17" t="s">
        <v>230</v>
      </c>
      <c r="Q150" s="18">
        <v>1985</v>
      </c>
      <c r="S150" s="30" t="s">
        <v>1</v>
      </c>
      <c r="T150" s="32">
        <f t="shared" si="29"/>
        <v>2</v>
      </c>
      <c r="U150" s="32">
        <f t="shared" si="30"/>
        <v>4</v>
      </c>
      <c r="V150" s="32">
        <f t="shared" si="31"/>
        <v>1985</v>
      </c>
      <c r="W150" s="32">
        <f t="shared" si="32"/>
        <v>53</v>
      </c>
      <c r="X150" s="32">
        <f t="shared" si="33"/>
        <v>62</v>
      </c>
      <c r="Y150" s="32">
        <f t="shared" si="28"/>
        <v>5</v>
      </c>
    </row>
    <row r="151" spans="1:25" x14ac:dyDescent="0.2">
      <c r="A151" t="s">
        <v>83</v>
      </c>
      <c r="B151">
        <v>249</v>
      </c>
      <c r="C151">
        <v>249</v>
      </c>
      <c r="D151">
        <f t="shared" si="34"/>
        <v>249</v>
      </c>
      <c r="E151" s="37" t="str">
        <f t="shared" si="35"/>
        <v xml:space="preserve"> H69</v>
      </c>
      <c r="F151" s="38" t="s">
        <v>528</v>
      </c>
      <c r="G151" s="13" t="s">
        <v>518</v>
      </c>
      <c r="I151" s="13">
        <v>5</v>
      </c>
      <c r="J151" s="13" t="s">
        <v>521</v>
      </c>
      <c r="K151" s="13" t="s">
        <v>244</v>
      </c>
      <c r="L151" s="14">
        <v>55</v>
      </c>
      <c r="M151" s="15">
        <v>2</v>
      </c>
      <c r="N151" s="16" t="s">
        <v>229</v>
      </c>
      <c r="O151" s="16">
        <v>4</v>
      </c>
      <c r="P151" s="17" t="s">
        <v>230</v>
      </c>
      <c r="Q151" s="18">
        <v>1980</v>
      </c>
      <c r="S151" s="30" t="s">
        <v>1</v>
      </c>
      <c r="T151" s="32">
        <f t="shared" si="29"/>
        <v>2</v>
      </c>
      <c r="U151" s="32">
        <f t="shared" si="30"/>
        <v>4</v>
      </c>
      <c r="V151" s="32">
        <f t="shared" si="31"/>
        <v>1980</v>
      </c>
      <c r="W151" s="32">
        <f t="shared" si="32"/>
        <v>249</v>
      </c>
      <c r="X151" s="32">
        <f t="shared" si="33"/>
        <v>55</v>
      </c>
      <c r="Y151" s="32">
        <f t="shared" ref="Y151:Y182" si="36">I151</f>
        <v>5</v>
      </c>
    </row>
    <row r="152" spans="1:25" x14ac:dyDescent="0.2">
      <c r="A152" t="s">
        <v>151</v>
      </c>
      <c r="B152">
        <v>31</v>
      </c>
      <c r="C152">
        <f>31+22</f>
        <v>53</v>
      </c>
      <c r="D152">
        <f t="shared" si="34"/>
        <v>53</v>
      </c>
      <c r="E152" s="37" t="str">
        <f t="shared" si="35"/>
        <v xml:space="preserve"> NCI-H322 </v>
      </c>
      <c r="F152" s="38" t="s">
        <v>529</v>
      </c>
      <c r="G152" s="13" t="s">
        <v>518</v>
      </c>
      <c r="H152" s="13" t="s">
        <v>530</v>
      </c>
      <c r="I152" s="13">
        <v>5</v>
      </c>
      <c r="J152" s="13" t="s">
        <v>521</v>
      </c>
      <c r="K152" s="13" t="s">
        <v>244</v>
      </c>
      <c r="L152" s="14">
        <v>52</v>
      </c>
      <c r="M152" s="15">
        <v>2</v>
      </c>
      <c r="N152" s="16" t="s">
        <v>229</v>
      </c>
      <c r="O152" s="16">
        <v>4</v>
      </c>
      <c r="P152" s="17" t="s">
        <v>230</v>
      </c>
      <c r="Q152" s="18">
        <v>1990</v>
      </c>
      <c r="S152" s="30" t="s">
        <v>1</v>
      </c>
      <c r="T152" s="32">
        <f t="shared" si="29"/>
        <v>2</v>
      </c>
      <c r="U152" s="32">
        <f t="shared" si="30"/>
        <v>4</v>
      </c>
      <c r="V152" s="32">
        <f t="shared" si="31"/>
        <v>1990</v>
      </c>
      <c r="W152" s="32">
        <f t="shared" si="32"/>
        <v>53</v>
      </c>
      <c r="X152" s="32">
        <f t="shared" si="33"/>
        <v>52</v>
      </c>
      <c r="Y152" s="32">
        <f t="shared" si="36"/>
        <v>5</v>
      </c>
    </row>
    <row r="153" spans="1:25" x14ac:dyDescent="0.2">
      <c r="A153" t="s">
        <v>116</v>
      </c>
      <c r="B153">
        <v>113</v>
      </c>
      <c r="C153">
        <v>113</v>
      </c>
      <c r="D153">
        <f t="shared" si="34"/>
        <v>113</v>
      </c>
      <c r="E153" s="37" t="str">
        <f t="shared" si="35"/>
        <v xml:space="preserve"> SKMES1 </v>
      </c>
      <c r="F153" s="38" t="s">
        <v>522</v>
      </c>
      <c r="G153" s="13" t="s">
        <v>518</v>
      </c>
      <c r="I153" s="13">
        <v>5</v>
      </c>
      <c r="J153" s="13" t="s">
        <v>521</v>
      </c>
      <c r="K153" s="27" t="s">
        <v>523</v>
      </c>
      <c r="L153" s="14">
        <v>65</v>
      </c>
      <c r="M153" s="15">
        <v>2</v>
      </c>
      <c r="N153" s="16" t="s">
        <v>229</v>
      </c>
      <c r="O153" s="16">
        <v>4</v>
      </c>
      <c r="P153" s="17" t="s">
        <v>230</v>
      </c>
      <c r="Q153" s="18">
        <v>1975</v>
      </c>
      <c r="S153" s="30" t="s">
        <v>1</v>
      </c>
      <c r="T153" s="32">
        <f t="shared" si="29"/>
        <v>2</v>
      </c>
      <c r="U153" s="32">
        <f t="shared" si="30"/>
        <v>4</v>
      </c>
      <c r="V153" s="32">
        <f t="shared" si="31"/>
        <v>1975</v>
      </c>
      <c r="W153" s="32">
        <f t="shared" si="32"/>
        <v>113</v>
      </c>
      <c r="X153" s="32">
        <f t="shared" si="33"/>
        <v>65</v>
      </c>
      <c r="Y153" s="32">
        <f t="shared" si="36"/>
        <v>5</v>
      </c>
    </row>
    <row r="154" spans="1:25" x14ac:dyDescent="0.2">
      <c r="A154" t="s">
        <v>203</v>
      </c>
      <c r="B154">
        <v>3</v>
      </c>
      <c r="C154">
        <v>3</v>
      </c>
      <c r="D154">
        <f t="shared" si="34"/>
        <v>3</v>
      </c>
      <c r="E154" s="37" t="str">
        <f t="shared" si="35"/>
        <v xml:space="preserve"> VA-ES-BJ </v>
      </c>
      <c r="F154" s="38" t="s">
        <v>582</v>
      </c>
      <c r="G154" s="13" t="s">
        <v>2</v>
      </c>
      <c r="I154" s="13">
        <v>6</v>
      </c>
      <c r="J154" s="13" t="s">
        <v>532</v>
      </c>
      <c r="K154" s="13" t="s">
        <v>583</v>
      </c>
      <c r="L154" s="14">
        <v>41</v>
      </c>
      <c r="M154" s="15">
        <v>2</v>
      </c>
      <c r="N154" s="16" t="s">
        <v>229</v>
      </c>
      <c r="O154" s="16">
        <v>4</v>
      </c>
      <c r="P154" s="17" t="s">
        <v>230</v>
      </c>
      <c r="Q154" s="26">
        <v>1991</v>
      </c>
      <c r="R154" s="35"/>
      <c r="S154" s="30" t="s">
        <v>1</v>
      </c>
      <c r="T154" s="32">
        <f t="shared" si="29"/>
        <v>2</v>
      </c>
      <c r="U154" s="32">
        <f t="shared" si="30"/>
        <v>4</v>
      </c>
      <c r="V154" s="32">
        <f t="shared" si="31"/>
        <v>1991</v>
      </c>
      <c r="W154" s="32">
        <f t="shared" si="32"/>
        <v>3</v>
      </c>
      <c r="X154" s="32">
        <f t="shared" si="33"/>
        <v>41</v>
      </c>
      <c r="Y154" s="32">
        <f t="shared" si="36"/>
        <v>6</v>
      </c>
    </row>
    <row r="155" spans="1:25" x14ac:dyDescent="0.2">
      <c r="A155" t="s">
        <v>131</v>
      </c>
      <c r="B155">
        <v>65</v>
      </c>
      <c r="C155">
        <v>65</v>
      </c>
      <c r="D155">
        <f t="shared" si="34"/>
        <v>65</v>
      </c>
      <c r="E155" s="37" t="str">
        <f t="shared" si="35"/>
        <v xml:space="preserve"> VCaP </v>
      </c>
      <c r="F155" s="38" t="s">
        <v>580</v>
      </c>
      <c r="G155" s="13" t="s">
        <v>2</v>
      </c>
      <c r="H155" s="13" t="s">
        <v>581</v>
      </c>
      <c r="I155" s="13">
        <v>6</v>
      </c>
      <c r="K155" s="13" t="s">
        <v>435</v>
      </c>
      <c r="L155" s="14">
        <v>59</v>
      </c>
      <c r="M155" s="15">
        <v>2</v>
      </c>
      <c r="N155" s="16" t="s">
        <v>229</v>
      </c>
      <c r="O155" s="16">
        <v>4</v>
      </c>
      <c r="P155" s="17" t="s">
        <v>230</v>
      </c>
      <c r="Q155" s="26">
        <v>1997</v>
      </c>
      <c r="S155" s="30" t="s">
        <v>1</v>
      </c>
      <c r="T155" s="32">
        <f t="shared" si="29"/>
        <v>2</v>
      </c>
      <c r="U155" s="32">
        <f t="shared" si="30"/>
        <v>4</v>
      </c>
      <c r="V155" s="32">
        <f t="shared" si="31"/>
        <v>1997</v>
      </c>
      <c r="W155" s="32">
        <f t="shared" si="32"/>
        <v>65</v>
      </c>
      <c r="X155" s="32">
        <f t="shared" si="33"/>
        <v>59</v>
      </c>
      <c r="Y155" s="32">
        <f t="shared" si="36"/>
        <v>6</v>
      </c>
    </row>
    <row r="156" spans="1:25" x14ac:dyDescent="0.2">
      <c r="A156" t="s">
        <v>52</v>
      </c>
      <c r="B156">
        <v>813</v>
      </c>
      <c r="C156">
        <f>757+31</f>
        <v>788</v>
      </c>
      <c r="D156">
        <f t="shared" si="34"/>
        <v>788</v>
      </c>
      <c r="E156" s="37" t="str">
        <f t="shared" si="35"/>
        <v xml:space="preserve"> PA1</v>
      </c>
      <c r="F156" s="38" t="s">
        <v>598</v>
      </c>
      <c r="G156" s="13" t="s">
        <v>595</v>
      </c>
      <c r="I156" s="13">
        <v>7</v>
      </c>
      <c r="K156" s="13" t="s">
        <v>225</v>
      </c>
      <c r="L156" s="14">
        <v>12</v>
      </c>
      <c r="M156" s="15">
        <v>1</v>
      </c>
      <c r="N156" s="16" t="s">
        <v>234</v>
      </c>
      <c r="O156" s="16">
        <v>4</v>
      </c>
      <c r="P156" s="17" t="s">
        <v>230</v>
      </c>
      <c r="Q156" s="18">
        <v>1974</v>
      </c>
      <c r="S156" s="30" t="s">
        <v>1</v>
      </c>
      <c r="T156" s="32">
        <f t="shared" si="29"/>
        <v>1</v>
      </c>
      <c r="U156" s="32">
        <f t="shared" si="30"/>
        <v>4</v>
      </c>
      <c r="V156" s="32">
        <f t="shared" si="31"/>
        <v>1974</v>
      </c>
      <c r="W156" s="32">
        <f t="shared" si="32"/>
        <v>788</v>
      </c>
      <c r="X156" s="32">
        <f t="shared" si="33"/>
        <v>12</v>
      </c>
      <c r="Y156" s="32">
        <f t="shared" si="36"/>
        <v>7</v>
      </c>
    </row>
    <row r="157" spans="1:25" x14ac:dyDescent="0.2">
      <c r="A157" t="s">
        <v>40</v>
      </c>
      <c r="B157">
        <v>1616</v>
      </c>
      <c r="C157">
        <v>1581</v>
      </c>
      <c r="D157">
        <f t="shared" si="34"/>
        <v>1581</v>
      </c>
      <c r="E157" s="37" t="str">
        <f t="shared" si="35"/>
        <v xml:space="preserve"> SKOV3</v>
      </c>
      <c r="F157" s="38" t="s">
        <v>594</v>
      </c>
      <c r="G157" s="13" t="s">
        <v>595</v>
      </c>
      <c r="I157" s="13">
        <v>7</v>
      </c>
      <c r="J157" s="13" t="s">
        <v>225</v>
      </c>
      <c r="K157" s="13" t="s">
        <v>225</v>
      </c>
      <c r="L157" s="14">
        <v>64</v>
      </c>
      <c r="M157" s="15">
        <v>1</v>
      </c>
      <c r="N157" s="16" t="s">
        <v>234</v>
      </c>
      <c r="O157" s="16">
        <v>4</v>
      </c>
      <c r="P157" s="17" t="s">
        <v>230</v>
      </c>
      <c r="Q157" s="18">
        <v>1973</v>
      </c>
      <c r="S157" s="30" t="s">
        <v>1</v>
      </c>
      <c r="T157" s="32">
        <f t="shared" si="29"/>
        <v>1</v>
      </c>
      <c r="U157" s="32">
        <f t="shared" si="30"/>
        <v>4</v>
      </c>
      <c r="V157" s="32">
        <f t="shared" si="31"/>
        <v>1973</v>
      </c>
      <c r="W157" s="32">
        <f t="shared" si="32"/>
        <v>1581</v>
      </c>
      <c r="X157" s="32">
        <f t="shared" si="33"/>
        <v>64</v>
      </c>
      <c r="Y157" s="32">
        <f t="shared" si="36"/>
        <v>7</v>
      </c>
    </row>
    <row r="158" spans="1:25" x14ac:dyDescent="0.2">
      <c r="F158" s="38" t="s">
        <v>596</v>
      </c>
      <c r="G158" s="13" t="s">
        <v>595</v>
      </c>
      <c r="I158" s="13">
        <v>7</v>
      </c>
      <c r="J158" s="13" t="s">
        <v>225</v>
      </c>
      <c r="K158" s="13" t="s">
        <v>597</v>
      </c>
      <c r="L158" s="14">
        <v>64</v>
      </c>
      <c r="M158" s="15">
        <v>1</v>
      </c>
      <c r="N158" s="16" t="s">
        <v>234</v>
      </c>
      <c r="O158" s="16">
        <v>4</v>
      </c>
      <c r="P158" s="17" t="s">
        <v>230</v>
      </c>
      <c r="Q158" s="18">
        <v>1973</v>
      </c>
      <c r="S158" s="30" t="s">
        <v>1</v>
      </c>
      <c r="T158" s="32">
        <f t="shared" si="29"/>
        <v>1</v>
      </c>
      <c r="U158" s="32">
        <f t="shared" si="30"/>
        <v>4</v>
      </c>
      <c r="V158" s="32">
        <f t="shared" si="31"/>
        <v>1973</v>
      </c>
      <c r="W158" s="32">
        <f t="shared" si="32"/>
        <v>0</v>
      </c>
      <c r="X158" s="32">
        <f t="shared" si="33"/>
        <v>64</v>
      </c>
      <c r="Y158" s="32">
        <f t="shared" si="36"/>
        <v>7</v>
      </c>
    </row>
    <row r="159" spans="1:25" x14ac:dyDescent="0.2">
      <c r="A159" t="s">
        <v>85</v>
      </c>
      <c r="B159">
        <v>249</v>
      </c>
      <c r="C159">
        <v>258</v>
      </c>
      <c r="D159">
        <f t="shared" ref="D159:D199" si="37">C159</f>
        <v>258</v>
      </c>
      <c r="E159" s="37" t="str">
        <f t="shared" ref="E159:E199" si="38">A159</f>
        <v xml:space="preserve"> MES-SA </v>
      </c>
      <c r="F159" s="38" t="s">
        <v>611</v>
      </c>
      <c r="G159" s="13" t="s">
        <v>608</v>
      </c>
      <c r="I159" s="13">
        <v>7</v>
      </c>
      <c r="J159" s="13" t="s">
        <v>609</v>
      </c>
      <c r="K159" s="13" t="s">
        <v>342</v>
      </c>
      <c r="L159" s="14">
        <v>56</v>
      </c>
      <c r="M159" s="15">
        <v>1</v>
      </c>
      <c r="N159" s="16" t="s">
        <v>234</v>
      </c>
      <c r="O159" s="16">
        <v>4</v>
      </c>
      <c r="P159" s="17" t="s">
        <v>230</v>
      </c>
      <c r="Q159" s="18">
        <v>1980</v>
      </c>
      <c r="S159" s="30" t="s">
        <v>1</v>
      </c>
      <c r="T159" s="32">
        <f t="shared" si="29"/>
        <v>1</v>
      </c>
      <c r="U159" s="32">
        <f t="shared" si="30"/>
        <v>4</v>
      </c>
      <c r="V159" s="32">
        <f t="shared" si="31"/>
        <v>1980</v>
      </c>
      <c r="W159" s="32">
        <f t="shared" si="32"/>
        <v>258</v>
      </c>
      <c r="X159" s="32">
        <f t="shared" si="33"/>
        <v>56</v>
      </c>
      <c r="Y159" s="32">
        <f t="shared" si="36"/>
        <v>7</v>
      </c>
    </row>
    <row r="160" spans="1:25" x14ac:dyDescent="0.2">
      <c r="A160" t="s">
        <v>191</v>
      </c>
      <c r="B160">
        <v>7</v>
      </c>
      <c r="C160">
        <v>7</v>
      </c>
      <c r="D160">
        <f t="shared" si="37"/>
        <v>7</v>
      </c>
      <c r="E160" s="37" t="str">
        <f t="shared" si="38"/>
        <v xml:space="preserve"> CHP134 </v>
      </c>
      <c r="F160" s="38" t="s">
        <v>235</v>
      </c>
      <c r="G160" s="13" t="s">
        <v>232</v>
      </c>
      <c r="I160" s="13">
        <v>1</v>
      </c>
      <c r="K160" s="13" t="s">
        <v>236</v>
      </c>
      <c r="L160" s="14">
        <v>2</v>
      </c>
      <c r="M160" s="15">
        <v>2</v>
      </c>
      <c r="N160" s="16" t="s">
        <v>229</v>
      </c>
      <c r="O160" s="16">
        <v>5</v>
      </c>
      <c r="Q160" s="18">
        <v>1976</v>
      </c>
      <c r="S160" s="30" t="s">
        <v>1</v>
      </c>
      <c r="T160" s="32">
        <f t="shared" si="29"/>
        <v>2</v>
      </c>
      <c r="U160" s="32">
        <f t="shared" si="30"/>
        <v>5</v>
      </c>
      <c r="V160" s="32">
        <f t="shared" si="31"/>
        <v>1976</v>
      </c>
      <c r="W160" s="32">
        <f t="shared" si="32"/>
        <v>7</v>
      </c>
      <c r="X160" s="32">
        <f t="shared" si="33"/>
        <v>2</v>
      </c>
      <c r="Y160" s="32">
        <f t="shared" si="36"/>
        <v>1</v>
      </c>
    </row>
    <row r="161" spans="1:25" x14ac:dyDescent="0.2">
      <c r="A161" t="s">
        <v>106</v>
      </c>
      <c r="B161">
        <v>129</v>
      </c>
      <c r="C161">
        <v>129</v>
      </c>
      <c r="D161">
        <f t="shared" si="37"/>
        <v>129</v>
      </c>
      <c r="E161" s="37" t="str">
        <f t="shared" si="38"/>
        <v xml:space="preserve"> PLC/PRF/5</v>
      </c>
      <c r="F161" s="38" t="s">
        <v>237</v>
      </c>
      <c r="G161" s="13" t="s">
        <v>238</v>
      </c>
      <c r="I161" s="13">
        <v>1</v>
      </c>
      <c r="J161" s="13" t="s">
        <v>239</v>
      </c>
      <c r="K161" s="13" t="s">
        <v>240</v>
      </c>
      <c r="L161" s="14">
        <v>-10</v>
      </c>
      <c r="M161" s="15">
        <v>3</v>
      </c>
      <c r="N161" s="16" t="s">
        <v>241</v>
      </c>
      <c r="O161" s="16">
        <v>5</v>
      </c>
      <c r="P161" s="17" t="s">
        <v>241</v>
      </c>
      <c r="Q161" s="15">
        <v>1988</v>
      </c>
      <c r="R161" s="36"/>
      <c r="S161" s="30" t="s">
        <v>1</v>
      </c>
      <c r="T161" s="32">
        <f t="shared" si="29"/>
        <v>3</v>
      </c>
      <c r="U161" s="32">
        <f t="shared" si="30"/>
        <v>5</v>
      </c>
      <c r="V161" s="32">
        <f t="shared" si="31"/>
        <v>1988</v>
      </c>
      <c r="W161" s="32">
        <f t="shared" si="32"/>
        <v>129</v>
      </c>
      <c r="X161" s="32">
        <f t="shared" si="33"/>
        <v>-10</v>
      </c>
      <c r="Y161" s="32">
        <f t="shared" si="36"/>
        <v>1</v>
      </c>
    </row>
    <row r="162" spans="1:25" x14ac:dyDescent="0.2">
      <c r="A162" t="s">
        <v>107</v>
      </c>
      <c r="B162">
        <v>127</v>
      </c>
      <c r="C162">
        <v>127</v>
      </c>
      <c r="D162">
        <f t="shared" si="37"/>
        <v>127</v>
      </c>
      <c r="E162" s="37" t="str">
        <f t="shared" si="38"/>
        <v xml:space="preserve"> H157 </v>
      </c>
      <c r="F162" s="38" t="s">
        <v>249</v>
      </c>
      <c r="G162" s="20" t="s">
        <v>250</v>
      </c>
      <c r="H162" s="20"/>
      <c r="I162" s="13">
        <v>1</v>
      </c>
      <c r="J162" s="20"/>
      <c r="K162" s="13" t="s">
        <v>251</v>
      </c>
      <c r="L162" s="14">
        <v>84</v>
      </c>
      <c r="M162" s="15">
        <v>2</v>
      </c>
      <c r="N162" s="16" t="s">
        <v>229</v>
      </c>
      <c r="O162" s="16">
        <v>5</v>
      </c>
      <c r="P162" s="17" t="s">
        <v>241</v>
      </c>
      <c r="Q162" s="18">
        <v>1990</v>
      </c>
      <c r="S162" s="30" t="s">
        <v>1</v>
      </c>
      <c r="T162" s="32">
        <f t="shared" si="29"/>
        <v>2</v>
      </c>
      <c r="U162" s="32">
        <f t="shared" si="30"/>
        <v>5</v>
      </c>
      <c r="V162" s="32">
        <f t="shared" si="31"/>
        <v>1990</v>
      </c>
      <c r="W162" s="32">
        <f t="shared" si="32"/>
        <v>127</v>
      </c>
      <c r="X162" s="32">
        <f t="shared" si="33"/>
        <v>84</v>
      </c>
      <c r="Y162" s="32">
        <f t="shared" si="36"/>
        <v>1</v>
      </c>
    </row>
    <row r="163" spans="1:25" x14ac:dyDescent="0.2">
      <c r="A163" t="s">
        <v>155</v>
      </c>
      <c r="B163">
        <v>28</v>
      </c>
      <c r="C163">
        <v>28</v>
      </c>
      <c r="D163">
        <f t="shared" si="37"/>
        <v>28</v>
      </c>
      <c r="E163" s="37" t="str">
        <f t="shared" si="38"/>
        <v xml:space="preserve"> FLYA13 </v>
      </c>
      <c r="F163" s="38" t="s">
        <v>271</v>
      </c>
      <c r="G163" s="13" t="s">
        <v>236</v>
      </c>
      <c r="H163" s="13" t="s">
        <v>1</v>
      </c>
      <c r="I163" s="13">
        <v>1</v>
      </c>
      <c r="J163" s="13" t="s">
        <v>236</v>
      </c>
      <c r="K163" s="13" t="s">
        <v>236</v>
      </c>
      <c r="L163" s="14">
        <v>-10</v>
      </c>
      <c r="M163" s="15">
        <v>3</v>
      </c>
      <c r="N163" s="16" t="s">
        <v>1</v>
      </c>
      <c r="O163" s="16">
        <v>5</v>
      </c>
      <c r="P163" s="17" t="s">
        <v>1</v>
      </c>
      <c r="Q163" s="18">
        <v>1995</v>
      </c>
      <c r="S163" s="30" t="s">
        <v>1</v>
      </c>
      <c r="T163" s="32">
        <f t="shared" si="29"/>
        <v>3</v>
      </c>
      <c r="U163" s="32">
        <f t="shared" si="30"/>
        <v>5</v>
      </c>
      <c r="V163" s="32">
        <f t="shared" si="31"/>
        <v>1995</v>
      </c>
      <c r="W163" s="32">
        <f t="shared" si="32"/>
        <v>28</v>
      </c>
      <c r="X163" s="32">
        <f t="shared" si="33"/>
        <v>-10</v>
      </c>
      <c r="Y163" s="32">
        <f t="shared" si="36"/>
        <v>1</v>
      </c>
    </row>
    <row r="164" spans="1:25" x14ac:dyDescent="0.2">
      <c r="A164" t="s">
        <v>182</v>
      </c>
      <c r="B164">
        <v>13</v>
      </c>
      <c r="C164">
        <v>13</v>
      </c>
      <c r="D164">
        <f t="shared" si="37"/>
        <v>13</v>
      </c>
      <c r="E164" s="37" t="str">
        <f t="shared" si="38"/>
        <v xml:space="preserve"> FLYRD18</v>
      </c>
      <c r="F164" s="38" t="s">
        <v>272</v>
      </c>
      <c r="G164" s="13" t="s">
        <v>236</v>
      </c>
      <c r="H164" s="13" t="s">
        <v>1</v>
      </c>
      <c r="I164" s="13">
        <v>1</v>
      </c>
      <c r="J164" s="13" t="s">
        <v>236</v>
      </c>
      <c r="L164" s="14">
        <v>-10</v>
      </c>
      <c r="M164" s="15">
        <v>3</v>
      </c>
      <c r="N164" s="16" t="s">
        <v>1</v>
      </c>
      <c r="O164" s="16">
        <v>5</v>
      </c>
      <c r="P164" s="17" t="s">
        <v>1</v>
      </c>
      <c r="Q164" s="18">
        <v>1995</v>
      </c>
      <c r="S164" s="30" t="s">
        <v>1</v>
      </c>
      <c r="T164" s="32">
        <f t="shared" si="29"/>
        <v>3</v>
      </c>
      <c r="U164" s="32">
        <f t="shared" si="30"/>
        <v>5</v>
      </c>
      <c r="V164" s="32">
        <f t="shared" si="31"/>
        <v>1995</v>
      </c>
      <c r="W164" s="32">
        <f t="shared" si="32"/>
        <v>13</v>
      </c>
      <c r="X164" s="32">
        <f t="shared" si="33"/>
        <v>-10</v>
      </c>
      <c r="Y164" s="32">
        <f t="shared" si="36"/>
        <v>1</v>
      </c>
    </row>
    <row r="165" spans="1:25" x14ac:dyDescent="0.2">
      <c r="A165" t="s">
        <v>141</v>
      </c>
      <c r="B165">
        <v>41</v>
      </c>
      <c r="C165">
        <v>41</v>
      </c>
      <c r="D165">
        <f t="shared" si="37"/>
        <v>41</v>
      </c>
      <c r="E165" s="37" t="str">
        <f t="shared" si="38"/>
        <v xml:space="preserve"> AV3</v>
      </c>
      <c r="F165" s="38" t="s">
        <v>273</v>
      </c>
      <c r="G165" s="13" t="s">
        <v>274</v>
      </c>
      <c r="I165" s="13">
        <v>1</v>
      </c>
      <c r="L165" s="14">
        <v>-10</v>
      </c>
      <c r="M165" s="15">
        <v>3</v>
      </c>
      <c r="N165" s="16" t="s">
        <v>241</v>
      </c>
      <c r="O165" s="16">
        <v>5</v>
      </c>
      <c r="P165" s="17" t="s">
        <v>241</v>
      </c>
      <c r="Q165" s="18">
        <v>1997</v>
      </c>
      <c r="S165" s="30" t="s">
        <v>1</v>
      </c>
      <c r="T165" s="32">
        <f t="shared" si="29"/>
        <v>3</v>
      </c>
      <c r="U165" s="32">
        <f t="shared" si="30"/>
        <v>5</v>
      </c>
      <c r="V165" s="32">
        <f t="shared" si="31"/>
        <v>1997</v>
      </c>
      <c r="W165" s="32">
        <f t="shared" si="32"/>
        <v>41</v>
      </c>
      <c r="X165" s="32">
        <f t="shared" si="33"/>
        <v>-10</v>
      </c>
      <c r="Y165" s="32">
        <f t="shared" si="36"/>
        <v>1</v>
      </c>
    </row>
    <row r="166" spans="1:25" x14ac:dyDescent="0.2">
      <c r="A166" t="s">
        <v>162</v>
      </c>
      <c r="B166">
        <v>24</v>
      </c>
      <c r="C166">
        <v>24</v>
      </c>
      <c r="D166">
        <f t="shared" si="37"/>
        <v>24</v>
      </c>
      <c r="E166" s="37" t="str">
        <f t="shared" si="38"/>
        <v xml:space="preserve"> RCC4 </v>
      </c>
      <c r="F166" s="38" t="s">
        <v>286</v>
      </c>
      <c r="G166" s="13" t="s">
        <v>278</v>
      </c>
      <c r="I166" s="13">
        <v>1</v>
      </c>
      <c r="J166" s="13" t="s">
        <v>280</v>
      </c>
      <c r="K166" s="13" t="s">
        <v>287</v>
      </c>
      <c r="L166" s="14">
        <v>-10</v>
      </c>
      <c r="M166" s="15">
        <v>3</v>
      </c>
      <c r="N166" s="16" t="s">
        <v>241</v>
      </c>
      <c r="O166" s="16">
        <v>5</v>
      </c>
      <c r="P166" s="17" t="s">
        <v>241</v>
      </c>
      <c r="Q166" s="18">
        <v>1999</v>
      </c>
      <c r="S166" s="30" t="s">
        <v>1</v>
      </c>
      <c r="T166" s="32">
        <f t="shared" si="29"/>
        <v>3</v>
      </c>
      <c r="U166" s="32">
        <f t="shared" si="30"/>
        <v>5</v>
      </c>
      <c r="V166" s="32">
        <f t="shared" si="31"/>
        <v>1999</v>
      </c>
      <c r="W166" s="32">
        <f t="shared" si="32"/>
        <v>24</v>
      </c>
      <c r="X166" s="32">
        <f t="shared" si="33"/>
        <v>-10</v>
      </c>
      <c r="Y166" s="32">
        <f t="shared" si="36"/>
        <v>1</v>
      </c>
    </row>
    <row r="167" spans="1:25" x14ac:dyDescent="0.2">
      <c r="A167" t="s">
        <v>181</v>
      </c>
      <c r="B167">
        <v>14</v>
      </c>
      <c r="C167">
        <v>14</v>
      </c>
      <c r="D167">
        <f t="shared" si="37"/>
        <v>14</v>
      </c>
      <c r="E167" s="37" t="str">
        <f t="shared" si="38"/>
        <v xml:space="preserve"> H357 </v>
      </c>
      <c r="F167" s="38" t="s">
        <v>297</v>
      </c>
      <c r="G167" s="13" t="s">
        <v>294</v>
      </c>
      <c r="I167" s="13">
        <v>1</v>
      </c>
      <c r="J167" s="13" t="s">
        <v>227</v>
      </c>
      <c r="K167" s="13" t="s">
        <v>298</v>
      </c>
      <c r="L167" s="14">
        <v>82</v>
      </c>
      <c r="M167" s="15">
        <v>2</v>
      </c>
      <c r="N167" s="16" t="s">
        <v>229</v>
      </c>
      <c r="O167" s="16">
        <v>5</v>
      </c>
      <c r="P167" s="17" t="s">
        <v>241</v>
      </c>
      <c r="Q167" s="18">
        <v>1990</v>
      </c>
      <c r="S167" s="30" t="s">
        <v>1</v>
      </c>
      <c r="T167" s="32">
        <f t="shared" si="29"/>
        <v>2</v>
      </c>
      <c r="U167" s="32">
        <f t="shared" si="30"/>
        <v>5</v>
      </c>
      <c r="V167" s="32">
        <f t="shared" si="31"/>
        <v>1990</v>
      </c>
      <c r="W167" s="32">
        <f t="shared" si="32"/>
        <v>14</v>
      </c>
      <c r="X167" s="32">
        <f t="shared" si="33"/>
        <v>82</v>
      </c>
      <c r="Y167" s="32">
        <f t="shared" si="36"/>
        <v>1</v>
      </c>
    </row>
    <row r="168" spans="1:25" x14ac:dyDescent="0.2">
      <c r="A168" t="s">
        <v>169</v>
      </c>
      <c r="B168">
        <v>18</v>
      </c>
      <c r="C168">
        <v>18</v>
      </c>
      <c r="D168">
        <f t="shared" si="37"/>
        <v>18</v>
      </c>
      <c r="E168" s="37" t="str">
        <f t="shared" si="38"/>
        <v xml:space="preserve"> H376 </v>
      </c>
      <c r="F168" s="38" t="s">
        <v>296</v>
      </c>
      <c r="G168" s="13" t="s">
        <v>294</v>
      </c>
      <c r="I168" s="13">
        <v>1</v>
      </c>
      <c r="J168" s="13" t="s">
        <v>227</v>
      </c>
      <c r="K168" s="13" t="s">
        <v>244</v>
      </c>
      <c r="L168" s="14">
        <v>40</v>
      </c>
      <c r="M168" s="15">
        <v>1</v>
      </c>
      <c r="N168" s="16" t="s">
        <v>234</v>
      </c>
      <c r="O168" s="16">
        <v>5</v>
      </c>
      <c r="Q168" s="18">
        <v>1990</v>
      </c>
      <c r="S168" s="30" t="s">
        <v>1</v>
      </c>
      <c r="T168" s="32">
        <f t="shared" si="29"/>
        <v>1</v>
      </c>
      <c r="U168" s="32">
        <f t="shared" si="30"/>
        <v>5</v>
      </c>
      <c r="V168" s="32">
        <f t="shared" si="31"/>
        <v>1990</v>
      </c>
      <c r="W168" s="32">
        <f t="shared" si="32"/>
        <v>18</v>
      </c>
      <c r="X168" s="32">
        <f t="shared" si="33"/>
        <v>40</v>
      </c>
      <c r="Y168" s="32">
        <f t="shared" si="36"/>
        <v>1</v>
      </c>
    </row>
    <row r="169" spans="1:25" ht="17" x14ac:dyDescent="0.2">
      <c r="A169" t="s">
        <v>89</v>
      </c>
      <c r="B169">
        <v>211</v>
      </c>
      <c r="C169">
        <v>211</v>
      </c>
      <c r="D169">
        <f t="shared" si="37"/>
        <v>211</v>
      </c>
      <c r="E169" s="37" t="str">
        <f t="shared" si="38"/>
        <v xml:space="preserve"> A673 </v>
      </c>
      <c r="F169" s="38" t="s">
        <v>302</v>
      </c>
      <c r="G169" s="13" t="s">
        <v>303</v>
      </c>
      <c r="H169" s="22" t="s">
        <v>304</v>
      </c>
      <c r="I169" s="13">
        <v>1</v>
      </c>
      <c r="J169" s="22"/>
      <c r="K169" s="13" t="s">
        <v>270</v>
      </c>
      <c r="L169" s="14">
        <v>15</v>
      </c>
      <c r="M169" s="15">
        <v>1</v>
      </c>
      <c r="N169" s="16" t="s">
        <v>234</v>
      </c>
      <c r="O169" s="16">
        <v>5</v>
      </c>
      <c r="Q169" s="18">
        <v>1973</v>
      </c>
      <c r="S169" s="30" t="s">
        <v>1</v>
      </c>
      <c r="T169" s="32">
        <f t="shared" si="29"/>
        <v>1</v>
      </c>
      <c r="U169" s="32">
        <f t="shared" si="30"/>
        <v>5</v>
      </c>
      <c r="V169" s="32">
        <f t="shared" si="31"/>
        <v>1973</v>
      </c>
      <c r="W169" s="32">
        <f t="shared" si="32"/>
        <v>211</v>
      </c>
      <c r="X169" s="32">
        <f t="shared" si="33"/>
        <v>15</v>
      </c>
      <c r="Y169" s="32">
        <f t="shared" si="36"/>
        <v>1</v>
      </c>
    </row>
    <row r="170" spans="1:25" ht="17" x14ac:dyDescent="0.2">
      <c r="A170" t="s">
        <v>145</v>
      </c>
      <c r="B170">
        <v>38</v>
      </c>
      <c r="C170">
        <v>38</v>
      </c>
      <c r="D170">
        <f t="shared" si="37"/>
        <v>38</v>
      </c>
      <c r="E170" s="37" t="str">
        <f t="shared" si="38"/>
        <v xml:space="preserve"> HEPM </v>
      </c>
      <c r="F170" s="38" t="s">
        <v>314</v>
      </c>
      <c r="G170" s="22" t="s">
        <v>315</v>
      </c>
      <c r="I170" s="13">
        <v>1</v>
      </c>
      <c r="K170" s="13" t="s">
        <v>244</v>
      </c>
      <c r="L170" s="14">
        <v>0</v>
      </c>
      <c r="M170" s="15">
        <v>1</v>
      </c>
      <c r="N170" s="16" t="s">
        <v>234</v>
      </c>
      <c r="O170" s="16">
        <v>5</v>
      </c>
      <c r="Q170" s="18">
        <v>1979</v>
      </c>
      <c r="S170" s="30" t="s">
        <v>1</v>
      </c>
      <c r="T170" s="32">
        <f t="shared" si="29"/>
        <v>1</v>
      </c>
      <c r="U170" s="32">
        <f t="shared" si="30"/>
        <v>5</v>
      </c>
      <c r="V170" s="32">
        <f t="shared" si="31"/>
        <v>1979</v>
      </c>
      <c r="W170" s="32">
        <f t="shared" si="32"/>
        <v>38</v>
      </c>
      <c r="X170" s="32">
        <f t="shared" si="33"/>
        <v>0</v>
      </c>
      <c r="Y170" s="32">
        <f t="shared" si="36"/>
        <v>1</v>
      </c>
    </row>
    <row r="171" spans="1:25" x14ac:dyDescent="0.2">
      <c r="A171" t="s">
        <v>59</v>
      </c>
      <c r="B171">
        <v>773</v>
      </c>
      <c r="C171">
        <v>703</v>
      </c>
      <c r="D171">
        <f t="shared" si="37"/>
        <v>703</v>
      </c>
      <c r="E171" s="37" t="str">
        <f t="shared" si="38"/>
        <v xml:space="preserve"> BxPC-3 </v>
      </c>
      <c r="F171" s="38" t="s">
        <v>325</v>
      </c>
      <c r="G171" s="13" t="s">
        <v>317</v>
      </c>
      <c r="I171" s="13">
        <v>1</v>
      </c>
      <c r="J171" s="13" t="s">
        <v>225</v>
      </c>
      <c r="K171" s="13" t="s">
        <v>326</v>
      </c>
      <c r="L171" s="14">
        <v>61</v>
      </c>
      <c r="M171" s="15">
        <v>1</v>
      </c>
      <c r="N171" s="16" t="s">
        <v>234</v>
      </c>
      <c r="O171" s="16">
        <v>5</v>
      </c>
      <c r="P171" s="17" t="s">
        <v>241</v>
      </c>
      <c r="Q171" s="18">
        <v>1982</v>
      </c>
      <c r="S171" s="30" t="s">
        <v>1</v>
      </c>
      <c r="T171" s="32">
        <f t="shared" si="29"/>
        <v>1</v>
      </c>
      <c r="U171" s="32">
        <f t="shared" si="30"/>
        <v>5</v>
      </c>
      <c r="V171" s="32">
        <f t="shared" si="31"/>
        <v>1982</v>
      </c>
      <c r="W171" s="32">
        <f t="shared" si="32"/>
        <v>703</v>
      </c>
      <c r="X171" s="32">
        <f t="shared" si="33"/>
        <v>61</v>
      </c>
      <c r="Y171" s="32">
        <f t="shared" si="36"/>
        <v>1</v>
      </c>
    </row>
    <row r="172" spans="1:25" x14ac:dyDescent="0.2">
      <c r="A172" t="s">
        <v>140</v>
      </c>
      <c r="B172">
        <v>44</v>
      </c>
      <c r="C172">
        <v>44</v>
      </c>
      <c r="D172">
        <f t="shared" si="37"/>
        <v>44</v>
      </c>
      <c r="E172" s="37" t="str">
        <f t="shared" si="38"/>
        <v xml:space="preserve"> PSN1 </v>
      </c>
      <c r="F172" s="38" t="s">
        <v>327</v>
      </c>
      <c r="G172" s="13" t="s">
        <v>317</v>
      </c>
      <c r="I172" s="13">
        <v>1</v>
      </c>
      <c r="J172" s="13" t="s">
        <v>319</v>
      </c>
      <c r="K172" s="13" t="s">
        <v>328</v>
      </c>
      <c r="L172" s="14">
        <v>-10</v>
      </c>
      <c r="M172" s="15">
        <v>3</v>
      </c>
      <c r="N172" s="16" t="s">
        <v>241</v>
      </c>
      <c r="O172" s="16">
        <v>5</v>
      </c>
      <c r="P172" s="17" t="s">
        <v>241</v>
      </c>
      <c r="Q172" s="15">
        <v>1986</v>
      </c>
      <c r="R172" s="36"/>
      <c r="S172" s="30" t="s">
        <v>1</v>
      </c>
      <c r="T172" s="32">
        <f t="shared" si="29"/>
        <v>3</v>
      </c>
      <c r="U172" s="32">
        <f t="shared" si="30"/>
        <v>5</v>
      </c>
      <c r="V172" s="32">
        <f t="shared" si="31"/>
        <v>1986</v>
      </c>
      <c r="W172" s="32">
        <f t="shared" si="32"/>
        <v>44</v>
      </c>
      <c r="X172" s="32">
        <f t="shared" si="33"/>
        <v>-10</v>
      </c>
      <c r="Y172" s="32">
        <f t="shared" si="36"/>
        <v>1</v>
      </c>
    </row>
    <row r="173" spans="1:25" x14ac:dyDescent="0.2">
      <c r="A173" t="s">
        <v>157</v>
      </c>
      <c r="B173">
        <v>27</v>
      </c>
      <c r="C173">
        <v>29</v>
      </c>
      <c r="D173">
        <f t="shared" si="37"/>
        <v>29</v>
      </c>
      <c r="E173" s="37" t="str">
        <f t="shared" si="38"/>
        <v xml:space="preserve"> BE(2)C </v>
      </c>
      <c r="F173" s="38" t="s">
        <v>329</v>
      </c>
      <c r="G173" s="13" t="s">
        <v>330</v>
      </c>
      <c r="I173" s="13">
        <v>1</v>
      </c>
      <c r="J173" s="13" t="s">
        <v>267</v>
      </c>
      <c r="K173" s="13" t="s">
        <v>267</v>
      </c>
      <c r="L173" s="14">
        <v>-10</v>
      </c>
      <c r="M173" s="15">
        <v>2</v>
      </c>
      <c r="N173" s="16" t="s">
        <v>229</v>
      </c>
      <c r="O173" s="16">
        <v>5</v>
      </c>
      <c r="P173" s="17" t="s">
        <v>241</v>
      </c>
      <c r="Q173" s="18">
        <v>1968</v>
      </c>
      <c r="S173" s="30" t="s">
        <v>1</v>
      </c>
      <c r="T173" s="32">
        <f t="shared" si="29"/>
        <v>2</v>
      </c>
      <c r="U173" s="32">
        <f t="shared" si="30"/>
        <v>5</v>
      </c>
      <c r="V173" s="32">
        <f t="shared" si="31"/>
        <v>1968</v>
      </c>
      <c r="W173" s="32">
        <f t="shared" si="32"/>
        <v>29</v>
      </c>
      <c r="X173" s="32">
        <f t="shared" si="33"/>
        <v>-10</v>
      </c>
      <c r="Y173" s="32">
        <f t="shared" si="36"/>
        <v>1</v>
      </c>
    </row>
    <row r="174" spans="1:25" ht="17" x14ac:dyDescent="0.2">
      <c r="A174" t="s">
        <v>124</v>
      </c>
      <c r="B174">
        <v>84</v>
      </c>
      <c r="C174">
        <v>84</v>
      </c>
      <c r="D174">
        <f t="shared" si="37"/>
        <v>84</v>
      </c>
      <c r="E174" s="37" t="str">
        <f t="shared" si="38"/>
        <v xml:space="preserve"> JEG3 </v>
      </c>
      <c r="F174" s="38" t="s">
        <v>331</v>
      </c>
      <c r="G174" s="13" t="s">
        <v>330</v>
      </c>
      <c r="I174" s="13">
        <v>1</v>
      </c>
      <c r="J174" s="13" t="s">
        <v>267</v>
      </c>
      <c r="K174" s="19" t="s">
        <v>332</v>
      </c>
      <c r="L174" s="14">
        <v>-10</v>
      </c>
      <c r="M174" s="15">
        <v>3</v>
      </c>
      <c r="N174" s="16" t="s">
        <v>241</v>
      </c>
      <c r="O174" s="16">
        <v>5</v>
      </c>
      <c r="P174" s="17" t="s">
        <v>241</v>
      </c>
      <c r="Q174" s="18">
        <v>1971</v>
      </c>
      <c r="S174" s="30" t="s">
        <v>1</v>
      </c>
      <c r="T174" s="32">
        <f t="shared" si="29"/>
        <v>3</v>
      </c>
      <c r="U174" s="32">
        <f t="shared" si="30"/>
        <v>5</v>
      </c>
      <c r="V174" s="32">
        <f t="shared" si="31"/>
        <v>1971</v>
      </c>
      <c r="W174" s="32">
        <f t="shared" si="32"/>
        <v>84</v>
      </c>
      <c r="X174" s="32">
        <f t="shared" si="33"/>
        <v>-10</v>
      </c>
      <c r="Y174" s="32">
        <f t="shared" si="36"/>
        <v>1</v>
      </c>
    </row>
    <row r="175" spans="1:25" x14ac:dyDescent="0.2">
      <c r="A175" t="s">
        <v>48</v>
      </c>
      <c r="B175">
        <v>947</v>
      </c>
      <c r="C175">
        <f>947+13</f>
        <v>960</v>
      </c>
      <c r="D175">
        <f t="shared" si="37"/>
        <v>960</v>
      </c>
      <c r="E175" s="37" t="str">
        <f t="shared" si="38"/>
        <v xml:space="preserve"> A375 </v>
      </c>
      <c r="F175" s="38" t="s">
        <v>355</v>
      </c>
      <c r="G175" s="13" t="s">
        <v>339</v>
      </c>
      <c r="I175" s="13">
        <v>1</v>
      </c>
      <c r="J175" s="13" t="s">
        <v>340</v>
      </c>
      <c r="K175" s="13" t="s">
        <v>340</v>
      </c>
      <c r="L175" s="14">
        <v>54</v>
      </c>
      <c r="M175" s="15">
        <v>1</v>
      </c>
      <c r="N175" s="16" t="s">
        <v>234</v>
      </c>
      <c r="O175" s="16">
        <v>5</v>
      </c>
      <c r="P175" s="17" t="s">
        <v>241</v>
      </c>
      <c r="Q175" s="18">
        <v>1973</v>
      </c>
      <c r="S175" s="30" t="s">
        <v>1</v>
      </c>
      <c r="T175" s="32">
        <f t="shared" si="29"/>
        <v>1</v>
      </c>
      <c r="U175" s="32">
        <f t="shared" si="30"/>
        <v>5</v>
      </c>
      <c r="V175" s="32">
        <f t="shared" si="31"/>
        <v>1973</v>
      </c>
      <c r="W175" s="32">
        <f t="shared" si="32"/>
        <v>960</v>
      </c>
      <c r="X175" s="32">
        <f t="shared" si="33"/>
        <v>54</v>
      </c>
      <c r="Y175" s="32">
        <f t="shared" si="36"/>
        <v>1</v>
      </c>
    </row>
    <row r="176" spans="1:25" x14ac:dyDescent="0.2">
      <c r="A176" t="s">
        <v>37</v>
      </c>
      <c r="B176">
        <v>2396</v>
      </c>
      <c r="C176">
        <v>2396</v>
      </c>
      <c r="D176">
        <f t="shared" si="37"/>
        <v>2396</v>
      </c>
      <c r="E176" s="37" t="str">
        <f t="shared" si="38"/>
        <v xml:space="preserve"> A431 </v>
      </c>
      <c r="F176" s="38" t="s">
        <v>350</v>
      </c>
      <c r="G176" s="13" t="s">
        <v>339</v>
      </c>
      <c r="I176" s="13">
        <v>1</v>
      </c>
      <c r="J176" s="13" t="s">
        <v>340</v>
      </c>
      <c r="K176" s="13" t="s">
        <v>351</v>
      </c>
      <c r="L176" s="14">
        <v>85</v>
      </c>
      <c r="M176" s="15">
        <v>1</v>
      </c>
      <c r="N176" s="16" t="s">
        <v>234</v>
      </c>
      <c r="O176" s="16">
        <v>5</v>
      </c>
      <c r="P176" s="17" t="s">
        <v>241</v>
      </c>
      <c r="Q176" s="18">
        <v>1973</v>
      </c>
      <c r="S176" s="30" t="s">
        <v>1</v>
      </c>
      <c r="T176" s="32">
        <f t="shared" si="29"/>
        <v>1</v>
      </c>
      <c r="U176" s="32">
        <f t="shared" si="30"/>
        <v>5</v>
      </c>
      <c r="V176" s="32">
        <f t="shared" si="31"/>
        <v>1973</v>
      </c>
      <c r="W176" s="32">
        <f t="shared" si="32"/>
        <v>2396</v>
      </c>
      <c r="X176" s="32">
        <f t="shared" si="33"/>
        <v>85</v>
      </c>
      <c r="Y176" s="32">
        <f t="shared" si="36"/>
        <v>1</v>
      </c>
    </row>
    <row r="177" spans="1:25" x14ac:dyDescent="0.2">
      <c r="A177" t="s">
        <v>210</v>
      </c>
      <c r="B177">
        <v>2</v>
      </c>
      <c r="C177">
        <v>2</v>
      </c>
      <c r="D177">
        <f t="shared" si="37"/>
        <v>2</v>
      </c>
      <c r="E177" s="37" t="str">
        <f t="shared" si="38"/>
        <v xml:space="preserve"> MCC13</v>
      </c>
      <c r="F177" s="38" t="s">
        <v>356</v>
      </c>
      <c r="G177" s="13" t="s">
        <v>339</v>
      </c>
      <c r="I177" s="13">
        <v>1</v>
      </c>
      <c r="J177" s="13" t="s">
        <v>340</v>
      </c>
      <c r="K177" s="13" t="s">
        <v>340</v>
      </c>
      <c r="L177" s="14">
        <v>-10</v>
      </c>
      <c r="M177" s="15">
        <v>3</v>
      </c>
      <c r="O177" s="16">
        <v>5</v>
      </c>
      <c r="Q177" s="18">
        <v>1995</v>
      </c>
      <c r="S177" s="30" t="s">
        <v>1</v>
      </c>
      <c r="T177" s="32">
        <f t="shared" si="29"/>
        <v>3</v>
      </c>
      <c r="U177" s="32">
        <f t="shared" si="30"/>
        <v>5</v>
      </c>
      <c r="V177" s="32">
        <f t="shared" si="31"/>
        <v>1995</v>
      </c>
      <c r="W177" s="32">
        <f t="shared" si="32"/>
        <v>2</v>
      </c>
      <c r="X177" s="32">
        <f t="shared" si="33"/>
        <v>-10</v>
      </c>
      <c r="Y177" s="32">
        <f t="shared" si="36"/>
        <v>1</v>
      </c>
    </row>
    <row r="178" spans="1:25" x14ac:dyDescent="0.2">
      <c r="A178" t="s">
        <v>178</v>
      </c>
      <c r="B178">
        <v>14</v>
      </c>
      <c r="C178">
        <v>14</v>
      </c>
      <c r="D178">
        <f t="shared" si="37"/>
        <v>14</v>
      </c>
      <c r="E178" s="37" t="str">
        <f t="shared" si="38"/>
        <v xml:space="preserve"> WM 266-4 </v>
      </c>
      <c r="F178" s="38" t="s">
        <v>352</v>
      </c>
      <c r="G178" s="13" t="s">
        <v>339</v>
      </c>
      <c r="I178" s="13">
        <v>1</v>
      </c>
      <c r="J178" s="13" t="s">
        <v>340</v>
      </c>
      <c r="K178" s="13" t="s">
        <v>340</v>
      </c>
      <c r="L178" s="14">
        <v>58</v>
      </c>
      <c r="M178" s="15">
        <v>1</v>
      </c>
      <c r="N178" s="16" t="s">
        <v>234</v>
      </c>
      <c r="O178" s="16">
        <v>5</v>
      </c>
      <c r="P178" s="17" t="s">
        <v>241</v>
      </c>
      <c r="Q178" s="18">
        <v>1985</v>
      </c>
      <c r="S178" s="30" t="s">
        <v>1</v>
      </c>
      <c r="T178" s="32">
        <f t="shared" si="29"/>
        <v>1</v>
      </c>
      <c r="U178" s="32">
        <f t="shared" si="30"/>
        <v>5</v>
      </c>
      <c r="V178" s="32">
        <f t="shared" si="31"/>
        <v>1985</v>
      </c>
      <c r="W178" s="32">
        <f t="shared" si="32"/>
        <v>14</v>
      </c>
      <c r="X178" s="32">
        <f t="shared" si="33"/>
        <v>58</v>
      </c>
      <c r="Y178" s="32">
        <f t="shared" si="36"/>
        <v>1</v>
      </c>
    </row>
    <row r="179" spans="1:25" x14ac:dyDescent="0.2">
      <c r="A179" t="s">
        <v>132</v>
      </c>
      <c r="B179">
        <v>65</v>
      </c>
      <c r="C179">
        <f>65+49</f>
        <v>114</v>
      </c>
      <c r="D179">
        <f t="shared" si="37"/>
        <v>114</v>
      </c>
      <c r="E179" s="37" t="str">
        <f t="shared" si="38"/>
        <v xml:space="preserve"> WM-115 </v>
      </c>
      <c r="F179" s="38" t="s">
        <v>353</v>
      </c>
      <c r="G179" s="13" t="s">
        <v>339</v>
      </c>
      <c r="I179" s="13">
        <v>1</v>
      </c>
      <c r="J179" s="13" t="s">
        <v>340</v>
      </c>
      <c r="K179" s="13" t="s">
        <v>354</v>
      </c>
      <c r="L179" s="14">
        <v>58</v>
      </c>
      <c r="M179" s="15">
        <v>1</v>
      </c>
      <c r="N179" s="16" t="s">
        <v>234</v>
      </c>
      <c r="O179" s="16">
        <v>5</v>
      </c>
      <c r="P179" s="17" t="s">
        <v>241</v>
      </c>
      <c r="Q179" s="18">
        <v>1985</v>
      </c>
      <c r="S179" s="30" t="s">
        <v>1</v>
      </c>
      <c r="T179" s="32">
        <f t="shared" si="29"/>
        <v>1</v>
      </c>
      <c r="U179" s="32">
        <f t="shared" si="30"/>
        <v>5</v>
      </c>
      <c r="V179" s="32">
        <f t="shared" si="31"/>
        <v>1985</v>
      </c>
      <c r="W179" s="32">
        <f t="shared" si="32"/>
        <v>114</v>
      </c>
      <c r="X179" s="32">
        <f t="shared" si="33"/>
        <v>58</v>
      </c>
      <c r="Y179" s="32">
        <f t="shared" si="36"/>
        <v>1</v>
      </c>
    </row>
    <row r="180" spans="1:25" x14ac:dyDescent="0.2">
      <c r="A180" t="s">
        <v>184</v>
      </c>
      <c r="B180">
        <v>10</v>
      </c>
      <c r="C180">
        <v>16</v>
      </c>
      <c r="D180">
        <f t="shared" si="37"/>
        <v>16</v>
      </c>
      <c r="E180" s="37" t="str">
        <f t="shared" si="38"/>
        <v xml:space="preserve"> HGC-27 </v>
      </c>
      <c r="F180" s="38" t="s">
        <v>364</v>
      </c>
      <c r="G180" s="13" t="s">
        <v>360</v>
      </c>
      <c r="I180" s="13">
        <v>1</v>
      </c>
      <c r="J180" s="13" t="s">
        <v>361</v>
      </c>
      <c r="K180" s="13" t="s">
        <v>365</v>
      </c>
      <c r="L180" s="14">
        <v>-10</v>
      </c>
      <c r="M180" s="15">
        <v>3</v>
      </c>
      <c r="N180" s="16" t="s">
        <v>241</v>
      </c>
      <c r="O180" s="16">
        <v>5</v>
      </c>
      <c r="P180" s="17" t="s">
        <v>241</v>
      </c>
      <c r="Q180" s="18">
        <v>1976</v>
      </c>
      <c r="S180" s="30" t="s">
        <v>1</v>
      </c>
      <c r="T180" s="32">
        <f t="shared" si="29"/>
        <v>3</v>
      </c>
      <c r="U180" s="32">
        <f t="shared" si="30"/>
        <v>5</v>
      </c>
      <c r="V180" s="32">
        <f t="shared" si="31"/>
        <v>1976</v>
      </c>
      <c r="W180" s="32">
        <f t="shared" si="32"/>
        <v>16</v>
      </c>
      <c r="X180" s="32">
        <f t="shared" si="33"/>
        <v>-10</v>
      </c>
      <c r="Y180" s="32">
        <f t="shared" si="36"/>
        <v>1</v>
      </c>
    </row>
    <row r="181" spans="1:25" x14ac:dyDescent="0.2">
      <c r="A181" t="s">
        <v>159</v>
      </c>
      <c r="B181">
        <v>26</v>
      </c>
      <c r="C181">
        <v>26</v>
      </c>
      <c r="D181">
        <f t="shared" si="37"/>
        <v>26</v>
      </c>
      <c r="E181" s="37" t="str">
        <f t="shared" si="38"/>
        <v xml:space="preserve"> GRM</v>
      </c>
      <c r="F181" s="38" t="s">
        <v>369</v>
      </c>
      <c r="G181" s="13" t="s">
        <v>370</v>
      </c>
      <c r="I181" s="13">
        <v>1</v>
      </c>
      <c r="K181" s="13" t="s">
        <v>251</v>
      </c>
      <c r="L181" s="14">
        <v>36</v>
      </c>
      <c r="M181" s="15">
        <v>2</v>
      </c>
      <c r="N181" s="16" t="s">
        <v>229</v>
      </c>
      <c r="O181" s="16">
        <v>5</v>
      </c>
      <c r="Q181" s="26">
        <v>1995</v>
      </c>
      <c r="R181" s="35"/>
      <c r="S181" s="30" t="s">
        <v>1</v>
      </c>
      <c r="T181" s="32">
        <f t="shared" si="29"/>
        <v>2</v>
      </c>
      <c r="U181" s="32">
        <f t="shared" si="30"/>
        <v>5</v>
      </c>
      <c r="V181" s="32">
        <f t="shared" si="31"/>
        <v>1995</v>
      </c>
      <c r="W181" s="32">
        <f t="shared" si="32"/>
        <v>26</v>
      </c>
      <c r="X181" s="32">
        <f t="shared" si="33"/>
        <v>36</v>
      </c>
      <c r="Y181" s="32">
        <f t="shared" si="36"/>
        <v>1</v>
      </c>
    </row>
    <row r="182" spans="1:25" x14ac:dyDescent="0.2">
      <c r="D182">
        <f t="shared" si="37"/>
        <v>0</v>
      </c>
      <c r="E182" s="37">
        <f t="shared" si="38"/>
        <v>0</v>
      </c>
      <c r="F182" s="38" t="s">
        <v>374</v>
      </c>
      <c r="G182" s="13" t="s">
        <v>4</v>
      </c>
      <c r="I182" s="13">
        <v>1</v>
      </c>
      <c r="J182" s="13" t="s">
        <v>244</v>
      </c>
      <c r="K182" s="20" t="s">
        <v>375</v>
      </c>
      <c r="L182" s="14">
        <v>78</v>
      </c>
      <c r="M182" s="15">
        <v>1</v>
      </c>
      <c r="N182" s="16" t="s">
        <v>234</v>
      </c>
      <c r="O182" s="16">
        <v>5</v>
      </c>
      <c r="Q182" s="18">
        <v>1992</v>
      </c>
      <c r="S182" s="30" t="s">
        <v>1</v>
      </c>
      <c r="T182" s="32">
        <f t="shared" si="29"/>
        <v>1</v>
      </c>
      <c r="U182" s="32">
        <f t="shared" si="30"/>
        <v>5</v>
      </c>
      <c r="V182" s="32">
        <f t="shared" si="31"/>
        <v>1992</v>
      </c>
      <c r="W182" s="32">
        <f t="shared" si="32"/>
        <v>0</v>
      </c>
      <c r="X182" s="32">
        <f t="shared" si="33"/>
        <v>78</v>
      </c>
      <c r="Y182" s="32">
        <f t="shared" si="36"/>
        <v>1</v>
      </c>
    </row>
    <row r="183" spans="1:25" x14ac:dyDescent="0.2">
      <c r="A183" t="s">
        <v>136</v>
      </c>
      <c r="B183">
        <v>68</v>
      </c>
      <c r="C183">
        <v>58</v>
      </c>
      <c r="D183">
        <f t="shared" si="37"/>
        <v>58</v>
      </c>
      <c r="E183" s="37" t="str">
        <f t="shared" si="38"/>
        <v xml:space="preserve"> SCC9 </v>
      </c>
      <c r="F183" s="38" t="s">
        <v>377</v>
      </c>
      <c r="G183" s="13" t="s">
        <v>5</v>
      </c>
      <c r="I183" s="13">
        <v>1</v>
      </c>
      <c r="J183" s="13" t="s">
        <v>227</v>
      </c>
      <c r="K183" s="13" t="s">
        <v>378</v>
      </c>
      <c r="L183" s="14">
        <v>25</v>
      </c>
      <c r="M183" s="15">
        <v>2</v>
      </c>
      <c r="N183" s="16" t="s">
        <v>229</v>
      </c>
      <c r="O183" s="16">
        <v>5</v>
      </c>
      <c r="P183" s="17" t="s">
        <v>241</v>
      </c>
      <c r="Q183" s="18">
        <v>1981</v>
      </c>
      <c r="S183" s="30" t="s">
        <v>1</v>
      </c>
      <c r="T183" s="32">
        <f t="shared" si="29"/>
        <v>2</v>
      </c>
      <c r="U183" s="32">
        <f t="shared" si="30"/>
        <v>5</v>
      </c>
      <c r="V183" s="32">
        <f t="shared" si="31"/>
        <v>1981</v>
      </c>
      <c r="W183" s="32">
        <f t="shared" si="32"/>
        <v>58</v>
      </c>
      <c r="X183" s="32">
        <f t="shared" si="33"/>
        <v>25</v>
      </c>
      <c r="Y183" s="32">
        <f t="shared" ref="Y183:Y214" si="39">I183</f>
        <v>1</v>
      </c>
    </row>
    <row r="184" spans="1:25" ht="17" x14ac:dyDescent="0.2">
      <c r="A184" t="s">
        <v>102</v>
      </c>
      <c r="B184">
        <v>161</v>
      </c>
      <c r="C184">
        <v>161</v>
      </c>
      <c r="D184">
        <f t="shared" si="37"/>
        <v>161</v>
      </c>
      <c r="E184" s="37" t="str">
        <f t="shared" si="38"/>
        <v xml:space="preserve"> C8166</v>
      </c>
      <c r="F184" s="38" t="s">
        <v>379</v>
      </c>
      <c r="G184" s="13" t="s">
        <v>380</v>
      </c>
      <c r="I184" s="13">
        <v>1</v>
      </c>
      <c r="J184" s="13" t="s">
        <v>381</v>
      </c>
      <c r="K184" s="22" t="s">
        <v>382</v>
      </c>
      <c r="L184" s="14">
        <v>-10</v>
      </c>
      <c r="M184" s="15">
        <v>3</v>
      </c>
      <c r="O184" s="16">
        <v>5</v>
      </c>
      <c r="Q184" s="18">
        <v>1983</v>
      </c>
      <c r="S184" s="30" t="s">
        <v>1</v>
      </c>
      <c r="T184" s="32">
        <f t="shared" si="29"/>
        <v>3</v>
      </c>
      <c r="U184" s="32">
        <f t="shared" si="30"/>
        <v>5</v>
      </c>
      <c r="V184" s="32">
        <f t="shared" si="31"/>
        <v>1983</v>
      </c>
      <c r="W184" s="32">
        <f t="shared" si="32"/>
        <v>161</v>
      </c>
      <c r="X184" s="32">
        <f t="shared" si="33"/>
        <v>-10</v>
      </c>
      <c r="Y184" s="32">
        <f t="shared" si="39"/>
        <v>1</v>
      </c>
    </row>
    <row r="185" spans="1:25" x14ac:dyDescent="0.2">
      <c r="A185" t="s">
        <v>108</v>
      </c>
      <c r="B185">
        <v>121</v>
      </c>
      <c r="C185">
        <v>121</v>
      </c>
      <c r="D185">
        <f t="shared" si="37"/>
        <v>121</v>
      </c>
      <c r="E185" s="37" t="str">
        <f t="shared" si="38"/>
        <v xml:space="preserve"> UM-UC-3</v>
      </c>
      <c r="F185" s="38" t="s">
        <v>386</v>
      </c>
      <c r="G185" s="13" t="s">
        <v>384</v>
      </c>
      <c r="I185" s="13">
        <v>1</v>
      </c>
      <c r="K185" s="13" t="s">
        <v>387</v>
      </c>
      <c r="L185" s="14">
        <v>-10</v>
      </c>
      <c r="M185" s="15">
        <v>2</v>
      </c>
      <c r="N185" s="16" t="s">
        <v>229</v>
      </c>
      <c r="O185" s="16">
        <v>5</v>
      </c>
      <c r="P185" s="17" t="s">
        <v>241</v>
      </c>
      <c r="Q185" s="18">
        <v>1986</v>
      </c>
      <c r="S185" s="30" t="s">
        <v>1</v>
      </c>
      <c r="T185" s="32">
        <f t="shared" si="29"/>
        <v>2</v>
      </c>
      <c r="U185" s="32">
        <f t="shared" si="30"/>
        <v>5</v>
      </c>
      <c r="V185" s="32">
        <f t="shared" si="31"/>
        <v>1986</v>
      </c>
      <c r="W185" s="32">
        <f t="shared" si="32"/>
        <v>121</v>
      </c>
      <c r="X185" s="32">
        <f t="shared" si="33"/>
        <v>-10</v>
      </c>
      <c r="Y185" s="32">
        <f t="shared" si="39"/>
        <v>1</v>
      </c>
    </row>
    <row r="186" spans="1:25" x14ac:dyDescent="0.2">
      <c r="A186" t="s">
        <v>209</v>
      </c>
      <c r="B186">
        <v>2</v>
      </c>
      <c r="C186">
        <v>6</v>
      </c>
      <c r="D186">
        <f t="shared" si="37"/>
        <v>6</v>
      </c>
      <c r="E186" s="37" t="str">
        <f t="shared" si="38"/>
        <v xml:space="preserve"> MFE296 </v>
      </c>
      <c r="F186" s="38" t="s">
        <v>423</v>
      </c>
      <c r="G186" s="13" t="s">
        <v>421</v>
      </c>
      <c r="I186" s="13">
        <v>1</v>
      </c>
      <c r="K186" s="13" t="s">
        <v>225</v>
      </c>
      <c r="L186" s="14">
        <v>-10</v>
      </c>
      <c r="M186" s="15">
        <v>3</v>
      </c>
      <c r="O186" s="16">
        <v>5</v>
      </c>
      <c r="Q186" s="18">
        <v>1994</v>
      </c>
      <c r="S186" s="30" t="s">
        <v>1</v>
      </c>
      <c r="T186" s="32">
        <f t="shared" si="29"/>
        <v>3</v>
      </c>
      <c r="U186" s="32">
        <f t="shared" si="30"/>
        <v>5</v>
      </c>
      <c r="V186" s="32">
        <f t="shared" si="31"/>
        <v>1994</v>
      </c>
      <c r="W186" s="32">
        <f t="shared" si="32"/>
        <v>6</v>
      </c>
      <c r="X186" s="32">
        <f t="shared" si="33"/>
        <v>-10</v>
      </c>
      <c r="Y186" s="32">
        <f t="shared" si="39"/>
        <v>1</v>
      </c>
    </row>
    <row r="187" spans="1:25" x14ac:dyDescent="0.2">
      <c r="A187" t="s">
        <v>126</v>
      </c>
      <c r="B187">
        <v>71</v>
      </c>
      <c r="C187">
        <v>71</v>
      </c>
      <c r="D187">
        <f t="shared" si="37"/>
        <v>71</v>
      </c>
      <c r="E187" s="37" t="str">
        <f t="shared" si="38"/>
        <v xml:space="preserve"> C170 </v>
      </c>
      <c r="F187" s="38" t="s">
        <v>576</v>
      </c>
      <c r="G187" s="13" t="s">
        <v>546</v>
      </c>
      <c r="I187" s="13">
        <v>1</v>
      </c>
      <c r="J187" s="13" t="s">
        <v>547</v>
      </c>
      <c r="K187" s="13" t="s">
        <v>225</v>
      </c>
      <c r="L187" s="14">
        <v>-10</v>
      </c>
      <c r="M187" s="15">
        <v>2</v>
      </c>
      <c r="N187" s="16" t="s">
        <v>229</v>
      </c>
      <c r="O187" s="16">
        <v>5</v>
      </c>
      <c r="Q187" s="18">
        <v>1986</v>
      </c>
      <c r="S187" s="30" t="s">
        <v>1</v>
      </c>
      <c r="T187" s="32">
        <f t="shared" si="29"/>
        <v>2</v>
      </c>
      <c r="U187" s="32">
        <f t="shared" si="30"/>
        <v>5</v>
      </c>
      <c r="V187" s="32">
        <f t="shared" si="31"/>
        <v>1986</v>
      </c>
      <c r="W187" s="32">
        <f t="shared" si="32"/>
        <v>71</v>
      </c>
      <c r="X187" s="32">
        <f t="shared" si="33"/>
        <v>-10</v>
      </c>
      <c r="Y187" s="32">
        <f t="shared" si="39"/>
        <v>1</v>
      </c>
    </row>
    <row r="188" spans="1:25" x14ac:dyDescent="0.2">
      <c r="A188" t="s">
        <v>177</v>
      </c>
      <c r="B188">
        <v>14</v>
      </c>
      <c r="C188">
        <v>14</v>
      </c>
      <c r="D188">
        <f t="shared" si="37"/>
        <v>14</v>
      </c>
      <c r="E188" s="37" t="str">
        <f t="shared" si="38"/>
        <v xml:space="preserve"> Detroit 529</v>
      </c>
      <c r="F188" s="38" t="s">
        <v>571</v>
      </c>
      <c r="G188" s="13" t="s">
        <v>546</v>
      </c>
      <c r="I188" s="13">
        <v>1</v>
      </c>
      <c r="J188" s="13" t="s">
        <v>547</v>
      </c>
      <c r="K188" s="13" t="s">
        <v>565</v>
      </c>
      <c r="L188" s="14">
        <v>-10</v>
      </c>
      <c r="M188" s="15">
        <v>2</v>
      </c>
      <c r="N188" s="16" t="s">
        <v>229</v>
      </c>
      <c r="O188" s="16">
        <v>5</v>
      </c>
      <c r="P188" s="17" t="s">
        <v>241</v>
      </c>
      <c r="Q188" s="18">
        <v>1968</v>
      </c>
      <c r="S188" s="30" t="s">
        <v>1</v>
      </c>
      <c r="T188" s="32">
        <f t="shared" si="29"/>
        <v>2</v>
      </c>
      <c r="U188" s="32">
        <f t="shared" si="30"/>
        <v>5</v>
      </c>
      <c r="V188" s="32">
        <f t="shared" si="31"/>
        <v>1968</v>
      </c>
      <c r="W188" s="32">
        <f t="shared" si="32"/>
        <v>14</v>
      </c>
      <c r="X188" s="32">
        <f t="shared" si="33"/>
        <v>-10</v>
      </c>
      <c r="Y188" s="32">
        <f t="shared" si="39"/>
        <v>1</v>
      </c>
    </row>
    <row r="189" spans="1:25" x14ac:dyDescent="0.2">
      <c r="A189" t="s">
        <v>49</v>
      </c>
      <c r="B189">
        <v>969</v>
      </c>
      <c r="C189">
        <f>890+28</f>
        <v>918</v>
      </c>
      <c r="D189">
        <f t="shared" si="37"/>
        <v>918</v>
      </c>
      <c r="E189" s="37" t="str">
        <f t="shared" si="38"/>
        <v xml:space="preserve"> DLD-1</v>
      </c>
      <c r="F189" s="38" t="s">
        <v>570</v>
      </c>
      <c r="G189" s="13" t="s">
        <v>546</v>
      </c>
      <c r="I189" s="13">
        <v>1</v>
      </c>
      <c r="J189" s="13" t="s">
        <v>547</v>
      </c>
      <c r="K189" s="13" t="s">
        <v>551</v>
      </c>
      <c r="L189" s="14">
        <v>-10</v>
      </c>
      <c r="M189" s="15">
        <v>2</v>
      </c>
      <c r="N189" s="16" t="s">
        <v>229</v>
      </c>
      <c r="O189" s="16">
        <v>5</v>
      </c>
      <c r="P189" s="17" t="s">
        <v>1</v>
      </c>
      <c r="Q189" s="18">
        <v>1979</v>
      </c>
      <c r="S189" s="30" t="s">
        <v>1</v>
      </c>
      <c r="T189" s="32">
        <f t="shared" si="29"/>
        <v>2</v>
      </c>
      <c r="U189" s="32">
        <f t="shared" si="30"/>
        <v>5</v>
      </c>
      <c r="V189" s="32">
        <f t="shared" si="31"/>
        <v>1979</v>
      </c>
      <c r="W189" s="32">
        <f t="shared" si="32"/>
        <v>918</v>
      </c>
      <c r="X189" s="32">
        <f t="shared" si="33"/>
        <v>-10</v>
      </c>
      <c r="Y189" s="32">
        <f t="shared" si="39"/>
        <v>1</v>
      </c>
    </row>
    <row r="190" spans="1:25" x14ac:dyDescent="0.2">
      <c r="A190" t="s">
        <v>156</v>
      </c>
      <c r="B190">
        <v>28</v>
      </c>
      <c r="C190">
        <v>29</v>
      </c>
      <c r="D190">
        <f t="shared" si="37"/>
        <v>29</v>
      </c>
      <c r="E190" s="37" t="str">
        <f t="shared" si="38"/>
        <v xml:space="preserve"> HCA-7</v>
      </c>
      <c r="F190" s="38" t="s">
        <v>563</v>
      </c>
      <c r="G190" s="13" t="s">
        <v>546</v>
      </c>
      <c r="I190" s="13">
        <v>1</v>
      </c>
      <c r="J190" s="13" t="s">
        <v>225</v>
      </c>
      <c r="K190" s="13" t="s">
        <v>551</v>
      </c>
      <c r="L190" s="14">
        <v>58</v>
      </c>
      <c r="M190" s="15">
        <v>1</v>
      </c>
      <c r="N190" s="16" t="s">
        <v>234</v>
      </c>
      <c r="O190" s="16">
        <v>5</v>
      </c>
      <c r="P190" s="17" t="s">
        <v>241</v>
      </c>
      <c r="Q190" s="26">
        <v>1993</v>
      </c>
      <c r="R190" s="35"/>
      <c r="S190" s="30" t="s">
        <v>1</v>
      </c>
      <c r="T190" s="32">
        <f t="shared" si="29"/>
        <v>1</v>
      </c>
      <c r="U190" s="32">
        <f t="shared" si="30"/>
        <v>5</v>
      </c>
      <c r="V190" s="32">
        <f t="shared" si="31"/>
        <v>1993</v>
      </c>
      <c r="W190" s="32">
        <f t="shared" si="32"/>
        <v>29</v>
      </c>
      <c r="X190" s="32">
        <f t="shared" si="33"/>
        <v>58</v>
      </c>
      <c r="Y190" s="32">
        <f t="shared" si="39"/>
        <v>1</v>
      </c>
    </row>
    <row r="191" spans="1:25" x14ac:dyDescent="0.2">
      <c r="A191" t="s">
        <v>152</v>
      </c>
      <c r="B191">
        <v>31</v>
      </c>
      <c r="C191">
        <v>32</v>
      </c>
      <c r="D191">
        <f t="shared" si="37"/>
        <v>32</v>
      </c>
      <c r="E191" s="37" t="str">
        <f t="shared" si="38"/>
        <v xml:space="preserve"> HCA2 </v>
      </c>
      <c r="F191" s="38" t="s">
        <v>577</v>
      </c>
      <c r="G191" s="13" t="s">
        <v>546</v>
      </c>
      <c r="I191" s="13">
        <v>1</v>
      </c>
      <c r="J191" s="13" t="s">
        <v>225</v>
      </c>
      <c r="L191" s="14">
        <v>-10</v>
      </c>
      <c r="M191" s="15">
        <v>3</v>
      </c>
      <c r="O191" s="16">
        <v>5</v>
      </c>
      <c r="Q191" s="18">
        <v>1986</v>
      </c>
      <c r="S191" s="30" t="s">
        <v>1</v>
      </c>
      <c r="T191" s="32">
        <f t="shared" si="29"/>
        <v>3</v>
      </c>
      <c r="U191" s="32">
        <f t="shared" si="30"/>
        <v>5</v>
      </c>
      <c r="V191" s="32">
        <f t="shared" si="31"/>
        <v>1986</v>
      </c>
      <c r="W191" s="32">
        <f t="shared" si="32"/>
        <v>32</v>
      </c>
      <c r="X191" s="32">
        <f t="shared" si="33"/>
        <v>-10</v>
      </c>
      <c r="Y191" s="32">
        <f t="shared" si="39"/>
        <v>1</v>
      </c>
    </row>
    <row r="192" spans="1:25" ht="17" x14ac:dyDescent="0.2">
      <c r="A192" t="s">
        <v>41</v>
      </c>
      <c r="B192">
        <v>1383</v>
      </c>
      <c r="C192">
        <f>1383+2313</f>
        <v>3696</v>
      </c>
      <c r="D192">
        <f t="shared" si="37"/>
        <v>3696</v>
      </c>
      <c r="E192" s="37" t="str">
        <f t="shared" si="38"/>
        <v xml:space="preserve"> HCT-116</v>
      </c>
      <c r="F192" s="38" t="s">
        <v>572</v>
      </c>
      <c r="G192" s="13" t="s">
        <v>546</v>
      </c>
      <c r="I192" s="13">
        <v>1</v>
      </c>
      <c r="J192" s="13" t="s">
        <v>547</v>
      </c>
      <c r="K192" s="19" t="s">
        <v>573</v>
      </c>
      <c r="L192" s="14">
        <v>-10</v>
      </c>
      <c r="M192" s="15">
        <v>2</v>
      </c>
      <c r="N192" s="16" t="s">
        <v>229</v>
      </c>
      <c r="O192" s="16">
        <v>5</v>
      </c>
      <c r="Q192" s="18">
        <v>1981</v>
      </c>
      <c r="S192" s="30" t="s">
        <v>1</v>
      </c>
      <c r="T192" s="32">
        <f t="shared" si="29"/>
        <v>2</v>
      </c>
      <c r="U192" s="32">
        <f t="shared" si="30"/>
        <v>5</v>
      </c>
      <c r="V192" s="32">
        <f t="shared" si="31"/>
        <v>1981</v>
      </c>
      <c r="W192" s="32">
        <f t="shared" si="32"/>
        <v>3696</v>
      </c>
      <c r="X192" s="32">
        <f t="shared" si="33"/>
        <v>-10</v>
      </c>
      <c r="Y192" s="32">
        <f t="shared" si="39"/>
        <v>1</v>
      </c>
    </row>
    <row r="193" spans="1:25" x14ac:dyDescent="0.2">
      <c r="A193" t="s">
        <v>47</v>
      </c>
      <c r="B193">
        <v>1022</v>
      </c>
      <c r="C193">
        <v>949</v>
      </c>
      <c r="D193">
        <f t="shared" si="37"/>
        <v>949</v>
      </c>
      <c r="E193" s="37" t="str">
        <f t="shared" si="38"/>
        <v xml:space="preserve"> HCT-15 </v>
      </c>
      <c r="F193" s="38" t="s">
        <v>574</v>
      </c>
      <c r="G193" s="13" t="s">
        <v>546</v>
      </c>
      <c r="I193" s="13">
        <v>1</v>
      </c>
      <c r="J193" s="13" t="s">
        <v>547</v>
      </c>
      <c r="K193" s="13" t="s">
        <v>575</v>
      </c>
      <c r="L193" s="14">
        <v>-10</v>
      </c>
      <c r="M193" s="15">
        <v>2</v>
      </c>
      <c r="N193" s="16" t="s">
        <v>229</v>
      </c>
      <c r="O193" s="16">
        <v>5</v>
      </c>
      <c r="Q193" s="18">
        <v>1979</v>
      </c>
      <c r="S193" s="30" t="s">
        <v>1</v>
      </c>
      <c r="T193" s="32">
        <f t="shared" si="29"/>
        <v>2</v>
      </c>
      <c r="U193" s="32">
        <f t="shared" si="30"/>
        <v>5</v>
      </c>
      <c r="V193" s="32">
        <f t="shared" si="31"/>
        <v>1979</v>
      </c>
      <c r="W193" s="32">
        <f t="shared" si="32"/>
        <v>949</v>
      </c>
      <c r="X193" s="32">
        <f t="shared" si="33"/>
        <v>-10</v>
      </c>
      <c r="Y193" s="32">
        <f t="shared" si="39"/>
        <v>1</v>
      </c>
    </row>
    <row r="194" spans="1:25" x14ac:dyDescent="0.2">
      <c r="A194" t="s">
        <v>98</v>
      </c>
      <c r="B194">
        <v>184</v>
      </c>
      <c r="C194">
        <v>174</v>
      </c>
      <c r="D194">
        <f t="shared" si="37"/>
        <v>174</v>
      </c>
      <c r="E194" s="37" t="str">
        <f t="shared" si="38"/>
        <v xml:space="preserve"> HCT8 </v>
      </c>
      <c r="F194" s="38" t="s">
        <v>566</v>
      </c>
      <c r="G194" s="13" t="s">
        <v>546</v>
      </c>
      <c r="I194" s="13">
        <v>1</v>
      </c>
      <c r="J194" s="13" t="s">
        <v>547</v>
      </c>
      <c r="L194" s="14">
        <v>67</v>
      </c>
      <c r="M194" s="15">
        <v>2</v>
      </c>
      <c r="N194" s="16" t="s">
        <v>229</v>
      </c>
      <c r="O194" s="16">
        <v>5</v>
      </c>
      <c r="P194" s="17" t="s">
        <v>241</v>
      </c>
      <c r="Q194" s="18">
        <v>1974</v>
      </c>
      <c r="S194" s="30" t="s">
        <v>1</v>
      </c>
      <c r="T194" s="32">
        <f t="shared" ref="T194:T249" si="40">M194</f>
        <v>2</v>
      </c>
      <c r="U194" s="32">
        <f t="shared" ref="U194:U248" si="41">O194</f>
        <v>5</v>
      </c>
      <c r="V194" s="32">
        <f t="shared" ref="V194:V249" si="42">Q194</f>
        <v>1974</v>
      </c>
      <c r="W194" s="32">
        <f t="shared" ref="W194:W232" si="43">D194</f>
        <v>174</v>
      </c>
      <c r="X194" s="32">
        <f t="shared" ref="X194:X249" si="44">L194</f>
        <v>67</v>
      </c>
      <c r="Y194" s="32">
        <f t="shared" si="39"/>
        <v>1</v>
      </c>
    </row>
    <row r="195" spans="1:25" x14ac:dyDescent="0.2">
      <c r="A195" t="s">
        <v>148</v>
      </c>
      <c r="B195">
        <v>35</v>
      </c>
      <c r="C195">
        <v>35</v>
      </c>
      <c r="D195">
        <f t="shared" si="37"/>
        <v>35</v>
      </c>
      <c r="E195" s="37" t="str">
        <f t="shared" si="38"/>
        <v xml:space="preserve"> HT115</v>
      </c>
      <c r="F195" s="38" t="s">
        <v>564</v>
      </c>
      <c r="G195" s="13" t="s">
        <v>546</v>
      </c>
      <c r="I195" s="13">
        <v>1</v>
      </c>
      <c r="J195" s="13" t="s">
        <v>547</v>
      </c>
      <c r="K195" s="13" t="s">
        <v>565</v>
      </c>
      <c r="L195" s="14">
        <v>72</v>
      </c>
      <c r="M195" s="15">
        <v>2</v>
      </c>
      <c r="N195" s="16" t="s">
        <v>229</v>
      </c>
      <c r="O195" s="16">
        <v>5</v>
      </c>
      <c r="P195" s="17" t="s">
        <v>241</v>
      </c>
      <c r="Q195" s="26">
        <v>1982</v>
      </c>
      <c r="R195" s="35"/>
      <c r="S195" s="30" t="s">
        <v>1</v>
      </c>
      <c r="T195" s="32">
        <f t="shared" si="40"/>
        <v>2</v>
      </c>
      <c r="U195" s="32">
        <f t="shared" si="41"/>
        <v>5</v>
      </c>
      <c r="V195" s="32">
        <f t="shared" si="42"/>
        <v>1982</v>
      </c>
      <c r="W195" s="32">
        <f t="shared" si="43"/>
        <v>35</v>
      </c>
      <c r="X195" s="32">
        <f t="shared" si="44"/>
        <v>72</v>
      </c>
      <c r="Y195" s="32">
        <f t="shared" si="39"/>
        <v>1</v>
      </c>
    </row>
    <row r="196" spans="1:25" x14ac:dyDescent="0.2">
      <c r="A196" t="s">
        <v>154</v>
      </c>
      <c r="B196">
        <v>29</v>
      </c>
      <c r="C196">
        <v>29</v>
      </c>
      <c r="D196">
        <f t="shared" si="37"/>
        <v>29</v>
      </c>
      <c r="E196" s="37" t="str">
        <f t="shared" si="38"/>
        <v xml:space="preserve"> LIM1215</v>
      </c>
      <c r="F196" s="38" t="s">
        <v>568</v>
      </c>
      <c r="G196" s="13" t="s">
        <v>546</v>
      </c>
      <c r="I196" s="13">
        <v>1</v>
      </c>
      <c r="K196" s="13" t="s">
        <v>569</v>
      </c>
      <c r="L196" s="14">
        <v>34</v>
      </c>
      <c r="M196" s="15">
        <v>2</v>
      </c>
      <c r="N196" s="16" t="s">
        <v>229</v>
      </c>
      <c r="O196" s="16">
        <v>5</v>
      </c>
      <c r="Q196" s="26">
        <v>1985</v>
      </c>
      <c r="R196" s="35"/>
      <c r="S196" s="30" t="s">
        <v>1</v>
      </c>
      <c r="T196" s="32">
        <f t="shared" si="40"/>
        <v>2</v>
      </c>
      <c r="U196" s="32">
        <f t="shared" si="41"/>
        <v>5</v>
      </c>
      <c r="V196" s="32">
        <f t="shared" si="42"/>
        <v>1985</v>
      </c>
      <c r="W196" s="32">
        <f t="shared" si="43"/>
        <v>29</v>
      </c>
      <c r="X196" s="32">
        <f t="shared" si="44"/>
        <v>34</v>
      </c>
      <c r="Y196" s="32">
        <f t="shared" si="39"/>
        <v>1</v>
      </c>
    </row>
    <row r="197" spans="1:25" x14ac:dyDescent="0.2">
      <c r="A197" t="s">
        <v>70</v>
      </c>
      <c r="B197">
        <v>484</v>
      </c>
      <c r="C197">
        <v>484</v>
      </c>
      <c r="D197">
        <f t="shared" si="37"/>
        <v>484</v>
      </c>
      <c r="E197" s="37" t="str">
        <f t="shared" si="38"/>
        <v xml:space="preserve"> LoVo </v>
      </c>
      <c r="F197" s="38" t="s">
        <v>567</v>
      </c>
      <c r="G197" s="13" t="s">
        <v>546</v>
      </c>
      <c r="I197" s="13">
        <v>1</v>
      </c>
      <c r="J197" s="13" t="s">
        <v>547</v>
      </c>
      <c r="K197" s="13" t="s">
        <v>551</v>
      </c>
      <c r="L197" s="14">
        <v>56</v>
      </c>
      <c r="M197" s="15">
        <v>2</v>
      </c>
      <c r="N197" s="16" t="s">
        <v>229</v>
      </c>
      <c r="O197" s="16">
        <v>5</v>
      </c>
      <c r="P197" s="17" t="s">
        <v>230</v>
      </c>
      <c r="Q197" s="26">
        <v>1971</v>
      </c>
      <c r="R197" s="35"/>
      <c r="S197" s="30" t="s">
        <v>1</v>
      </c>
      <c r="T197" s="32">
        <f t="shared" si="40"/>
        <v>2</v>
      </c>
      <c r="U197" s="32">
        <f t="shared" si="41"/>
        <v>5</v>
      </c>
      <c r="V197" s="32">
        <f t="shared" si="42"/>
        <v>1971</v>
      </c>
      <c r="W197" s="32">
        <f t="shared" si="43"/>
        <v>484</v>
      </c>
      <c r="X197" s="32">
        <f t="shared" si="44"/>
        <v>56</v>
      </c>
      <c r="Y197" s="32">
        <f t="shared" si="39"/>
        <v>1</v>
      </c>
    </row>
    <row r="198" spans="1:25" x14ac:dyDescent="0.2">
      <c r="A198" t="s">
        <v>78</v>
      </c>
      <c r="B198">
        <v>338</v>
      </c>
      <c r="C198">
        <v>338</v>
      </c>
      <c r="D198">
        <f t="shared" si="37"/>
        <v>338</v>
      </c>
      <c r="E198" s="37" t="str">
        <f t="shared" si="38"/>
        <v xml:space="preserve"> WiDr </v>
      </c>
      <c r="F198" s="38" t="s">
        <v>562</v>
      </c>
      <c r="G198" s="13" t="s">
        <v>546</v>
      </c>
      <c r="I198" s="13">
        <v>1</v>
      </c>
      <c r="J198" s="13" t="s">
        <v>547</v>
      </c>
      <c r="K198" s="13" t="s">
        <v>557</v>
      </c>
      <c r="L198" s="14">
        <v>78</v>
      </c>
      <c r="M198" s="15">
        <v>1</v>
      </c>
      <c r="N198" s="16" t="s">
        <v>234</v>
      </c>
      <c r="O198" s="16">
        <v>5</v>
      </c>
      <c r="P198" s="17" t="s">
        <v>241</v>
      </c>
      <c r="Q198" s="18">
        <v>1974</v>
      </c>
      <c r="S198" s="30" t="s">
        <v>1</v>
      </c>
      <c r="T198" s="32">
        <f t="shared" si="40"/>
        <v>1</v>
      </c>
      <c r="U198" s="32">
        <f t="shared" si="41"/>
        <v>5</v>
      </c>
      <c r="V198" s="32">
        <f t="shared" si="42"/>
        <v>1974</v>
      </c>
      <c r="W198" s="32">
        <f t="shared" si="43"/>
        <v>338</v>
      </c>
      <c r="X198" s="32">
        <f t="shared" si="44"/>
        <v>78</v>
      </c>
      <c r="Y198" s="32">
        <f t="shared" si="39"/>
        <v>1</v>
      </c>
    </row>
    <row r="199" spans="1:25" x14ac:dyDescent="0.2">
      <c r="A199" t="s">
        <v>60</v>
      </c>
      <c r="B199">
        <v>664</v>
      </c>
      <c r="C199">
        <v>664</v>
      </c>
      <c r="D199">
        <f t="shared" si="37"/>
        <v>664</v>
      </c>
      <c r="E199" s="37" t="str">
        <f t="shared" si="38"/>
        <v xml:space="preserve"> T84</v>
      </c>
      <c r="F199" s="38" t="s">
        <v>578</v>
      </c>
      <c r="G199" s="13" t="s">
        <v>579</v>
      </c>
      <c r="I199" s="13">
        <v>1</v>
      </c>
      <c r="K199" s="13" t="s">
        <v>225</v>
      </c>
      <c r="L199" s="14">
        <v>84</v>
      </c>
      <c r="M199" s="15">
        <v>2</v>
      </c>
      <c r="N199" s="16" t="s">
        <v>229</v>
      </c>
      <c r="O199" s="16">
        <v>5</v>
      </c>
      <c r="P199" s="17" t="s">
        <v>241</v>
      </c>
      <c r="Q199" s="18">
        <v>1980</v>
      </c>
      <c r="S199" s="30" t="s">
        <v>1</v>
      </c>
      <c r="T199" s="32">
        <f t="shared" si="40"/>
        <v>2</v>
      </c>
      <c r="U199" s="32">
        <f t="shared" si="41"/>
        <v>5</v>
      </c>
      <c r="V199" s="32">
        <f t="shared" si="42"/>
        <v>1980</v>
      </c>
      <c r="W199" s="32">
        <f t="shared" si="43"/>
        <v>664</v>
      </c>
      <c r="X199" s="32">
        <f t="shared" si="44"/>
        <v>84</v>
      </c>
      <c r="Y199" s="32">
        <f t="shared" si="39"/>
        <v>1</v>
      </c>
    </row>
    <row r="200" spans="1:25" x14ac:dyDescent="0.2">
      <c r="F200" s="38" t="s">
        <v>592</v>
      </c>
      <c r="G200" s="13" t="s">
        <v>590</v>
      </c>
      <c r="I200" s="13">
        <v>1</v>
      </c>
      <c r="J200" s="13" t="s">
        <v>225</v>
      </c>
      <c r="K200" s="13" t="s">
        <v>593</v>
      </c>
      <c r="L200" s="14">
        <v>66</v>
      </c>
      <c r="M200" s="15">
        <v>2</v>
      </c>
      <c r="N200" s="16" t="s">
        <v>229</v>
      </c>
      <c r="O200" s="16">
        <v>5</v>
      </c>
      <c r="Q200" s="18">
        <v>1986</v>
      </c>
      <c r="S200" s="30" t="s">
        <v>1</v>
      </c>
      <c r="T200" s="32">
        <f t="shared" si="40"/>
        <v>2</v>
      </c>
      <c r="U200" s="32">
        <f t="shared" si="41"/>
        <v>5</v>
      </c>
      <c r="V200" s="32">
        <f t="shared" si="42"/>
        <v>1986</v>
      </c>
      <c r="W200" s="32">
        <f t="shared" si="43"/>
        <v>0</v>
      </c>
      <c r="X200" s="32">
        <f t="shared" si="44"/>
        <v>66</v>
      </c>
      <c r="Y200" s="32">
        <f t="shared" si="39"/>
        <v>1</v>
      </c>
    </row>
    <row r="201" spans="1:25" x14ac:dyDescent="0.2">
      <c r="A201" t="s">
        <v>150</v>
      </c>
      <c r="B201">
        <v>41</v>
      </c>
      <c r="C201">
        <v>32</v>
      </c>
      <c r="D201">
        <f t="shared" ref="D201:D208" si="45">C201</f>
        <v>32</v>
      </c>
      <c r="E201" s="37" t="str">
        <f t="shared" ref="E201:E208" si="46">A201</f>
        <v xml:space="preserve"> LA-N-1 </v>
      </c>
      <c r="F201" s="38" t="s">
        <v>392</v>
      </c>
      <c r="G201" s="13" t="s">
        <v>393</v>
      </c>
      <c r="I201" s="13">
        <v>2</v>
      </c>
      <c r="J201" s="13" t="s">
        <v>390</v>
      </c>
      <c r="K201" s="13" t="s">
        <v>394</v>
      </c>
      <c r="L201" s="14">
        <v>2</v>
      </c>
      <c r="M201" s="15">
        <v>2</v>
      </c>
      <c r="N201" s="16" t="s">
        <v>229</v>
      </c>
      <c r="O201" s="16">
        <v>5</v>
      </c>
      <c r="Q201" s="18">
        <v>1977</v>
      </c>
      <c r="S201" s="30" t="s">
        <v>1</v>
      </c>
      <c r="T201" s="32">
        <f t="shared" si="40"/>
        <v>2</v>
      </c>
      <c r="U201" s="32">
        <f t="shared" si="41"/>
        <v>5</v>
      </c>
      <c r="V201" s="32">
        <f t="shared" si="42"/>
        <v>1977</v>
      </c>
      <c r="W201" s="32">
        <f t="shared" si="43"/>
        <v>32</v>
      </c>
      <c r="X201" s="32">
        <f t="shared" si="44"/>
        <v>2</v>
      </c>
      <c r="Y201" s="32">
        <f t="shared" si="39"/>
        <v>2</v>
      </c>
    </row>
    <row r="202" spans="1:25" x14ac:dyDescent="0.2">
      <c r="A202" t="s">
        <v>45</v>
      </c>
      <c r="B202">
        <v>1117</v>
      </c>
      <c r="C202">
        <v>1064</v>
      </c>
      <c r="D202">
        <f t="shared" si="45"/>
        <v>1064</v>
      </c>
      <c r="E202" s="37" t="str">
        <f t="shared" si="46"/>
        <v xml:space="preserve"> SH-SY5Y</v>
      </c>
      <c r="F202" s="38" t="s">
        <v>388</v>
      </c>
      <c r="G202" s="13" t="s">
        <v>389</v>
      </c>
      <c r="I202" s="13">
        <v>2</v>
      </c>
      <c r="J202" s="13" t="s">
        <v>390</v>
      </c>
      <c r="K202" s="23" t="s">
        <v>391</v>
      </c>
      <c r="L202" s="14">
        <v>4</v>
      </c>
      <c r="M202" s="15">
        <v>1</v>
      </c>
      <c r="N202" s="16" t="s">
        <v>234</v>
      </c>
      <c r="O202" s="16">
        <v>5</v>
      </c>
      <c r="P202" s="17" t="s">
        <v>241</v>
      </c>
      <c r="Q202" s="18">
        <v>1970</v>
      </c>
      <c r="S202" s="30" t="s">
        <v>1</v>
      </c>
      <c r="T202" s="32">
        <f t="shared" si="40"/>
        <v>1</v>
      </c>
      <c r="U202" s="32">
        <f t="shared" si="41"/>
        <v>5</v>
      </c>
      <c r="V202" s="32">
        <f t="shared" si="42"/>
        <v>1970</v>
      </c>
      <c r="W202" s="32">
        <f t="shared" si="43"/>
        <v>1064</v>
      </c>
      <c r="X202" s="32">
        <f t="shared" si="44"/>
        <v>4</v>
      </c>
      <c r="Y202" s="32">
        <f t="shared" si="39"/>
        <v>2</v>
      </c>
    </row>
    <row r="203" spans="1:25" ht="17" x14ac:dyDescent="0.2">
      <c r="A203" t="s">
        <v>163</v>
      </c>
      <c r="B203">
        <f>C203</f>
        <v>200</v>
      </c>
      <c r="C203">
        <f>23+177</f>
        <v>200</v>
      </c>
      <c r="D203">
        <f t="shared" si="45"/>
        <v>200</v>
      </c>
      <c r="E203" s="37" t="str">
        <f t="shared" si="46"/>
        <v xml:space="preserve"> A 172</v>
      </c>
      <c r="F203" s="38" t="s">
        <v>412</v>
      </c>
      <c r="G203" s="13" t="s">
        <v>7</v>
      </c>
      <c r="I203" s="13">
        <v>2</v>
      </c>
      <c r="J203" s="19" t="s">
        <v>390</v>
      </c>
      <c r="K203" s="13" t="s">
        <v>365</v>
      </c>
      <c r="L203" s="14">
        <v>53</v>
      </c>
      <c r="M203" s="15">
        <v>2</v>
      </c>
      <c r="N203" s="16" t="s">
        <v>229</v>
      </c>
      <c r="O203" s="16">
        <v>5</v>
      </c>
      <c r="P203" s="17" t="s">
        <v>241</v>
      </c>
      <c r="Q203" s="18">
        <v>1973</v>
      </c>
      <c r="S203" s="30" t="s">
        <v>1</v>
      </c>
      <c r="T203" s="32">
        <f t="shared" si="40"/>
        <v>2</v>
      </c>
      <c r="U203" s="32">
        <f t="shared" si="41"/>
        <v>5</v>
      </c>
      <c r="V203" s="32">
        <f t="shared" si="42"/>
        <v>1973</v>
      </c>
      <c r="W203" s="32">
        <f t="shared" si="43"/>
        <v>200</v>
      </c>
      <c r="X203" s="32">
        <f t="shared" si="44"/>
        <v>53</v>
      </c>
      <c r="Y203" s="32">
        <f t="shared" si="39"/>
        <v>2</v>
      </c>
    </row>
    <row r="204" spans="1:25" x14ac:dyDescent="0.2">
      <c r="A204" t="s">
        <v>143</v>
      </c>
      <c r="B204">
        <v>39</v>
      </c>
      <c r="C204">
        <v>39</v>
      </c>
      <c r="D204">
        <f t="shared" si="45"/>
        <v>39</v>
      </c>
      <c r="E204" s="37" t="str">
        <f t="shared" si="46"/>
        <v xml:space="preserve"> KELLY</v>
      </c>
      <c r="F204" s="38" t="s">
        <v>418</v>
      </c>
      <c r="G204" s="13" t="s">
        <v>7</v>
      </c>
      <c r="I204" s="13">
        <v>2</v>
      </c>
      <c r="J204" s="13" t="s">
        <v>390</v>
      </c>
      <c r="K204" s="13" t="s">
        <v>419</v>
      </c>
      <c r="L204" s="14">
        <v>-10</v>
      </c>
      <c r="M204" s="15">
        <v>3</v>
      </c>
      <c r="O204" s="16">
        <v>5</v>
      </c>
      <c r="Q204" s="18">
        <v>1988</v>
      </c>
      <c r="S204" s="30" t="s">
        <v>1</v>
      </c>
      <c r="T204" s="32">
        <f t="shared" si="40"/>
        <v>3</v>
      </c>
      <c r="U204" s="32">
        <f t="shared" si="41"/>
        <v>5</v>
      </c>
      <c r="V204" s="32">
        <f t="shared" si="42"/>
        <v>1988</v>
      </c>
      <c r="W204" s="32">
        <f t="shared" si="43"/>
        <v>39</v>
      </c>
      <c r="X204" s="32">
        <f t="shared" si="44"/>
        <v>-10</v>
      </c>
      <c r="Y204" s="32">
        <f t="shared" si="39"/>
        <v>2</v>
      </c>
    </row>
    <row r="205" spans="1:25" x14ac:dyDescent="0.2">
      <c r="A205" t="s">
        <v>174</v>
      </c>
      <c r="B205">
        <v>15</v>
      </c>
      <c r="C205">
        <v>15</v>
      </c>
      <c r="D205">
        <f t="shared" si="45"/>
        <v>15</v>
      </c>
      <c r="E205" s="37" t="str">
        <f t="shared" si="46"/>
        <v xml:space="preserve"> NB69 </v>
      </c>
      <c r="F205" s="38" t="s">
        <v>415</v>
      </c>
      <c r="G205" s="13" t="s">
        <v>7</v>
      </c>
      <c r="I205" s="13">
        <v>2</v>
      </c>
      <c r="J205" s="13" t="s">
        <v>390</v>
      </c>
      <c r="K205" s="13" t="s">
        <v>365</v>
      </c>
      <c r="L205" s="14">
        <v>1</v>
      </c>
      <c r="M205" s="15">
        <v>2</v>
      </c>
      <c r="N205" s="16" t="s">
        <v>229</v>
      </c>
      <c r="O205" s="16">
        <v>5</v>
      </c>
      <c r="P205" s="17" t="s">
        <v>241</v>
      </c>
      <c r="Q205" s="18">
        <v>2004</v>
      </c>
      <c r="S205" s="30" t="s">
        <v>1</v>
      </c>
      <c r="T205" s="32">
        <f t="shared" si="40"/>
        <v>2</v>
      </c>
      <c r="U205" s="32">
        <f t="shared" si="41"/>
        <v>5</v>
      </c>
      <c r="V205" s="32">
        <f t="shared" si="42"/>
        <v>2004</v>
      </c>
      <c r="W205" s="32">
        <f t="shared" si="43"/>
        <v>15</v>
      </c>
      <c r="X205" s="32">
        <f t="shared" si="44"/>
        <v>1</v>
      </c>
      <c r="Y205" s="32">
        <f t="shared" si="39"/>
        <v>2</v>
      </c>
    </row>
    <row r="206" spans="1:25" x14ac:dyDescent="0.2">
      <c r="A206" t="s">
        <v>165</v>
      </c>
      <c r="B206">
        <v>21</v>
      </c>
      <c r="C206">
        <v>21</v>
      </c>
      <c r="D206">
        <f t="shared" si="45"/>
        <v>21</v>
      </c>
      <c r="E206" s="37" t="str">
        <f t="shared" si="46"/>
        <v xml:space="preserve"> SK-N-BE(2) </v>
      </c>
      <c r="F206" s="38" t="s">
        <v>413</v>
      </c>
      <c r="G206" s="13" t="s">
        <v>7</v>
      </c>
      <c r="I206" s="13">
        <v>2</v>
      </c>
      <c r="J206" s="13" t="s">
        <v>390</v>
      </c>
      <c r="K206" s="13" t="s">
        <v>414</v>
      </c>
      <c r="L206" s="14">
        <v>2</v>
      </c>
      <c r="M206" s="15">
        <v>2</v>
      </c>
      <c r="N206" s="16" t="s">
        <v>229</v>
      </c>
      <c r="O206" s="16">
        <v>5</v>
      </c>
      <c r="Q206" s="18">
        <v>1972</v>
      </c>
      <c r="S206" s="30" t="s">
        <v>1</v>
      </c>
      <c r="T206" s="32">
        <f t="shared" si="40"/>
        <v>2</v>
      </c>
      <c r="U206" s="32">
        <f t="shared" si="41"/>
        <v>5</v>
      </c>
      <c r="V206" s="32">
        <f t="shared" si="42"/>
        <v>1972</v>
      </c>
      <c r="W206" s="32">
        <f t="shared" si="43"/>
        <v>21</v>
      </c>
      <c r="X206" s="32">
        <f t="shared" si="44"/>
        <v>2</v>
      </c>
      <c r="Y206" s="32">
        <f t="shared" si="39"/>
        <v>2</v>
      </c>
    </row>
    <row r="207" spans="1:25" x14ac:dyDescent="0.2">
      <c r="A207" t="s">
        <v>66</v>
      </c>
      <c r="B207">
        <v>590</v>
      </c>
      <c r="C207">
        <v>577</v>
      </c>
      <c r="D207">
        <f t="shared" si="45"/>
        <v>577</v>
      </c>
      <c r="E207" s="37" t="str">
        <f t="shared" si="46"/>
        <v xml:space="preserve"> SK-N-SH</v>
      </c>
      <c r="F207" s="38" t="s">
        <v>410</v>
      </c>
      <c r="G207" s="13" t="s">
        <v>7</v>
      </c>
      <c r="H207" s="13" t="s">
        <v>411</v>
      </c>
      <c r="I207" s="13">
        <v>2</v>
      </c>
      <c r="J207" s="13" t="s">
        <v>390</v>
      </c>
      <c r="K207" s="13" t="s">
        <v>409</v>
      </c>
      <c r="L207" s="14">
        <v>4</v>
      </c>
      <c r="M207" s="15">
        <v>1</v>
      </c>
      <c r="N207" s="16" t="s">
        <v>234</v>
      </c>
      <c r="O207" s="16">
        <v>5</v>
      </c>
      <c r="P207" s="17" t="s">
        <v>241</v>
      </c>
      <c r="Q207" s="18">
        <v>1973</v>
      </c>
      <c r="S207" s="30" t="s">
        <v>1</v>
      </c>
      <c r="T207" s="32">
        <f t="shared" si="40"/>
        <v>1</v>
      </c>
      <c r="U207" s="32">
        <f t="shared" si="41"/>
        <v>5</v>
      </c>
      <c r="V207" s="32">
        <f t="shared" si="42"/>
        <v>1973</v>
      </c>
      <c r="W207" s="32">
        <f t="shared" si="43"/>
        <v>577</v>
      </c>
      <c r="X207" s="32">
        <f t="shared" si="44"/>
        <v>4</v>
      </c>
      <c r="Y207" s="32">
        <f t="shared" si="39"/>
        <v>2</v>
      </c>
    </row>
    <row r="208" spans="1:25" ht="17" x14ac:dyDescent="0.2">
      <c r="A208" t="s">
        <v>82</v>
      </c>
      <c r="B208">
        <v>278</v>
      </c>
      <c r="C208">
        <v>253</v>
      </c>
      <c r="D208">
        <f t="shared" si="45"/>
        <v>253</v>
      </c>
      <c r="E208" s="37" t="str">
        <f t="shared" si="46"/>
        <v xml:space="preserve"> U373MG </v>
      </c>
      <c r="F208" s="38" t="s">
        <v>416</v>
      </c>
      <c r="G208" s="13" t="s">
        <v>7</v>
      </c>
      <c r="I208" s="13">
        <v>2</v>
      </c>
      <c r="K208" s="19" t="s">
        <v>417</v>
      </c>
      <c r="L208" s="14">
        <v>-10</v>
      </c>
      <c r="M208" s="15">
        <v>3</v>
      </c>
      <c r="N208" s="16" t="s">
        <v>241</v>
      </c>
      <c r="O208" s="16">
        <v>5</v>
      </c>
      <c r="P208" s="17" t="s">
        <v>241</v>
      </c>
      <c r="Q208" s="18">
        <v>1968</v>
      </c>
      <c r="S208" s="30" t="s">
        <v>1</v>
      </c>
      <c r="T208" s="32">
        <f t="shared" si="40"/>
        <v>3</v>
      </c>
      <c r="U208" s="32">
        <f t="shared" si="41"/>
        <v>5</v>
      </c>
      <c r="V208" s="32">
        <f t="shared" si="42"/>
        <v>1968</v>
      </c>
      <c r="W208" s="32">
        <f t="shared" si="43"/>
        <v>253</v>
      </c>
      <c r="X208" s="32">
        <f t="shared" si="44"/>
        <v>-10</v>
      </c>
      <c r="Y208" s="32">
        <f t="shared" si="39"/>
        <v>2</v>
      </c>
    </row>
    <row r="209" spans="1:25" x14ac:dyDescent="0.2">
      <c r="A209" s="71"/>
      <c r="B209" s="71"/>
      <c r="C209" s="71"/>
      <c r="D209" s="71"/>
      <c r="E209" s="72"/>
      <c r="F209" s="73" t="s">
        <v>634</v>
      </c>
      <c r="G209" s="71" t="s">
        <v>434</v>
      </c>
      <c r="H209" s="74" t="s">
        <v>1</v>
      </c>
      <c r="I209" s="74">
        <v>3</v>
      </c>
      <c r="J209" s="74"/>
      <c r="K209" s="74"/>
      <c r="L209" s="14">
        <v>35</v>
      </c>
      <c r="M209" s="15">
        <v>1</v>
      </c>
      <c r="N209" s="75" t="s">
        <v>234</v>
      </c>
      <c r="O209" s="16">
        <v>5</v>
      </c>
      <c r="P209" s="76" t="s">
        <v>241</v>
      </c>
      <c r="Q209" s="77">
        <v>-10</v>
      </c>
      <c r="R209" s="78" t="s">
        <v>635</v>
      </c>
      <c r="S209" s="77" t="s">
        <v>1</v>
      </c>
      <c r="T209" s="79">
        <f t="shared" si="40"/>
        <v>1</v>
      </c>
      <c r="U209" s="79">
        <f t="shared" si="41"/>
        <v>5</v>
      </c>
      <c r="V209" s="79">
        <f t="shared" si="42"/>
        <v>-10</v>
      </c>
      <c r="W209" s="79">
        <f t="shared" si="43"/>
        <v>0</v>
      </c>
      <c r="X209" s="79">
        <f t="shared" si="44"/>
        <v>35</v>
      </c>
      <c r="Y209" s="79">
        <f t="shared" si="39"/>
        <v>3</v>
      </c>
    </row>
    <row r="210" spans="1:25" x14ac:dyDescent="0.2">
      <c r="E210"/>
      <c r="F210" t="s">
        <v>650</v>
      </c>
      <c r="G210" t="s">
        <v>434</v>
      </c>
      <c r="H210" t="s">
        <v>1</v>
      </c>
      <c r="I210">
        <v>3</v>
      </c>
      <c r="J210"/>
      <c r="K210"/>
      <c r="L210" s="80">
        <v>42</v>
      </c>
      <c r="M210">
        <v>1</v>
      </c>
      <c r="N210" t="s">
        <v>234</v>
      </c>
      <c r="O210" s="16">
        <v>5</v>
      </c>
      <c r="P210" s="82" t="s">
        <v>241</v>
      </c>
      <c r="Q210" s="77">
        <v>-10</v>
      </c>
      <c r="R210" t="s">
        <v>651</v>
      </c>
      <c r="S210" t="s">
        <v>1</v>
      </c>
      <c r="T210" s="32">
        <f t="shared" si="40"/>
        <v>1</v>
      </c>
      <c r="U210" s="32">
        <f t="shared" si="41"/>
        <v>5</v>
      </c>
      <c r="V210" s="32">
        <f t="shared" si="42"/>
        <v>-10</v>
      </c>
      <c r="W210" s="32">
        <f t="shared" si="43"/>
        <v>0</v>
      </c>
      <c r="X210" s="32">
        <f t="shared" si="44"/>
        <v>42</v>
      </c>
      <c r="Y210" s="32">
        <f t="shared" si="39"/>
        <v>3</v>
      </c>
    </row>
    <row r="211" spans="1:25" x14ac:dyDescent="0.2">
      <c r="E211"/>
      <c r="F211" t="s">
        <v>662</v>
      </c>
      <c r="G211" t="s">
        <v>434</v>
      </c>
      <c r="H211" t="s">
        <v>1</v>
      </c>
      <c r="I211">
        <v>3</v>
      </c>
      <c r="J211"/>
      <c r="K211"/>
      <c r="L211" s="81">
        <v>-10</v>
      </c>
      <c r="M211">
        <v>1</v>
      </c>
      <c r="N211" t="s">
        <v>234</v>
      </c>
      <c r="O211" s="16">
        <v>5</v>
      </c>
      <c r="P211" s="82" t="s">
        <v>241</v>
      </c>
      <c r="Q211">
        <v>1971</v>
      </c>
      <c r="R211" t="s">
        <v>663</v>
      </c>
      <c r="S211" t="s">
        <v>1</v>
      </c>
      <c r="T211" s="32">
        <f t="shared" si="40"/>
        <v>1</v>
      </c>
      <c r="U211" s="32">
        <f t="shared" si="41"/>
        <v>5</v>
      </c>
      <c r="V211" s="32">
        <f t="shared" si="42"/>
        <v>1971</v>
      </c>
      <c r="W211" s="32">
        <f t="shared" si="43"/>
        <v>0</v>
      </c>
      <c r="X211" s="32">
        <f t="shared" si="44"/>
        <v>-10</v>
      </c>
      <c r="Y211" s="32">
        <f t="shared" si="39"/>
        <v>3</v>
      </c>
    </row>
    <row r="212" spans="1:25" x14ac:dyDescent="0.2">
      <c r="E212"/>
      <c r="F212" t="s">
        <v>696</v>
      </c>
      <c r="G212" t="s">
        <v>434</v>
      </c>
      <c r="H212" t="s">
        <v>1</v>
      </c>
      <c r="I212">
        <v>3</v>
      </c>
      <c r="J212"/>
      <c r="K212"/>
      <c r="L212" s="80">
        <v>54</v>
      </c>
      <c r="M212">
        <v>1</v>
      </c>
      <c r="N212" t="s">
        <v>234</v>
      </c>
      <c r="O212" s="16">
        <v>5</v>
      </c>
      <c r="P212" s="82" t="s">
        <v>241</v>
      </c>
      <c r="Q212">
        <v>1979</v>
      </c>
      <c r="R212" t="s">
        <v>695</v>
      </c>
      <c r="S212" t="s">
        <v>1</v>
      </c>
      <c r="T212" s="32">
        <f t="shared" si="40"/>
        <v>1</v>
      </c>
      <c r="U212" s="32">
        <f t="shared" si="41"/>
        <v>5</v>
      </c>
      <c r="V212" s="32">
        <f t="shared" si="42"/>
        <v>1979</v>
      </c>
      <c r="W212" s="32">
        <f t="shared" si="43"/>
        <v>0</v>
      </c>
      <c r="X212" s="32">
        <f t="shared" si="44"/>
        <v>54</v>
      </c>
      <c r="Y212" s="32">
        <f t="shared" si="39"/>
        <v>3</v>
      </c>
    </row>
    <row r="213" spans="1:25" x14ac:dyDescent="0.2">
      <c r="E213"/>
      <c r="F213" t="s">
        <v>706</v>
      </c>
      <c r="G213" t="s">
        <v>434</v>
      </c>
      <c r="H213" t="s">
        <v>1</v>
      </c>
      <c r="I213">
        <v>3</v>
      </c>
      <c r="J213"/>
      <c r="K213"/>
      <c r="L213" s="80">
        <v>43</v>
      </c>
      <c r="M213">
        <v>1</v>
      </c>
      <c r="N213" t="s">
        <v>234</v>
      </c>
      <c r="O213" s="16">
        <v>5</v>
      </c>
      <c r="P213" s="82" t="s">
        <v>241</v>
      </c>
      <c r="Q213">
        <v>1986</v>
      </c>
      <c r="R213" t="s">
        <v>707</v>
      </c>
      <c r="S213" t="s">
        <v>1</v>
      </c>
      <c r="T213" s="32">
        <f t="shared" si="40"/>
        <v>1</v>
      </c>
      <c r="U213" s="32">
        <f t="shared" si="41"/>
        <v>5</v>
      </c>
      <c r="V213" s="32">
        <f t="shared" si="42"/>
        <v>1986</v>
      </c>
      <c r="W213" s="32">
        <f t="shared" si="43"/>
        <v>0</v>
      </c>
      <c r="X213" s="32">
        <f t="shared" si="44"/>
        <v>43</v>
      </c>
      <c r="Y213" s="32">
        <f t="shared" si="39"/>
        <v>3</v>
      </c>
    </row>
    <row r="214" spans="1:25" x14ac:dyDescent="0.2">
      <c r="E214"/>
      <c r="F214" t="s">
        <v>710</v>
      </c>
      <c r="G214" t="s">
        <v>434</v>
      </c>
      <c r="H214" t="s">
        <v>1</v>
      </c>
      <c r="I214">
        <v>3</v>
      </c>
      <c r="J214"/>
      <c r="K214"/>
      <c r="L214" s="80">
        <v>54</v>
      </c>
      <c r="M214">
        <v>1</v>
      </c>
      <c r="N214" t="s">
        <v>234</v>
      </c>
      <c r="O214" s="16">
        <v>5</v>
      </c>
      <c r="P214" s="82" t="s">
        <v>241</v>
      </c>
      <c r="Q214">
        <v>2000</v>
      </c>
      <c r="R214" t="s">
        <v>711</v>
      </c>
      <c r="S214" t="s">
        <v>1</v>
      </c>
      <c r="T214" s="32">
        <f t="shared" si="40"/>
        <v>1</v>
      </c>
      <c r="U214" s="32">
        <f t="shared" si="41"/>
        <v>5</v>
      </c>
      <c r="V214" s="32">
        <f t="shared" si="42"/>
        <v>2000</v>
      </c>
      <c r="W214" s="32">
        <f t="shared" si="43"/>
        <v>0</v>
      </c>
      <c r="X214" s="32">
        <f t="shared" si="44"/>
        <v>54</v>
      </c>
      <c r="Y214" s="32">
        <f t="shared" si="39"/>
        <v>3</v>
      </c>
    </row>
    <row r="215" spans="1:25" x14ac:dyDescent="0.2">
      <c r="E215"/>
      <c r="F215" t="s">
        <v>716</v>
      </c>
      <c r="G215" t="s">
        <v>434</v>
      </c>
      <c r="H215" t="s">
        <v>1</v>
      </c>
      <c r="I215">
        <v>3</v>
      </c>
      <c r="J215"/>
      <c r="K215"/>
      <c r="L215" s="80">
        <v>-10</v>
      </c>
      <c r="M215">
        <v>1</v>
      </c>
      <c r="N215" t="s">
        <v>234</v>
      </c>
      <c r="O215" s="16">
        <v>5</v>
      </c>
      <c r="P215" s="82" t="s">
        <v>241</v>
      </c>
      <c r="Q215" s="77">
        <v>-10</v>
      </c>
      <c r="R215" t="s">
        <v>717</v>
      </c>
      <c r="S215" t="s">
        <v>1</v>
      </c>
      <c r="T215" s="32">
        <f t="shared" si="40"/>
        <v>1</v>
      </c>
      <c r="U215" s="32">
        <f t="shared" si="41"/>
        <v>5</v>
      </c>
      <c r="V215" s="32">
        <f t="shared" si="42"/>
        <v>-10</v>
      </c>
      <c r="W215" s="32">
        <f t="shared" si="43"/>
        <v>0</v>
      </c>
      <c r="X215" s="32">
        <f t="shared" si="44"/>
        <v>-10</v>
      </c>
      <c r="Y215" s="32">
        <f t="shared" ref="Y215:Y249" si="47">I215</f>
        <v>3</v>
      </c>
    </row>
    <row r="216" spans="1:25" x14ac:dyDescent="0.2">
      <c r="A216" t="s">
        <v>39</v>
      </c>
      <c r="B216">
        <v>1742</v>
      </c>
      <c r="C216">
        <v>1742</v>
      </c>
      <c r="D216">
        <f t="shared" ref="D216:D232" si="48">C216</f>
        <v>1742</v>
      </c>
      <c r="E216" s="37" t="str">
        <f t="shared" ref="E216:E234" si="49">A216</f>
        <v xml:space="preserve"> T47D </v>
      </c>
      <c r="F216" s="38" t="s">
        <v>432</v>
      </c>
      <c r="G216" s="13" t="s">
        <v>425</v>
      </c>
      <c r="H216" s="13" t="s">
        <v>433</v>
      </c>
      <c r="I216" s="13">
        <v>3</v>
      </c>
      <c r="J216" s="13" t="s">
        <v>426</v>
      </c>
      <c r="K216" s="13" t="s">
        <v>244</v>
      </c>
      <c r="L216" s="14">
        <v>54</v>
      </c>
      <c r="M216" s="15">
        <v>1</v>
      </c>
      <c r="N216" s="16" t="s">
        <v>234</v>
      </c>
      <c r="O216" s="16">
        <v>5</v>
      </c>
      <c r="P216" s="17" t="s">
        <v>241</v>
      </c>
      <c r="Q216" s="18">
        <v>1981</v>
      </c>
      <c r="S216" s="30" t="s">
        <v>1</v>
      </c>
      <c r="T216" s="32">
        <f t="shared" si="40"/>
        <v>1</v>
      </c>
      <c r="U216" s="32">
        <f t="shared" si="41"/>
        <v>5</v>
      </c>
      <c r="V216" s="32">
        <f t="shared" si="42"/>
        <v>1981</v>
      </c>
      <c r="W216" s="32">
        <f t="shared" si="43"/>
        <v>1742</v>
      </c>
      <c r="X216" s="32">
        <f t="shared" si="44"/>
        <v>54</v>
      </c>
      <c r="Y216" s="32">
        <f t="shared" si="47"/>
        <v>3</v>
      </c>
    </row>
    <row r="217" spans="1:25" x14ac:dyDescent="0.2">
      <c r="A217" t="s">
        <v>119</v>
      </c>
      <c r="B217">
        <v>107</v>
      </c>
      <c r="C217">
        <v>107</v>
      </c>
      <c r="D217">
        <f t="shared" si="48"/>
        <v>107</v>
      </c>
      <c r="E217" s="37" t="str">
        <f t="shared" si="49"/>
        <v xml:space="preserve"> CA46 </v>
      </c>
      <c r="F217" s="38" t="s">
        <v>444</v>
      </c>
      <c r="G217" s="13" t="s">
        <v>442</v>
      </c>
      <c r="I217" s="13">
        <v>4</v>
      </c>
      <c r="J217" s="13" t="s">
        <v>3</v>
      </c>
      <c r="K217" s="13" t="s">
        <v>445</v>
      </c>
      <c r="L217" s="14">
        <v>-10</v>
      </c>
      <c r="M217" s="15">
        <v>2</v>
      </c>
      <c r="N217" s="16" t="s">
        <v>229</v>
      </c>
      <c r="O217" s="16">
        <v>5</v>
      </c>
      <c r="P217" s="17" t="s">
        <v>241</v>
      </c>
      <c r="Q217" s="18">
        <v>1980</v>
      </c>
      <c r="S217" s="30" t="s">
        <v>1</v>
      </c>
      <c r="T217" s="32">
        <f t="shared" si="40"/>
        <v>2</v>
      </c>
      <c r="U217" s="32">
        <f t="shared" si="41"/>
        <v>5</v>
      </c>
      <c r="V217" s="32">
        <f t="shared" si="42"/>
        <v>1980</v>
      </c>
      <c r="W217" s="32">
        <f t="shared" si="43"/>
        <v>107</v>
      </c>
      <c r="X217" s="32">
        <f t="shared" si="44"/>
        <v>-10</v>
      </c>
      <c r="Y217" s="32">
        <f t="shared" si="47"/>
        <v>4</v>
      </c>
    </row>
    <row r="218" spans="1:25" x14ac:dyDescent="0.2">
      <c r="A218" t="s">
        <v>179</v>
      </c>
      <c r="B218">
        <v>14</v>
      </c>
      <c r="C218">
        <v>16</v>
      </c>
      <c r="D218">
        <f t="shared" si="48"/>
        <v>16</v>
      </c>
      <c r="E218" s="37" t="str">
        <f t="shared" si="49"/>
        <v xml:space="preserve"> EoL-1</v>
      </c>
      <c r="F218" s="38" t="s">
        <v>460</v>
      </c>
      <c r="G218" s="13" t="s">
        <v>447</v>
      </c>
      <c r="I218" s="13">
        <v>4</v>
      </c>
      <c r="J218" s="13" t="s">
        <v>381</v>
      </c>
      <c r="K218" s="13" t="s">
        <v>461</v>
      </c>
      <c r="L218" s="14">
        <v>-10</v>
      </c>
      <c r="M218" s="15">
        <v>3</v>
      </c>
      <c r="N218" s="16" t="s">
        <v>1</v>
      </c>
      <c r="O218" s="16">
        <v>5</v>
      </c>
      <c r="P218" s="17" t="s">
        <v>1</v>
      </c>
      <c r="Q218" s="18">
        <v>1992</v>
      </c>
      <c r="S218" s="30" t="s">
        <v>1</v>
      </c>
      <c r="T218" s="32">
        <f t="shared" si="40"/>
        <v>3</v>
      </c>
      <c r="U218" s="32">
        <f t="shared" si="41"/>
        <v>5</v>
      </c>
      <c r="V218" s="32">
        <f t="shared" si="42"/>
        <v>1992</v>
      </c>
      <c r="W218" s="32">
        <f t="shared" si="43"/>
        <v>16</v>
      </c>
      <c r="X218" s="32">
        <f t="shared" si="44"/>
        <v>-10</v>
      </c>
      <c r="Y218" s="32">
        <f t="shared" si="47"/>
        <v>4</v>
      </c>
    </row>
    <row r="219" spans="1:25" x14ac:dyDescent="0.2">
      <c r="A219" t="s">
        <v>77</v>
      </c>
      <c r="B219">
        <v>361</v>
      </c>
      <c r="C219">
        <v>344</v>
      </c>
      <c r="D219">
        <f t="shared" si="48"/>
        <v>344</v>
      </c>
      <c r="E219" s="37" t="str">
        <f t="shared" si="49"/>
        <v xml:space="preserve"> ML-1 </v>
      </c>
      <c r="F219" s="38" t="s">
        <v>458</v>
      </c>
      <c r="G219" s="13" t="s">
        <v>447</v>
      </c>
      <c r="I219" s="13">
        <v>4</v>
      </c>
      <c r="J219" s="13" t="s">
        <v>381</v>
      </c>
      <c r="K219" s="13" t="s">
        <v>459</v>
      </c>
      <c r="L219" s="14">
        <v>24</v>
      </c>
      <c r="M219" s="15">
        <v>2</v>
      </c>
      <c r="N219" s="16" t="s">
        <v>229</v>
      </c>
      <c r="O219" s="16">
        <v>5</v>
      </c>
      <c r="P219" s="17" t="s">
        <v>241</v>
      </c>
      <c r="Q219" s="18">
        <v>1978</v>
      </c>
      <c r="S219" s="30" t="s">
        <v>1</v>
      </c>
      <c r="T219" s="32">
        <f t="shared" si="40"/>
        <v>2</v>
      </c>
      <c r="U219" s="32">
        <f t="shared" si="41"/>
        <v>5</v>
      </c>
      <c r="V219" s="32">
        <f t="shared" si="42"/>
        <v>1978</v>
      </c>
      <c r="W219" s="32">
        <f t="shared" si="43"/>
        <v>344</v>
      </c>
      <c r="X219" s="32">
        <f t="shared" si="44"/>
        <v>24</v>
      </c>
      <c r="Y219" s="32">
        <f t="shared" si="47"/>
        <v>4</v>
      </c>
    </row>
    <row r="220" spans="1:25" x14ac:dyDescent="0.2">
      <c r="A220" t="s">
        <v>135</v>
      </c>
      <c r="B220">
        <v>59</v>
      </c>
      <c r="C220">
        <v>59</v>
      </c>
      <c r="D220">
        <f t="shared" si="48"/>
        <v>59</v>
      </c>
      <c r="E220" s="37" t="str">
        <f t="shared" si="49"/>
        <v xml:space="preserve"> U266B1 </v>
      </c>
      <c r="F220" s="38" t="s">
        <v>457</v>
      </c>
      <c r="G220" s="13" t="s">
        <v>447</v>
      </c>
      <c r="I220" s="13">
        <v>4</v>
      </c>
      <c r="K220" s="13" t="s">
        <v>448</v>
      </c>
      <c r="L220" s="14">
        <v>53</v>
      </c>
      <c r="M220" s="15">
        <v>2</v>
      </c>
      <c r="N220" s="16" t="s">
        <v>229</v>
      </c>
      <c r="O220" s="16">
        <v>5</v>
      </c>
      <c r="Q220" s="18">
        <v>1970</v>
      </c>
      <c r="S220" s="30" t="s">
        <v>1</v>
      </c>
      <c r="T220" s="32">
        <f t="shared" si="40"/>
        <v>2</v>
      </c>
      <c r="U220" s="32">
        <f t="shared" si="41"/>
        <v>5</v>
      </c>
      <c r="V220" s="32">
        <f t="shared" si="42"/>
        <v>1970</v>
      </c>
      <c r="W220" s="32">
        <f t="shared" si="43"/>
        <v>59</v>
      </c>
      <c r="X220" s="32">
        <f t="shared" si="44"/>
        <v>53</v>
      </c>
      <c r="Y220" s="32">
        <f t="shared" si="47"/>
        <v>4</v>
      </c>
    </row>
    <row r="221" spans="1:25" x14ac:dyDescent="0.2">
      <c r="A221" t="s">
        <v>206</v>
      </c>
      <c r="B221">
        <v>2</v>
      </c>
      <c r="C221">
        <v>2</v>
      </c>
      <c r="D221">
        <f t="shared" si="48"/>
        <v>2</v>
      </c>
      <c r="E221" s="37" t="str">
        <f t="shared" si="49"/>
        <v xml:space="preserve"> F-36P</v>
      </c>
      <c r="F221" s="38" t="s">
        <v>471</v>
      </c>
      <c r="G221" s="13" t="s">
        <v>393</v>
      </c>
      <c r="H221" s="13" t="s">
        <v>1</v>
      </c>
      <c r="I221" s="13">
        <v>4</v>
      </c>
      <c r="J221" s="13" t="s">
        <v>381</v>
      </c>
      <c r="K221" s="13" t="s">
        <v>472</v>
      </c>
      <c r="L221" s="14">
        <v>65</v>
      </c>
      <c r="M221" s="15">
        <v>2</v>
      </c>
      <c r="N221" s="16" t="s">
        <v>229</v>
      </c>
      <c r="O221" s="16">
        <v>5</v>
      </c>
      <c r="P221" s="17" t="s">
        <v>241</v>
      </c>
      <c r="Q221" s="18">
        <v>1991</v>
      </c>
      <c r="S221" s="30" t="s">
        <v>1</v>
      </c>
      <c r="T221" s="32">
        <f t="shared" si="40"/>
        <v>2</v>
      </c>
      <c r="U221" s="32">
        <f t="shared" si="41"/>
        <v>5</v>
      </c>
      <c r="V221" s="32">
        <f t="shared" si="42"/>
        <v>1991</v>
      </c>
      <c r="W221" s="32">
        <f t="shared" si="43"/>
        <v>2</v>
      </c>
      <c r="X221" s="32">
        <f t="shared" si="44"/>
        <v>65</v>
      </c>
      <c r="Y221" s="32">
        <f t="shared" si="47"/>
        <v>4</v>
      </c>
    </row>
    <row r="222" spans="1:25" x14ac:dyDescent="0.2">
      <c r="A222" t="s">
        <v>30</v>
      </c>
      <c r="B222">
        <v>4127</v>
      </c>
      <c r="C222">
        <v>4127</v>
      </c>
      <c r="D222">
        <f t="shared" si="48"/>
        <v>4127</v>
      </c>
      <c r="E222" s="37" t="str">
        <f t="shared" si="49"/>
        <v xml:space="preserve"> K562 </v>
      </c>
      <c r="F222" s="38" t="s">
        <v>469</v>
      </c>
      <c r="G222" s="13" t="s">
        <v>389</v>
      </c>
      <c r="I222" s="13">
        <v>4</v>
      </c>
      <c r="J222" s="13" t="s">
        <v>381</v>
      </c>
      <c r="K222" s="13" t="s">
        <v>470</v>
      </c>
      <c r="L222" s="14">
        <v>53</v>
      </c>
      <c r="M222" s="15">
        <v>1</v>
      </c>
      <c r="N222" s="16" t="s">
        <v>234</v>
      </c>
      <c r="O222" s="16">
        <v>5</v>
      </c>
      <c r="P222" s="17" t="s">
        <v>241</v>
      </c>
      <c r="Q222" s="18">
        <v>1975</v>
      </c>
      <c r="S222" s="30" t="s">
        <v>1</v>
      </c>
      <c r="T222" s="32">
        <f t="shared" si="40"/>
        <v>1</v>
      </c>
      <c r="U222" s="32">
        <f t="shared" si="41"/>
        <v>5</v>
      </c>
      <c r="V222" s="32">
        <f t="shared" si="42"/>
        <v>1975</v>
      </c>
      <c r="W222" s="32">
        <f t="shared" si="43"/>
        <v>4127</v>
      </c>
      <c r="X222" s="32">
        <f t="shared" si="44"/>
        <v>53</v>
      </c>
      <c r="Y222" s="32">
        <f t="shared" si="47"/>
        <v>4</v>
      </c>
    </row>
    <row r="223" spans="1:25" x14ac:dyDescent="0.2">
      <c r="A223" t="s">
        <v>105</v>
      </c>
      <c r="B223">
        <v>145</v>
      </c>
      <c r="C223">
        <v>137</v>
      </c>
      <c r="D223">
        <f t="shared" si="48"/>
        <v>137</v>
      </c>
      <c r="E223" s="37" t="str">
        <f t="shared" si="49"/>
        <v xml:space="preserve"> MEG-01 </v>
      </c>
      <c r="F223" s="38" t="s">
        <v>473</v>
      </c>
      <c r="G223" s="13" t="s">
        <v>389</v>
      </c>
      <c r="I223" s="13">
        <v>4</v>
      </c>
      <c r="J223" s="13" t="s">
        <v>381</v>
      </c>
      <c r="K223" s="23" t="s">
        <v>474</v>
      </c>
      <c r="L223" s="14">
        <v>55</v>
      </c>
      <c r="M223" s="15">
        <v>2</v>
      </c>
      <c r="N223" s="16" t="s">
        <v>229</v>
      </c>
      <c r="O223" s="16">
        <v>5</v>
      </c>
      <c r="P223" s="17" t="s">
        <v>241</v>
      </c>
      <c r="Q223" s="18">
        <v>1983</v>
      </c>
      <c r="S223" s="30" t="s">
        <v>1</v>
      </c>
      <c r="T223" s="32">
        <f t="shared" si="40"/>
        <v>2</v>
      </c>
      <c r="U223" s="32">
        <f t="shared" si="41"/>
        <v>5</v>
      </c>
      <c r="V223" s="32">
        <f t="shared" si="42"/>
        <v>1983</v>
      </c>
      <c r="W223" s="32">
        <f t="shared" si="43"/>
        <v>137</v>
      </c>
      <c r="X223" s="32">
        <f t="shared" si="44"/>
        <v>55</v>
      </c>
      <c r="Y223" s="32">
        <f t="shared" si="47"/>
        <v>4</v>
      </c>
    </row>
    <row r="224" spans="1:25" x14ac:dyDescent="0.2">
      <c r="A224" t="s">
        <v>207</v>
      </c>
      <c r="B224">
        <v>2</v>
      </c>
      <c r="C224">
        <f>2+6+6</f>
        <v>14</v>
      </c>
      <c r="D224">
        <f t="shared" si="48"/>
        <v>14</v>
      </c>
      <c r="E224" s="37" t="str">
        <f t="shared" si="49"/>
        <v xml:space="preserve"> FTC 133</v>
      </c>
      <c r="F224" s="38" t="s">
        <v>478</v>
      </c>
      <c r="G224" s="13" t="s">
        <v>479</v>
      </c>
      <c r="I224" s="13">
        <v>4</v>
      </c>
      <c r="J224" s="13" t="s">
        <v>480</v>
      </c>
      <c r="K224" s="13" t="s">
        <v>438</v>
      </c>
      <c r="L224" s="14">
        <v>42</v>
      </c>
      <c r="M224" s="15">
        <v>2</v>
      </c>
      <c r="N224" s="16" t="s">
        <v>229</v>
      </c>
      <c r="O224" s="16">
        <v>5</v>
      </c>
      <c r="Q224" s="18">
        <v>1990</v>
      </c>
      <c r="S224" s="30" t="s">
        <v>1</v>
      </c>
      <c r="T224" s="32">
        <f t="shared" si="40"/>
        <v>2</v>
      </c>
      <c r="U224" s="32">
        <f t="shared" si="41"/>
        <v>5</v>
      </c>
      <c r="V224" s="32">
        <f t="shared" si="42"/>
        <v>1990</v>
      </c>
      <c r="W224" s="32">
        <f t="shared" si="43"/>
        <v>14</v>
      </c>
      <c r="X224" s="32">
        <f t="shared" si="44"/>
        <v>42</v>
      </c>
      <c r="Y224" s="32">
        <f t="shared" si="47"/>
        <v>4</v>
      </c>
    </row>
    <row r="225" spans="1:25" x14ac:dyDescent="0.2">
      <c r="A225" t="s">
        <v>164</v>
      </c>
      <c r="B225">
        <v>22</v>
      </c>
      <c r="C225">
        <v>22</v>
      </c>
      <c r="D225">
        <f t="shared" si="48"/>
        <v>22</v>
      </c>
      <c r="E225" s="37" t="str">
        <f t="shared" si="49"/>
        <v xml:space="preserve"> J45.01 </v>
      </c>
      <c r="F225" s="38" t="s">
        <v>499</v>
      </c>
      <c r="G225" s="13" t="s">
        <v>487</v>
      </c>
      <c r="I225" s="13">
        <v>4</v>
      </c>
      <c r="J225" s="13" t="s">
        <v>381</v>
      </c>
      <c r="K225" s="13" t="s">
        <v>1</v>
      </c>
      <c r="L225" s="14">
        <v>14</v>
      </c>
      <c r="M225" s="15">
        <v>2</v>
      </c>
      <c r="N225" s="16" t="s">
        <v>229</v>
      </c>
      <c r="O225" s="16">
        <v>5</v>
      </c>
      <c r="P225" s="17" t="s">
        <v>241</v>
      </c>
      <c r="Q225" s="18">
        <v>1977</v>
      </c>
      <c r="S225" s="30" t="s">
        <v>1</v>
      </c>
      <c r="T225" s="32">
        <f t="shared" si="40"/>
        <v>2</v>
      </c>
      <c r="U225" s="32">
        <f t="shared" si="41"/>
        <v>5</v>
      </c>
      <c r="V225" s="32">
        <f t="shared" si="42"/>
        <v>1977</v>
      </c>
      <c r="W225" s="32">
        <f t="shared" si="43"/>
        <v>22</v>
      </c>
      <c r="X225" s="32">
        <f t="shared" si="44"/>
        <v>14</v>
      </c>
      <c r="Y225" s="32">
        <f t="shared" si="47"/>
        <v>4</v>
      </c>
    </row>
    <row r="226" spans="1:25" x14ac:dyDescent="0.2">
      <c r="A226" t="s">
        <v>109</v>
      </c>
      <c r="B226">
        <v>119</v>
      </c>
      <c r="C226">
        <v>121</v>
      </c>
      <c r="D226">
        <f t="shared" si="48"/>
        <v>121</v>
      </c>
      <c r="E226" s="37" t="str">
        <f t="shared" si="49"/>
        <v xml:space="preserve"> Jurkat E6.1</v>
      </c>
      <c r="F226" s="38" t="s">
        <v>502</v>
      </c>
      <c r="G226" s="13" t="s">
        <v>487</v>
      </c>
      <c r="I226" s="13">
        <v>4</v>
      </c>
      <c r="J226" s="13" t="s">
        <v>381</v>
      </c>
      <c r="K226" s="13" t="s">
        <v>501</v>
      </c>
      <c r="L226" s="14">
        <v>-10</v>
      </c>
      <c r="M226" s="15">
        <v>2</v>
      </c>
      <c r="N226" s="16" t="s">
        <v>229</v>
      </c>
      <c r="O226" s="16">
        <v>5</v>
      </c>
      <c r="P226" s="17" t="s">
        <v>241</v>
      </c>
      <c r="Q226" s="18">
        <v>1977</v>
      </c>
      <c r="S226" s="30" t="s">
        <v>1</v>
      </c>
      <c r="T226" s="32">
        <f t="shared" si="40"/>
        <v>2</v>
      </c>
      <c r="U226" s="32">
        <f t="shared" si="41"/>
        <v>5</v>
      </c>
      <c r="V226" s="32">
        <f t="shared" si="42"/>
        <v>1977</v>
      </c>
      <c r="W226" s="32">
        <f t="shared" si="43"/>
        <v>121</v>
      </c>
      <c r="X226" s="32">
        <f t="shared" si="44"/>
        <v>-10</v>
      </c>
      <c r="Y226" s="32">
        <f t="shared" si="47"/>
        <v>4</v>
      </c>
    </row>
    <row r="227" spans="1:25" x14ac:dyDescent="0.2">
      <c r="A227" t="s">
        <v>42</v>
      </c>
      <c r="B227">
        <v>1467</v>
      </c>
      <c r="C227">
        <v>1377</v>
      </c>
      <c r="D227">
        <f t="shared" si="48"/>
        <v>1377</v>
      </c>
      <c r="E227" s="37" t="str">
        <f t="shared" si="49"/>
        <v xml:space="preserve"> MOLT-4 </v>
      </c>
      <c r="F227" s="38" t="s">
        <v>496</v>
      </c>
      <c r="G227" s="13" t="s">
        <v>487</v>
      </c>
      <c r="I227" s="13">
        <v>4</v>
      </c>
      <c r="J227" s="13" t="s">
        <v>381</v>
      </c>
      <c r="K227" s="13" t="s">
        <v>495</v>
      </c>
      <c r="L227" s="14">
        <v>19</v>
      </c>
      <c r="M227" s="15">
        <v>2</v>
      </c>
      <c r="N227" s="16" t="s">
        <v>229</v>
      </c>
      <c r="O227" s="16">
        <v>5</v>
      </c>
      <c r="P227" s="17" t="s">
        <v>241</v>
      </c>
      <c r="Q227" s="18">
        <v>1972</v>
      </c>
      <c r="S227" s="30" t="s">
        <v>1</v>
      </c>
      <c r="T227" s="32">
        <f t="shared" si="40"/>
        <v>2</v>
      </c>
      <c r="U227" s="32">
        <f t="shared" si="41"/>
        <v>5</v>
      </c>
      <c r="V227" s="32">
        <f t="shared" si="42"/>
        <v>1972</v>
      </c>
      <c r="W227" s="32">
        <f t="shared" si="43"/>
        <v>1377</v>
      </c>
      <c r="X227" s="32">
        <f t="shared" si="44"/>
        <v>19</v>
      </c>
      <c r="Y227" s="32">
        <f t="shared" si="47"/>
        <v>4</v>
      </c>
    </row>
    <row r="228" spans="1:25" x14ac:dyDescent="0.2">
      <c r="A228" t="s">
        <v>104</v>
      </c>
      <c r="B228">
        <v>148</v>
      </c>
      <c r="C228">
        <f>148+7+24</f>
        <v>179</v>
      </c>
      <c r="D228">
        <f t="shared" si="48"/>
        <v>179</v>
      </c>
      <c r="E228" s="37" t="str">
        <f t="shared" si="49"/>
        <v xml:space="preserve"> MOLT-3 </v>
      </c>
      <c r="F228" s="38" t="s">
        <v>497</v>
      </c>
      <c r="G228" s="13" t="s">
        <v>487</v>
      </c>
      <c r="I228" s="13">
        <v>4</v>
      </c>
      <c r="J228" s="13" t="s">
        <v>381</v>
      </c>
      <c r="K228" s="13" t="s">
        <v>498</v>
      </c>
      <c r="L228" s="14">
        <v>19</v>
      </c>
      <c r="M228" s="15">
        <v>2</v>
      </c>
      <c r="N228" s="16" t="s">
        <v>229</v>
      </c>
      <c r="O228" s="16">
        <v>5</v>
      </c>
      <c r="P228" s="17" t="s">
        <v>241</v>
      </c>
      <c r="Q228" s="18">
        <v>1972</v>
      </c>
      <c r="S228" s="30" t="s">
        <v>1</v>
      </c>
      <c r="T228" s="32">
        <f t="shared" si="40"/>
        <v>2</v>
      </c>
      <c r="U228" s="32">
        <f t="shared" si="41"/>
        <v>5</v>
      </c>
      <c r="V228" s="32">
        <f t="shared" si="42"/>
        <v>1972</v>
      </c>
      <c r="W228" s="32">
        <f t="shared" si="43"/>
        <v>179</v>
      </c>
      <c r="X228" s="32">
        <f t="shared" si="44"/>
        <v>19</v>
      </c>
      <c r="Y228" s="32">
        <f t="shared" si="47"/>
        <v>4</v>
      </c>
    </row>
    <row r="229" spans="1:25" x14ac:dyDescent="0.2">
      <c r="A229" t="s">
        <v>44</v>
      </c>
      <c r="B229">
        <v>1223</v>
      </c>
      <c r="C229">
        <v>1131</v>
      </c>
      <c r="D229">
        <f t="shared" si="48"/>
        <v>1131</v>
      </c>
      <c r="E229" s="37" t="str">
        <f t="shared" si="49"/>
        <v xml:space="preserve"> RPMI8226 </v>
      </c>
      <c r="F229" s="38" t="s">
        <v>493</v>
      </c>
      <c r="G229" s="13" t="s">
        <v>487</v>
      </c>
      <c r="I229" s="13">
        <v>4</v>
      </c>
      <c r="K229" s="13" t="s">
        <v>489</v>
      </c>
      <c r="L229" s="14">
        <v>61</v>
      </c>
      <c r="M229" s="15">
        <v>2</v>
      </c>
      <c r="N229" s="16" t="s">
        <v>229</v>
      </c>
      <c r="O229" s="16">
        <v>5</v>
      </c>
      <c r="P229" s="17" t="s">
        <v>241</v>
      </c>
      <c r="Q229" s="18">
        <v>1966</v>
      </c>
      <c r="S229" s="30" t="s">
        <v>1</v>
      </c>
      <c r="T229" s="32">
        <f t="shared" si="40"/>
        <v>2</v>
      </c>
      <c r="U229" s="32">
        <f t="shared" si="41"/>
        <v>5</v>
      </c>
      <c r="V229" s="32">
        <f t="shared" si="42"/>
        <v>1966</v>
      </c>
      <c r="W229" s="32">
        <f t="shared" si="43"/>
        <v>1131</v>
      </c>
      <c r="X229" s="32">
        <f t="shared" si="44"/>
        <v>61</v>
      </c>
      <c r="Y229" s="32">
        <f t="shared" si="47"/>
        <v>4</v>
      </c>
    </row>
    <row r="230" spans="1:25" x14ac:dyDescent="0.2">
      <c r="A230" t="s">
        <v>137</v>
      </c>
      <c r="B230">
        <v>58</v>
      </c>
      <c r="C230">
        <v>58</v>
      </c>
      <c r="D230">
        <f t="shared" si="48"/>
        <v>58</v>
      </c>
      <c r="E230" s="37" t="str">
        <f t="shared" si="49"/>
        <v xml:space="preserve"> RPMI-8866</v>
      </c>
      <c r="F230" s="38" t="s">
        <v>494</v>
      </c>
      <c r="G230" s="13" t="s">
        <v>487</v>
      </c>
      <c r="I230" s="13">
        <v>4</v>
      </c>
      <c r="K230" s="13" t="s">
        <v>495</v>
      </c>
      <c r="L230" s="14">
        <v>61</v>
      </c>
      <c r="M230" s="15">
        <v>2</v>
      </c>
      <c r="N230" s="16" t="s">
        <v>229</v>
      </c>
      <c r="O230" s="16">
        <v>5</v>
      </c>
      <c r="Q230" s="18">
        <v>1966</v>
      </c>
      <c r="S230" s="30" t="s">
        <v>1</v>
      </c>
      <c r="T230" s="32">
        <f t="shared" si="40"/>
        <v>2</v>
      </c>
      <c r="U230" s="32">
        <f t="shared" si="41"/>
        <v>5</v>
      </c>
      <c r="V230" s="32">
        <f t="shared" si="42"/>
        <v>1966</v>
      </c>
      <c r="W230" s="32">
        <f t="shared" si="43"/>
        <v>58</v>
      </c>
      <c r="X230" s="32">
        <f t="shared" si="44"/>
        <v>61</v>
      </c>
      <c r="Y230" s="32">
        <f t="shared" si="47"/>
        <v>4</v>
      </c>
    </row>
    <row r="231" spans="1:25" x14ac:dyDescent="0.2">
      <c r="A231" t="s">
        <v>33</v>
      </c>
      <c r="B231">
        <v>4050</v>
      </c>
      <c r="C231">
        <v>3736</v>
      </c>
      <c r="D231">
        <f t="shared" si="48"/>
        <v>3736</v>
      </c>
      <c r="E231" s="37" t="str">
        <f t="shared" si="49"/>
        <v xml:space="preserve"> THP-1</v>
      </c>
      <c r="F231" s="38" t="s">
        <v>500</v>
      </c>
      <c r="G231" s="13" t="s">
        <v>487</v>
      </c>
      <c r="H231" s="13" t="s">
        <v>1</v>
      </c>
      <c r="I231" s="13">
        <v>4</v>
      </c>
      <c r="J231" s="13" t="s">
        <v>381</v>
      </c>
      <c r="K231" s="13" t="s">
        <v>501</v>
      </c>
      <c r="L231" s="14">
        <v>1</v>
      </c>
      <c r="M231" s="15">
        <v>2</v>
      </c>
      <c r="N231" s="16" t="s">
        <v>229</v>
      </c>
      <c r="O231" s="16">
        <v>5</v>
      </c>
      <c r="P231" s="17" t="s">
        <v>241</v>
      </c>
      <c r="Q231" s="26">
        <v>1980</v>
      </c>
      <c r="R231" s="35"/>
      <c r="S231" s="30" t="s">
        <v>1</v>
      </c>
      <c r="T231" s="32">
        <f t="shared" si="40"/>
        <v>2</v>
      </c>
      <c r="U231" s="32">
        <f t="shared" si="41"/>
        <v>5</v>
      </c>
      <c r="V231" s="32">
        <f t="shared" si="42"/>
        <v>1980</v>
      </c>
      <c r="W231" s="32">
        <f t="shared" si="43"/>
        <v>3736</v>
      </c>
      <c r="X231" s="32">
        <f t="shared" si="44"/>
        <v>1</v>
      </c>
      <c r="Y231" s="32">
        <f t="shared" si="47"/>
        <v>4</v>
      </c>
    </row>
    <row r="232" spans="1:25" x14ac:dyDescent="0.2">
      <c r="A232" t="s">
        <v>53</v>
      </c>
      <c r="B232">
        <v>753</v>
      </c>
      <c r="C232">
        <v>753</v>
      </c>
      <c r="D232">
        <f t="shared" si="48"/>
        <v>753</v>
      </c>
      <c r="E232" s="37" t="str">
        <f t="shared" si="49"/>
        <v xml:space="preserve"> Namalwa</v>
      </c>
      <c r="F232" s="38" t="s">
        <v>512</v>
      </c>
      <c r="I232" s="13">
        <v>4</v>
      </c>
      <c r="J232" s="13" t="s">
        <v>3</v>
      </c>
      <c r="K232" s="13" t="s">
        <v>513</v>
      </c>
      <c r="L232" s="14">
        <v>3</v>
      </c>
      <c r="M232" s="15">
        <v>1</v>
      </c>
      <c r="N232" s="16" t="s">
        <v>234</v>
      </c>
      <c r="O232" s="16">
        <v>5</v>
      </c>
      <c r="P232" s="17" t="s">
        <v>241</v>
      </c>
      <c r="Q232" s="18">
        <v>1972</v>
      </c>
      <c r="S232" s="30" t="s">
        <v>1</v>
      </c>
      <c r="T232" s="32">
        <f t="shared" si="40"/>
        <v>1</v>
      </c>
      <c r="U232" s="32">
        <f t="shared" si="41"/>
        <v>5</v>
      </c>
      <c r="V232" s="32">
        <f t="shared" si="42"/>
        <v>1972</v>
      </c>
      <c r="W232" s="32">
        <f t="shared" si="43"/>
        <v>753</v>
      </c>
      <c r="X232" s="32">
        <f t="shared" si="44"/>
        <v>3</v>
      </c>
      <c r="Y232" s="32">
        <f t="shared" si="47"/>
        <v>4</v>
      </c>
    </row>
    <row r="233" spans="1:25" x14ac:dyDescent="0.2">
      <c r="A233" t="s">
        <v>1</v>
      </c>
      <c r="B233" t="s">
        <v>1</v>
      </c>
      <c r="C233" t="s">
        <v>1</v>
      </c>
      <c r="D233" t="s">
        <v>1</v>
      </c>
      <c r="E233" s="37" t="str">
        <f t="shared" si="49"/>
        <v xml:space="preserve"> </v>
      </c>
      <c r="F233" s="38" t="s">
        <v>534</v>
      </c>
      <c r="G233" s="13" t="s">
        <v>518</v>
      </c>
      <c r="I233" s="13">
        <v>5</v>
      </c>
      <c r="J233" s="13" t="s">
        <v>521</v>
      </c>
      <c r="K233" s="13" t="s">
        <v>535</v>
      </c>
      <c r="L233" s="14">
        <v>49</v>
      </c>
      <c r="M233" s="15">
        <v>2</v>
      </c>
      <c r="N233" s="16" t="s">
        <v>229</v>
      </c>
      <c r="O233" s="16">
        <v>5</v>
      </c>
      <c r="Q233" s="18">
        <v>1991</v>
      </c>
      <c r="S233" s="30" t="s">
        <v>1</v>
      </c>
      <c r="T233" s="32">
        <f t="shared" si="40"/>
        <v>2</v>
      </c>
      <c r="U233" s="32">
        <f t="shared" si="41"/>
        <v>5</v>
      </c>
      <c r="V233" s="32">
        <f t="shared" si="42"/>
        <v>1991</v>
      </c>
      <c r="W233" s="32">
        <v>0</v>
      </c>
      <c r="X233" s="32">
        <f t="shared" si="44"/>
        <v>49</v>
      </c>
      <c r="Y233" s="32">
        <f t="shared" si="47"/>
        <v>5</v>
      </c>
    </row>
    <row r="234" spans="1:25" x14ac:dyDescent="0.2">
      <c r="A234" t="s">
        <v>130</v>
      </c>
      <c r="B234">
        <v>67</v>
      </c>
      <c r="C234">
        <v>67</v>
      </c>
      <c r="D234">
        <f>C234</f>
        <v>67</v>
      </c>
      <c r="E234" s="37" t="str">
        <f t="shared" si="49"/>
        <v xml:space="preserve"> L132 </v>
      </c>
      <c r="F234" s="38" t="s">
        <v>541</v>
      </c>
      <c r="G234" s="13" t="s">
        <v>518</v>
      </c>
      <c r="I234" s="13">
        <v>5</v>
      </c>
      <c r="J234" s="13" t="s">
        <v>521</v>
      </c>
      <c r="K234" s="13" t="s">
        <v>542</v>
      </c>
      <c r="L234" s="14">
        <v>-10</v>
      </c>
      <c r="M234" s="15">
        <v>3</v>
      </c>
      <c r="N234" s="16" t="s">
        <v>1</v>
      </c>
      <c r="O234" s="16">
        <v>5</v>
      </c>
      <c r="P234" s="17" t="s">
        <v>1</v>
      </c>
      <c r="Q234" s="29">
        <v>1960</v>
      </c>
      <c r="S234" s="30" t="s">
        <v>1</v>
      </c>
      <c r="T234" s="32">
        <f t="shared" si="40"/>
        <v>3</v>
      </c>
      <c r="U234" s="32">
        <f t="shared" si="41"/>
        <v>5</v>
      </c>
      <c r="V234" s="32">
        <f t="shared" si="42"/>
        <v>1960</v>
      </c>
      <c r="W234" s="32">
        <f t="shared" ref="W234:W249" si="50">D234</f>
        <v>67</v>
      </c>
      <c r="X234" s="32">
        <f t="shared" si="44"/>
        <v>-10</v>
      </c>
      <c r="Y234" s="32">
        <f t="shared" si="47"/>
        <v>5</v>
      </c>
    </row>
    <row r="235" spans="1:25" x14ac:dyDescent="0.2">
      <c r="F235" s="38" t="s">
        <v>536</v>
      </c>
      <c r="G235" s="13" t="s">
        <v>518</v>
      </c>
      <c r="I235" s="13">
        <v>5</v>
      </c>
      <c r="J235" s="13" t="s">
        <v>521</v>
      </c>
      <c r="K235" s="13" t="s">
        <v>292</v>
      </c>
      <c r="L235" s="14">
        <v>49</v>
      </c>
      <c r="M235" s="15">
        <v>2</v>
      </c>
      <c r="N235" s="16" t="s">
        <v>229</v>
      </c>
      <c r="O235" s="16">
        <v>5</v>
      </c>
      <c r="Q235" s="29">
        <v>1991</v>
      </c>
      <c r="S235" s="30" t="s">
        <v>1</v>
      </c>
      <c r="T235" s="32">
        <f t="shared" si="40"/>
        <v>2</v>
      </c>
      <c r="U235" s="32">
        <f t="shared" si="41"/>
        <v>5</v>
      </c>
      <c r="V235" s="32">
        <f t="shared" si="42"/>
        <v>1991</v>
      </c>
      <c r="W235" s="32">
        <f t="shared" si="50"/>
        <v>0</v>
      </c>
      <c r="X235" s="32">
        <f t="shared" si="44"/>
        <v>49</v>
      </c>
      <c r="Y235" s="32">
        <f t="shared" si="47"/>
        <v>5</v>
      </c>
    </row>
    <row r="236" spans="1:25" x14ac:dyDescent="0.2">
      <c r="A236" t="s">
        <v>74</v>
      </c>
      <c r="B236">
        <v>385</v>
      </c>
      <c r="C236">
        <v>385</v>
      </c>
      <c r="D236">
        <f>C236</f>
        <v>385</v>
      </c>
      <c r="E236" s="37" t="str">
        <f>A236</f>
        <v xml:space="preserve"> MOR</v>
      </c>
      <c r="F236" s="38" t="s">
        <v>539</v>
      </c>
      <c r="G236" s="13" t="s">
        <v>518</v>
      </c>
      <c r="I236" s="13">
        <v>5</v>
      </c>
      <c r="J236" s="13" t="s">
        <v>225</v>
      </c>
      <c r="K236" s="13" t="s">
        <v>540</v>
      </c>
      <c r="L236" s="14">
        <v>-10</v>
      </c>
      <c r="M236" s="15">
        <v>3</v>
      </c>
      <c r="N236" s="16" t="s">
        <v>241</v>
      </c>
      <c r="O236" s="16">
        <v>5</v>
      </c>
      <c r="P236" s="17" t="s">
        <v>241</v>
      </c>
      <c r="Q236" s="18">
        <v>1986</v>
      </c>
      <c r="S236" s="30" t="s">
        <v>1</v>
      </c>
      <c r="T236" s="32">
        <f t="shared" si="40"/>
        <v>3</v>
      </c>
      <c r="U236" s="32">
        <f t="shared" si="41"/>
        <v>5</v>
      </c>
      <c r="V236" s="32">
        <f t="shared" si="42"/>
        <v>1986</v>
      </c>
      <c r="W236" s="32">
        <f t="shared" si="50"/>
        <v>385</v>
      </c>
      <c r="X236" s="32">
        <f t="shared" si="44"/>
        <v>-10</v>
      </c>
      <c r="Y236" s="32">
        <f t="shared" si="47"/>
        <v>5</v>
      </c>
    </row>
    <row r="237" spans="1:25" x14ac:dyDescent="0.2">
      <c r="A237" t="s">
        <v>120</v>
      </c>
      <c r="B237">
        <v>105</v>
      </c>
      <c r="C237">
        <f>105+27</f>
        <v>132</v>
      </c>
      <c r="D237">
        <f>C237</f>
        <v>132</v>
      </c>
      <c r="E237" s="37" t="str">
        <f>A237</f>
        <v xml:space="preserve"> NCI-H358 </v>
      </c>
      <c r="F237" s="38" t="s">
        <v>537</v>
      </c>
      <c r="G237" s="13" t="s">
        <v>518</v>
      </c>
      <c r="I237" s="13">
        <v>5</v>
      </c>
      <c r="J237" s="13" t="s">
        <v>521</v>
      </c>
      <c r="K237" s="13" t="s">
        <v>251</v>
      </c>
      <c r="L237" s="14">
        <v>-10</v>
      </c>
      <c r="M237" s="15">
        <v>2</v>
      </c>
      <c r="N237" s="16" t="s">
        <v>229</v>
      </c>
      <c r="O237" s="16">
        <v>5</v>
      </c>
      <c r="Q237" s="18">
        <v>1981</v>
      </c>
      <c r="S237" s="30" t="s">
        <v>1</v>
      </c>
      <c r="T237" s="32">
        <f t="shared" si="40"/>
        <v>2</v>
      </c>
      <c r="U237" s="32">
        <f t="shared" si="41"/>
        <v>5</v>
      </c>
      <c r="V237" s="32">
        <f t="shared" si="42"/>
        <v>1981</v>
      </c>
      <c r="W237" s="32">
        <f t="shared" si="50"/>
        <v>132</v>
      </c>
      <c r="X237" s="32">
        <f t="shared" si="44"/>
        <v>-10</v>
      </c>
      <c r="Y237" s="32">
        <f t="shared" si="47"/>
        <v>5</v>
      </c>
    </row>
    <row r="238" spans="1:25" x14ac:dyDescent="0.2">
      <c r="A238" t="s">
        <v>149</v>
      </c>
      <c r="B238">
        <v>34</v>
      </c>
      <c r="C238">
        <f>34+33</f>
        <v>67</v>
      </c>
      <c r="D238">
        <f>C238</f>
        <v>67</v>
      </c>
      <c r="E238" s="37" t="str">
        <f>A238</f>
        <v xml:space="preserve"> PC14 </v>
      </c>
      <c r="F238" s="38" t="s">
        <v>538</v>
      </c>
      <c r="G238" s="13" t="s">
        <v>518</v>
      </c>
      <c r="I238" s="13">
        <v>5</v>
      </c>
      <c r="J238" s="13" t="s">
        <v>225</v>
      </c>
      <c r="K238" s="13" t="s">
        <v>292</v>
      </c>
      <c r="L238" s="14">
        <v>-10</v>
      </c>
      <c r="M238" s="15">
        <v>3</v>
      </c>
      <c r="N238" s="16" t="s">
        <v>241</v>
      </c>
      <c r="O238" s="16">
        <v>5</v>
      </c>
      <c r="P238" s="17" t="s">
        <v>241</v>
      </c>
      <c r="Q238" s="18">
        <v>1989</v>
      </c>
      <c r="S238" s="30" t="s">
        <v>1</v>
      </c>
      <c r="T238" s="32">
        <f t="shared" si="40"/>
        <v>3</v>
      </c>
      <c r="U238" s="32">
        <f t="shared" si="41"/>
        <v>5</v>
      </c>
      <c r="V238" s="32">
        <f t="shared" si="42"/>
        <v>1989</v>
      </c>
      <c r="W238" s="32">
        <f t="shared" si="50"/>
        <v>67</v>
      </c>
      <c r="X238" s="32">
        <f t="shared" si="44"/>
        <v>-10</v>
      </c>
      <c r="Y238" s="32">
        <f t="shared" si="47"/>
        <v>5</v>
      </c>
    </row>
    <row r="239" spans="1:25" x14ac:dyDescent="0.2">
      <c r="F239" s="38" t="s">
        <v>543</v>
      </c>
      <c r="G239" s="13" t="s">
        <v>544</v>
      </c>
      <c r="I239" s="13">
        <v>5</v>
      </c>
      <c r="L239" s="14">
        <f>(62+36)/2</f>
        <v>49</v>
      </c>
      <c r="M239" s="15">
        <v>2</v>
      </c>
      <c r="N239" s="16" t="s">
        <v>229</v>
      </c>
      <c r="O239" s="16">
        <v>5</v>
      </c>
      <c r="Q239" s="26">
        <v>1991</v>
      </c>
      <c r="S239" s="30" t="s">
        <v>1</v>
      </c>
      <c r="T239" s="32">
        <f t="shared" si="40"/>
        <v>2</v>
      </c>
      <c r="U239" s="32">
        <f t="shared" si="41"/>
        <v>5</v>
      </c>
      <c r="V239" s="32">
        <f t="shared" si="42"/>
        <v>1991</v>
      </c>
      <c r="W239" s="32">
        <f t="shared" si="50"/>
        <v>0</v>
      </c>
      <c r="X239" s="32">
        <f t="shared" si="44"/>
        <v>49</v>
      </c>
      <c r="Y239" s="32">
        <f t="shared" si="47"/>
        <v>5</v>
      </c>
    </row>
    <row r="240" spans="1:25" x14ac:dyDescent="0.2">
      <c r="A240" t="s">
        <v>201</v>
      </c>
      <c r="B240">
        <v>4</v>
      </c>
      <c r="C240">
        <v>4</v>
      </c>
      <c r="D240">
        <f>C240</f>
        <v>4</v>
      </c>
      <c r="E240" s="37" t="str">
        <f>A240</f>
        <v xml:space="preserve"> P4E6 </v>
      </c>
      <c r="F240" s="38" t="s">
        <v>587</v>
      </c>
      <c r="G240" s="13" t="s">
        <v>2</v>
      </c>
      <c r="I240" s="13">
        <v>6</v>
      </c>
      <c r="J240" s="13" t="s">
        <v>532</v>
      </c>
      <c r="K240" s="13" t="s">
        <v>588</v>
      </c>
      <c r="L240" s="14">
        <v>-10</v>
      </c>
      <c r="M240" s="15">
        <v>3</v>
      </c>
      <c r="O240" s="16">
        <v>5</v>
      </c>
      <c r="Q240" s="26">
        <v>2001</v>
      </c>
      <c r="S240" s="30" t="s">
        <v>1</v>
      </c>
      <c r="T240" s="32">
        <f t="shared" si="40"/>
        <v>3</v>
      </c>
      <c r="U240" s="32">
        <f t="shared" si="41"/>
        <v>5</v>
      </c>
      <c r="V240" s="32">
        <f t="shared" si="42"/>
        <v>2001</v>
      </c>
      <c r="W240" s="32">
        <f t="shared" si="50"/>
        <v>4</v>
      </c>
      <c r="X240" s="32">
        <f t="shared" si="44"/>
        <v>-10</v>
      </c>
      <c r="Y240" s="32">
        <f t="shared" si="47"/>
        <v>6</v>
      </c>
    </row>
    <row r="241" spans="1:25" x14ac:dyDescent="0.2">
      <c r="A241" t="s">
        <v>170</v>
      </c>
      <c r="B241">
        <v>17</v>
      </c>
      <c r="C241">
        <v>17</v>
      </c>
      <c r="D241">
        <f>C241</f>
        <v>17</v>
      </c>
      <c r="E241" s="37" t="str">
        <f>A241</f>
        <v xml:space="preserve"> PNT1A</v>
      </c>
      <c r="F241" s="38" t="s">
        <v>584</v>
      </c>
      <c r="G241" s="13" t="s">
        <v>2</v>
      </c>
      <c r="I241" s="13">
        <v>6</v>
      </c>
      <c r="J241" s="13" t="s">
        <v>532</v>
      </c>
      <c r="L241" s="14">
        <v>35</v>
      </c>
      <c r="M241" s="15">
        <v>2</v>
      </c>
      <c r="N241" s="16" t="s">
        <v>229</v>
      </c>
      <c r="O241" s="16">
        <v>5</v>
      </c>
      <c r="P241" s="17" t="s">
        <v>241</v>
      </c>
      <c r="Q241" s="26">
        <v>1995</v>
      </c>
      <c r="R241" s="35"/>
      <c r="S241" s="30" t="s">
        <v>1</v>
      </c>
      <c r="T241" s="32">
        <f t="shared" si="40"/>
        <v>2</v>
      </c>
      <c r="U241" s="32">
        <f t="shared" si="41"/>
        <v>5</v>
      </c>
      <c r="V241" s="32">
        <f t="shared" si="42"/>
        <v>1995</v>
      </c>
      <c r="W241" s="32">
        <f t="shared" si="50"/>
        <v>17</v>
      </c>
      <c r="X241" s="32">
        <f t="shared" si="44"/>
        <v>35</v>
      </c>
      <c r="Y241" s="32">
        <f t="shared" si="47"/>
        <v>6</v>
      </c>
    </row>
    <row r="242" spans="1:25" ht="17" x14ac:dyDescent="0.2">
      <c r="F242" s="38" t="s">
        <v>585</v>
      </c>
      <c r="G242" s="13" t="s">
        <v>2</v>
      </c>
      <c r="I242" s="13">
        <v>6</v>
      </c>
      <c r="K242" s="22" t="s">
        <v>586</v>
      </c>
      <c r="L242" s="14">
        <v>-10</v>
      </c>
      <c r="M242" s="15">
        <v>2</v>
      </c>
      <c r="N242" s="16" t="s">
        <v>229</v>
      </c>
      <c r="O242" s="16">
        <v>5</v>
      </c>
      <c r="Q242" s="18">
        <v>2009</v>
      </c>
      <c r="S242" s="30" t="s">
        <v>1</v>
      </c>
      <c r="T242" s="32">
        <f t="shared" si="40"/>
        <v>2</v>
      </c>
      <c r="U242" s="32">
        <f t="shared" si="41"/>
        <v>5</v>
      </c>
      <c r="V242" s="32">
        <f t="shared" si="42"/>
        <v>2009</v>
      </c>
      <c r="W242" s="32">
        <f t="shared" si="50"/>
        <v>0</v>
      </c>
      <c r="X242" s="32">
        <f t="shared" si="44"/>
        <v>-10</v>
      </c>
      <c r="Y242" s="32">
        <f t="shared" si="47"/>
        <v>6</v>
      </c>
    </row>
    <row r="243" spans="1:25" x14ac:dyDescent="0.2">
      <c r="A243" t="s">
        <v>56</v>
      </c>
      <c r="B243">
        <v>730</v>
      </c>
      <c r="C243">
        <f>730+24+20</f>
        <v>774</v>
      </c>
      <c r="D243">
        <f>C243</f>
        <v>774</v>
      </c>
      <c r="E243" s="37" t="str">
        <f>A243</f>
        <v xml:space="preserve"> A2780</v>
      </c>
      <c r="F243" s="38" t="s">
        <v>603</v>
      </c>
      <c r="G243" s="13" t="s">
        <v>595</v>
      </c>
      <c r="I243" s="13">
        <v>7</v>
      </c>
      <c r="J243" s="13" t="s">
        <v>604</v>
      </c>
      <c r="K243" s="13" t="s">
        <v>422</v>
      </c>
      <c r="L243" s="14">
        <v>-10</v>
      </c>
      <c r="M243" s="15">
        <v>1</v>
      </c>
      <c r="N243" s="16" t="s">
        <v>234</v>
      </c>
      <c r="O243" s="16">
        <v>5</v>
      </c>
      <c r="P243" s="17" t="s">
        <v>1</v>
      </c>
      <c r="Q243" s="18">
        <v>1984</v>
      </c>
      <c r="S243" s="30" t="s">
        <v>1</v>
      </c>
      <c r="T243" s="32">
        <f t="shared" si="40"/>
        <v>1</v>
      </c>
      <c r="U243" s="32">
        <f t="shared" si="41"/>
        <v>5</v>
      </c>
      <c r="V243" s="32">
        <f t="shared" si="42"/>
        <v>1984</v>
      </c>
      <c r="W243" s="32">
        <f t="shared" si="50"/>
        <v>774</v>
      </c>
      <c r="X243" s="32">
        <f t="shared" si="44"/>
        <v>-10</v>
      </c>
      <c r="Y243" s="32">
        <f t="shared" si="47"/>
        <v>7</v>
      </c>
    </row>
    <row r="244" spans="1:25" x14ac:dyDescent="0.2">
      <c r="A244" t="s">
        <v>202</v>
      </c>
      <c r="B244">
        <v>4</v>
      </c>
      <c r="C244">
        <f>4+28+13+14+4+1+2</f>
        <v>66</v>
      </c>
      <c r="D244">
        <f>C244</f>
        <v>66</v>
      </c>
      <c r="E244" s="37" t="str">
        <f>A244</f>
        <v xml:space="preserve"> COR L23</v>
      </c>
      <c r="F244" s="38" t="s">
        <v>605</v>
      </c>
      <c r="G244" s="13" t="s">
        <v>595</v>
      </c>
      <c r="H244" s="13" t="s">
        <v>606</v>
      </c>
      <c r="I244" s="13">
        <v>7</v>
      </c>
      <c r="J244" s="13" t="s">
        <v>604</v>
      </c>
      <c r="K244" s="13" t="s">
        <v>437</v>
      </c>
      <c r="L244" s="14">
        <v>-10</v>
      </c>
      <c r="M244" s="15">
        <v>1</v>
      </c>
      <c r="N244" s="16" t="s">
        <v>234</v>
      </c>
      <c r="O244" s="16">
        <v>5</v>
      </c>
      <c r="P244" s="17" t="s">
        <v>241</v>
      </c>
      <c r="Q244" s="18">
        <v>1993</v>
      </c>
      <c r="S244" s="30" t="s">
        <v>1</v>
      </c>
      <c r="T244" s="32">
        <f t="shared" si="40"/>
        <v>1</v>
      </c>
      <c r="U244" s="32">
        <f t="shared" si="41"/>
        <v>5</v>
      </c>
      <c r="V244" s="32">
        <f t="shared" si="42"/>
        <v>1993</v>
      </c>
      <c r="W244" s="32">
        <f t="shared" si="50"/>
        <v>66</v>
      </c>
      <c r="X244" s="32">
        <f t="shared" si="44"/>
        <v>-10</v>
      </c>
      <c r="Y244" s="32">
        <f t="shared" si="47"/>
        <v>7</v>
      </c>
    </row>
    <row r="245" spans="1:25" x14ac:dyDescent="0.2">
      <c r="A245" t="s">
        <v>167</v>
      </c>
      <c r="B245">
        <v>19</v>
      </c>
      <c r="C245">
        <v>19</v>
      </c>
      <c r="D245">
        <f>C245</f>
        <v>19</v>
      </c>
      <c r="E245" s="37" t="str">
        <f>A245</f>
        <v xml:space="preserve"> PEA1 </v>
      </c>
      <c r="F245" s="38" t="s">
        <v>599</v>
      </c>
      <c r="G245" s="13" t="s">
        <v>595</v>
      </c>
      <c r="I245" s="13">
        <v>7</v>
      </c>
      <c r="J245" s="13" t="s">
        <v>225</v>
      </c>
      <c r="K245" s="13" t="s">
        <v>225</v>
      </c>
      <c r="L245" s="14">
        <v>-10</v>
      </c>
      <c r="M245" s="15">
        <v>1</v>
      </c>
      <c r="N245" s="16" t="s">
        <v>234</v>
      </c>
      <c r="O245" s="16">
        <v>5</v>
      </c>
      <c r="Q245" s="18">
        <v>1988</v>
      </c>
      <c r="S245" s="30" t="s">
        <v>1</v>
      </c>
      <c r="T245" s="32">
        <f t="shared" si="40"/>
        <v>1</v>
      </c>
      <c r="U245" s="32">
        <f t="shared" si="41"/>
        <v>5</v>
      </c>
      <c r="V245" s="32">
        <f t="shared" si="42"/>
        <v>1988</v>
      </c>
      <c r="W245" s="32">
        <f t="shared" si="50"/>
        <v>19</v>
      </c>
      <c r="X245" s="32">
        <f t="shared" si="44"/>
        <v>-10</v>
      </c>
      <c r="Y245" s="32">
        <f t="shared" si="47"/>
        <v>7</v>
      </c>
    </row>
    <row r="246" spans="1:25" x14ac:dyDescent="0.2">
      <c r="A246" t="s">
        <v>189</v>
      </c>
      <c r="B246">
        <v>7</v>
      </c>
      <c r="C246">
        <v>7</v>
      </c>
      <c r="D246">
        <f>C246</f>
        <v>7</v>
      </c>
      <c r="E246" s="37" t="str">
        <f>A246</f>
        <v xml:space="preserve"> PEA2 </v>
      </c>
      <c r="F246" s="38" t="s">
        <v>600</v>
      </c>
      <c r="G246" s="13" t="s">
        <v>595</v>
      </c>
      <c r="I246" s="13">
        <v>7</v>
      </c>
      <c r="J246" s="13" t="s">
        <v>225</v>
      </c>
      <c r="K246" s="13" t="s">
        <v>225</v>
      </c>
      <c r="L246" s="14">
        <v>-10</v>
      </c>
      <c r="M246" s="15">
        <v>1</v>
      </c>
      <c r="N246" s="16" t="s">
        <v>234</v>
      </c>
      <c r="O246" s="16">
        <v>5</v>
      </c>
      <c r="Q246" s="18">
        <v>1988</v>
      </c>
      <c r="S246" s="30" t="s">
        <v>1</v>
      </c>
      <c r="T246" s="32">
        <f t="shared" si="40"/>
        <v>1</v>
      </c>
      <c r="U246" s="32">
        <f t="shared" si="41"/>
        <v>5</v>
      </c>
      <c r="V246" s="32">
        <f t="shared" si="42"/>
        <v>1988</v>
      </c>
      <c r="W246" s="32">
        <f t="shared" si="50"/>
        <v>7</v>
      </c>
      <c r="X246" s="32">
        <f t="shared" si="44"/>
        <v>-10</v>
      </c>
      <c r="Y246" s="32">
        <f t="shared" si="47"/>
        <v>7</v>
      </c>
    </row>
    <row r="247" spans="1:25" x14ac:dyDescent="0.2">
      <c r="A247" t="s">
        <v>160</v>
      </c>
      <c r="B247">
        <v>24</v>
      </c>
      <c r="C247">
        <v>24</v>
      </c>
      <c r="D247">
        <f>C247</f>
        <v>24</v>
      </c>
      <c r="E247" s="37" t="str">
        <f>A247</f>
        <v xml:space="preserve"> PEO1 </v>
      </c>
      <c r="F247" s="38" t="s">
        <v>601</v>
      </c>
      <c r="G247" s="13" t="s">
        <v>595</v>
      </c>
      <c r="I247" s="13">
        <v>7</v>
      </c>
      <c r="J247" s="13" t="s">
        <v>225</v>
      </c>
      <c r="K247" s="13" t="s">
        <v>602</v>
      </c>
      <c r="L247" s="14">
        <v>-10</v>
      </c>
      <c r="M247" s="15">
        <v>1</v>
      </c>
      <c r="N247" s="16" t="s">
        <v>234</v>
      </c>
      <c r="O247" s="16">
        <v>5</v>
      </c>
      <c r="Q247" s="18">
        <v>1988</v>
      </c>
      <c r="S247" s="30" t="s">
        <v>1</v>
      </c>
      <c r="T247" s="32">
        <f t="shared" si="40"/>
        <v>1</v>
      </c>
      <c r="U247" s="32">
        <f t="shared" si="41"/>
        <v>5</v>
      </c>
      <c r="V247" s="32">
        <f t="shared" si="42"/>
        <v>1988</v>
      </c>
      <c r="W247" s="32">
        <f t="shared" si="50"/>
        <v>24</v>
      </c>
      <c r="X247" s="32">
        <f t="shared" si="44"/>
        <v>-10</v>
      </c>
      <c r="Y247" s="32">
        <f t="shared" si="47"/>
        <v>7</v>
      </c>
    </row>
    <row r="248" spans="1:25" x14ac:dyDescent="0.2">
      <c r="E248"/>
      <c r="F248" t="s">
        <v>646</v>
      </c>
      <c r="G248" t="s">
        <v>434</v>
      </c>
      <c r="H248" t="s">
        <v>1</v>
      </c>
      <c r="I248">
        <v>3</v>
      </c>
      <c r="J248"/>
      <c r="K248"/>
      <c r="L248" s="80">
        <v>42</v>
      </c>
      <c r="M248">
        <v>1</v>
      </c>
      <c r="N248" t="s">
        <v>234</v>
      </c>
      <c r="O248" s="16">
        <v>3</v>
      </c>
      <c r="P248" s="82" t="s">
        <v>13</v>
      </c>
      <c r="Q248">
        <v>1994</v>
      </c>
      <c r="R248" t="s">
        <v>647</v>
      </c>
      <c r="S248" t="s">
        <v>1</v>
      </c>
      <c r="T248" s="32">
        <f t="shared" si="40"/>
        <v>1</v>
      </c>
      <c r="U248" s="32">
        <f t="shared" si="41"/>
        <v>3</v>
      </c>
      <c r="V248" s="32">
        <f t="shared" si="42"/>
        <v>1994</v>
      </c>
      <c r="W248" s="32">
        <f t="shared" si="50"/>
        <v>0</v>
      </c>
      <c r="X248" s="32">
        <f t="shared" si="44"/>
        <v>42</v>
      </c>
      <c r="Y248" s="32">
        <f t="shared" si="47"/>
        <v>3</v>
      </c>
    </row>
    <row r="249" spans="1:25" x14ac:dyDescent="0.2">
      <c r="A249" t="s">
        <v>192</v>
      </c>
      <c r="B249">
        <v>6</v>
      </c>
      <c r="C249">
        <v>6</v>
      </c>
      <c r="D249">
        <f>C249</f>
        <v>6</v>
      </c>
      <c r="E249" s="37" t="str">
        <f>A249</f>
        <v xml:space="preserve"> 1411H</v>
      </c>
      <c r="F249" s="38" t="s">
        <v>192</v>
      </c>
      <c r="G249" s="13" t="s">
        <v>613</v>
      </c>
      <c r="H249" s="13" t="s">
        <v>614</v>
      </c>
      <c r="I249" s="13">
        <v>1</v>
      </c>
      <c r="K249" s="13" t="s">
        <v>615</v>
      </c>
      <c r="L249" s="14">
        <v>0</v>
      </c>
      <c r="M249" s="15">
        <v>3</v>
      </c>
      <c r="N249" s="16" t="s">
        <v>241</v>
      </c>
      <c r="O249" s="16">
        <v>5</v>
      </c>
      <c r="Q249" s="18">
        <v>1985</v>
      </c>
      <c r="R249" s="34" t="s">
        <v>612</v>
      </c>
      <c r="S249" s="30" t="s">
        <v>1</v>
      </c>
      <c r="T249" s="32">
        <f t="shared" si="40"/>
        <v>3</v>
      </c>
      <c r="U249" s="32">
        <v>4</v>
      </c>
      <c r="V249" s="32">
        <f t="shared" si="42"/>
        <v>1985</v>
      </c>
      <c r="W249" s="32">
        <f t="shared" si="50"/>
        <v>6</v>
      </c>
      <c r="X249" s="32">
        <f t="shared" si="44"/>
        <v>0</v>
      </c>
      <c r="Y249" s="32">
        <f t="shared" si="47"/>
        <v>1</v>
      </c>
    </row>
    <row r="250" spans="1:25" x14ac:dyDescent="0.2">
      <c r="O250" s="16" t="s">
        <v>1</v>
      </c>
    </row>
    <row r="251" spans="1:25" x14ac:dyDescent="0.2">
      <c r="F251" t="s">
        <v>728</v>
      </c>
      <c r="G251" s="13" t="s">
        <v>253</v>
      </c>
      <c r="J251" s="13" t="s">
        <v>225</v>
      </c>
      <c r="M251" s="15">
        <v>1</v>
      </c>
      <c r="N251" s="16" t="s">
        <v>234</v>
      </c>
      <c r="O251" s="16" t="s">
        <v>1</v>
      </c>
      <c r="R251" s="34" t="s">
        <v>1</v>
      </c>
    </row>
    <row r="252" spans="1:25" x14ac:dyDescent="0.2">
      <c r="F252" t="s">
        <v>729</v>
      </c>
      <c r="G252" s="13" t="s">
        <v>2</v>
      </c>
      <c r="L252" s="14">
        <v>62</v>
      </c>
      <c r="M252" s="15">
        <v>2</v>
      </c>
      <c r="N252" s="16" t="s">
        <v>229</v>
      </c>
      <c r="O252" s="16">
        <v>4</v>
      </c>
      <c r="P252" s="17" t="s">
        <v>230</v>
      </c>
      <c r="Q252" s="18">
        <v>1979</v>
      </c>
      <c r="R252" s="34" t="s">
        <v>758</v>
      </c>
    </row>
    <row r="253" spans="1:25" x14ac:dyDescent="0.2">
      <c r="F253" t="s">
        <v>730</v>
      </c>
      <c r="G253" s="13" t="s">
        <v>759</v>
      </c>
      <c r="L253" s="14">
        <v>69</v>
      </c>
      <c r="M253" s="15">
        <v>2</v>
      </c>
      <c r="N253" s="16" t="s">
        <v>229</v>
      </c>
      <c r="O253" s="16">
        <v>5</v>
      </c>
      <c r="P253" s="17" t="s">
        <v>241</v>
      </c>
      <c r="R253" s="34" t="s">
        <v>1</v>
      </c>
    </row>
    <row r="254" spans="1:25" x14ac:dyDescent="0.2">
      <c r="F254" t="s">
        <v>731</v>
      </c>
      <c r="O254" s="16" t="s">
        <v>1</v>
      </c>
      <c r="R254" s="34" t="s">
        <v>1</v>
      </c>
    </row>
    <row r="255" spans="1:25" x14ac:dyDescent="0.2">
      <c r="F255" t="s">
        <v>732</v>
      </c>
      <c r="M255" s="15">
        <v>2</v>
      </c>
      <c r="N255" s="16" t="s">
        <v>229</v>
      </c>
      <c r="O255" s="16">
        <v>1</v>
      </c>
      <c r="P255" s="17" t="s">
        <v>301</v>
      </c>
    </row>
    <row r="256" spans="1:25" x14ac:dyDescent="0.2">
      <c r="F256" t="s">
        <v>733</v>
      </c>
      <c r="M256" s="15">
        <v>2</v>
      </c>
      <c r="N256" s="16" t="s">
        <v>229</v>
      </c>
      <c r="O256" s="16">
        <v>4</v>
      </c>
      <c r="P256" s="17" t="s">
        <v>230</v>
      </c>
    </row>
    <row r="257" spans="6:16" customFormat="1" x14ac:dyDescent="0.2">
      <c r="F257" t="s">
        <v>734</v>
      </c>
      <c r="G257" s="13"/>
      <c r="H257" s="13"/>
      <c r="I257" s="13"/>
      <c r="J257" s="13"/>
      <c r="K257" s="13"/>
      <c r="L257" s="14"/>
      <c r="M257" s="15"/>
      <c r="N257" s="16"/>
      <c r="O257" s="16"/>
      <c r="P257" s="17"/>
    </row>
    <row r="258" spans="6:16" customFormat="1" x14ac:dyDescent="0.2">
      <c r="F258" t="s">
        <v>735</v>
      </c>
      <c r="G258" s="13"/>
      <c r="H258" s="13"/>
      <c r="I258" s="13"/>
      <c r="J258" s="13"/>
      <c r="K258" s="13"/>
      <c r="L258" s="14"/>
      <c r="M258" s="15"/>
      <c r="N258" s="16"/>
      <c r="O258" s="16"/>
      <c r="P258" s="17"/>
    </row>
    <row r="259" spans="6:16" customFormat="1" x14ac:dyDescent="0.2">
      <c r="F259" t="s">
        <v>736</v>
      </c>
      <c r="G259" s="13"/>
      <c r="H259" s="13"/>
      <c r="I259" s="13"/>
      <c r="J259" s="13"/>
      <c r="K259" s="13"/>
      <c r="L259" s="14"/>
      <c r="M259" s="15"/>
      <c r="N259" s="16"/>
      <c r="O259" s="16"/>
      <c r="P259" s="17"/>
    </row>
    <row r="260" spans="6:16" customFormat="1" x14ac:dyDescent="0.2">
      <c r="F260" t="s">
        <v>737</v>
      </c>
      <c r="G260" s="13"/>
      <c r="H260" s="13"/>
      <c r="I260" s="13"/>
      <c r="J260" s="13"/>
      <c r="K260" s="13"/>
      <c r="L260" s="14"/>
      <c r="M260" s="15"/>
      <c r="N260" s="16"/>
      <c r="O260" s="16"/>
      <c r="P260" s="17"/>
    </row>
    <row r="261" spans="6:16" customFormat="1" x14ac:dyDescent="0.2">
      <c r="F261" t="s">
        <v>753</v>
      </c>
      <c r="G261" s="13"/>
      <c r="H261" s="13"/>
      <c r="I261" s="13"/>
      <c r="J261" s="13"/>
      <c r="K261" s="13"/>
      <c r="L261" s="14"/>
      <c r="M261" s="15">
        <v>2</v>
      </c>
      <c r="N261" s="16" t="s">
        <v>229</v>
      </c>
      <c r="O261" s="16">
        <v>2</v>
      </c>
      <c r="P261" s="17" t="s">
        <v>10</v>
      </c>
    </row>
    <row r="262" spans="6:16" customFormat="1" x14ac:dyDescent="0.2">
      <c r="F262" t="s">
        <v>754</v>
      </c>
      <c r="G262" s="13"/>
      <c r="H262" s="13"/>
      <c r="I262" s="13"/>
      <c r="J262" s="13"/>
      <c r="K262" s="13"/>
      <c r="L262" s="14"/>
      <c r="M262" s="15">
        <v>2</v>
      </c>
      <c r="N262" s="16" t="s">
        <v>229</v>
      </c>
      <c r="O262" s="16">
        <v>2</v>
      </c>
      <c r="P262" s="17" t="s">
        <v>10</v>
      </c>
    </row>
    <row r="263" spans="6:16" customFormat="1" x14ac:dyDescent="0.2">
      <c r="F263" t="s">
        <v>755</v>
      </c>
      <c r="G263" s="13"/>
      <c r="H263" s="13"/>
      <c r="I263" s="13"/>
      <c r="J263" s="13"/>
      <c r="K263" s="13"/>
      <c r="L263" s="14"/>
      <c r="M263" s="15"/>
      <c r="N263" s="16"/>
      <c r="O263" s="16"/>
      <c r="P263" s="17"/>
    </row>
    <row r="264" spans="6:16" customFormat="1" x14ac:dyDescent="0.2">
      <c r="F264" t="s">
        <v>738</v>
      </c>
      <c r="G264" s="13"/>
      <c r="H264" s="13"/>
      <c r="I264" s="13"/>
      <c r="J264" s="13"/>
      <c r="K264" s="13"/>
      <c r="L264" s="14"/>
      <c r="M264" s="15"/>
      <c r="N264" s="16"/>
      <c r="O264" s="16"/>
      <c r="P264" s="17"/>
    </row>
    <row r="265" spans="6:16" customFormat="1" x14ac:dyDescent="0.2">
      <c r="F265" t="s">
        <v>739</v>
      </c>
      <c r="G265" s="13"/>
      <c r="H265" s="13"/>
      <c r="I265" s="13"/>
      <c r="J265" s="13"/>
      <c r="K265" s="13"/>
      <c r="L265" s="14"/>
      <c r="M265" s="15"/>
      <c r="N265" s="16"/>
      <c r="O265" s="16"/>
      <c r="P265" s="17"/>
    </row>
    <row r="266" spans="6:16" customFormat="1" x14ac:dyDescent="0.2">
      <c r="F266" t="s">
        <v>740</v>
      </c>
      <c r="G266" s="13"/>
      <c r="H266" s="13"/>
      <c r="I266" s="13"/>
      <c r="J266" s="13"/>
      <c r="K266" s="13"/>
      <c r="L266" s="14"/>
      <c r="M266" s="15"/>
      <c r="N266" s="16"/>
      <c r="O266" s="16"/>
      <c r="P266" s="17"/>
    </row>
    <row r="267" spans="6:16" customFormat="1" x14ac:dyDescent="0.2">
      <c r="F267" t="s">
        <v>756</v>
      </c>
      <c r="G267" s="13"/>
      <c r="H267" s="13"/>
      <c r="I267" s="13"/>
      <c r="J267" s="13"/>
      <c r="K267" s="13"/>
      <c r="L267" s="14"/>
      <c r="M267" s="15"/>
      <c r="N267" s="16"/>
      <c r="O267" s="16"/>
      <c r="P267" s="17"/>
    </row>
    <row r="268" spans="6:16" customFormat="1" x14ac:dyDescent="0.2">
      <c r="F268" t="s">
        <v>741</v>
      </c>
      <c r="G268" s="13"/>
      <c r="H268" s="13"/>
      <c r="I268" s="13"/>
      <c r="J268" s="13"/>
      <c r="K268" s="13"/>
      <c r="L268" s="14"/>
      <c r="M268" s="15"/>
      <c r="N268" s="16"/>
      <c r="O268" s="16"/>
      <c r="P268" s="17"/>
    </row>
    <row r="269" spans="6:16" customFormat="1" x14ac:dyDescent="0.2">
      <c r="F269" t="s">
        <v>742</v>
      </c>
      <c r="G269" s="13"/>
      <c r="H269" s="13"/>
      <c r="I269" s="13"/>
      <c r="J269" s="13"/>
      <c r="K269" s="13"/>
      <c r="L269" s="14"/>
      <c r="M269" s="15"/>
      <c r="N269" s="16"/>
      <c r="O269" s="16"/>
      <c r="P269" s="17"/>
    </row>
    <row r="270" spans="6:16" customFormat="1" x14ac:dyDescent="0.2">
      <c r="F270" t="s">
        <v>743</v>
      </c>
      <c r="G270" s="13"/>
      <c r="H270" s="13"/>
      <c r="I270" s="13"/>
      <c r="J270" s="13"/>
      <c r="K270" s="13"/>
      <c r="L270" s="14"/>
      <c r="M270" s="15"/>
      <c r="N270" s="16"/>
      <c r="O270" s="16"/>
      <c r="P270" s="17"/>
    </row>
    <row r="271" spans="6:16" customFormat="1" x14ac:dyDescent="0.2">
      <c r="F271" t="s">
        <v>744</v>
      </c>
      <c r="G271" s="13"/>
      <c r="H271" s="13"/>
      <c r="I271" s="13"/>
      <c r="J271" s="13"/>
      <c r="K271" s="13"/>
      <c r="L271" s="14"/>
      <c r="M271" s="15"/>
      <c r="N271" s="16"/>
      <c r="O271" s="16"/>
      <c r="P271" s="17"/>
    </row>
    <row r="272" spans="6:16" customFormat="1" x14ac:dyDescent="0.2">
      <c r="F272" t="s">
        <v>745</v>
      </c>
      <c r="G272" s="13"/>
      <c r="H272" s="13"/>
      <c r="I272" s="13"/>
      <c r="J272" s="13"/>
      <c r="K272" s="13"/>
      <c r="L272" s="14"/>
      <c r="M272" s="15"/>
      <c r="N272" s="16"/>
      <c r="O272" s="16"/>
      <c r="P272" s="17"/>
    </row>
    <row r="273" spans="6:19" customFormat="1" x14ac:dyDescent="0.2">
      <c r="F273" t="s">
        <v>746</v>
      </c>
      <c r="G273" s="13"/>
      <c r="H273" s="13"/>
      <c r="I273" s="13"/>
      <c r="J273" s="13"/>
      <c r="K273" s="13"/>
      <c r="L273" s="14"/>
      <c r="M273" s="15"/>
      <c r="N273" s="16"/>
      <c r="O273" s="16"/>
      <c r="P273" s="17"/>
      <c r="Q273" s="18"/>
      <c r="R273" s="34"/>
      <c r="S273" s="18"/>
    </row>
    <row r="274" spans="6:19" customFormat="1" x14ac:dyDescent="0.2">
      <c r="F274" t="s">
        <v>757</v>
      </c>
      <c r="G274" s="13"/>
      <c r="H274" s="13"/>
      <c r="I274" s="13"/>
      <c r="J274" s="13"/>
      <c r="K274" s="13"/>
      <c r="L274" s="14"/>
      <c r="M274" s="15"/>
      <c r="N274" s="16"/>
      <c r="O274" s="16"/>
      <c r="P274" s="17"/>
      <c r="Q274" s="18"/>
      <c r="R274" s="34"/>
      <c r="S274" s="18"/>
    </row>
    <row r="275" spans="6:19" customFormat="1" x14ac:dyDescent="0.2">
      <c r="F275" t="s">
        <v>747</v>
      </c>
      <c r="G275" s="13"/>
      <c r="H275" s="13"/>
      <c r="I275" s="13"/>
      <c r="J275" s="13"/>
      <c r="K275" s="13"/>
      <c r="L275" s="14"/>
      <c r="M275" s="15"/>
      <c r="N275" s="16"/>
      <c r="O275" s="16"/>
      <c r="P275" s="17"/>
      <c r="Q275" s="18"/>
      <c r="R275" s="34"/>
      <c r="S275" s="18"/>
    </row>
    <row r="276" spans="6:19" customFormat="1" x14ac:dyDescent="0.2">
      <c r="F276" t="s">
        <v>748</v>
      </c>
      <c r="G276" s="13"/>
      <c r="H276" s="13"/>
      <c r="I276" s="13"/>
      <c r="J276" s="13"/>
      <c r="K276" s="13"/>
      <c r="L276" s="14"/>
      <c r="M276" s="15"/>
      <c r="N276" s="16"/>
      <c r="O276" s="16"/>
      <c r="P276" s="17"/>
      <c r="Q276" s="18"/>
      <c r="R276" s="34"/>
      <c r="S276" s="18"/>
    </row>
    <row r="277" spans="6:19" customFormat="1" x14ac:dyDescent="0.2">
      <c r="F277" t="s">
        <v>749</v>
      </c>
      <c r="G277" s="13"/>
      <c r="H277" s="13"/>
      <c r="I277" s="13"/>
      <c r="J277" s="13"/>
      <c r="K277" s="13"/>
      <c r="L277" s="14"/>
      <c r="M277" s="15"/>
      <c r="N277" s="16"/>
      <c r="O277" s="16"/>
      <c r="P277" s="17"/>
      <c r="Q277" s="18"/>
      <c r="R277" s="34"/>
      <c r="S277" s="18"/>
    </row>
    <row r="278" spans="6:19" customFormat="1" x14ac:dyDescent="0.2">
      <c r="F278" t="s">
        <v>750</v>
      </c>
      <c r="G278" s="13"/>
      <c r="H278" s="13"/>
      <c r="I278" s="13"/>
      <c r="J278" s="13"/>
      <c r="K278" s="13"/>
      <c r="L278" s="14"/>
      <c r="M278" s="15"/>
      <c r="N278" s="16"/>
      <c r="O278" s="16"/>
      <c r="P278" s="17"/>
      <c r="Q278" s="18"/>
      <c r="R278" s="34"/>
      <c r="S278" s="18"/>
    </row>
    <row r="279" spans="6:19" customFormat="1" x14ac:dyDescent="0.2">
      <c r="F279" t="s">
        <v>751</v>
      </c>
      <c r="G279" s="13"/>
      <c r="H279" s="13"/>
      <c r="I279" s="13"/>
      <c r="J279" s="13"/>
      <c r="K279" s="13"/>
      <c r="L279" s="14"/>
      <c r="M279" s="15"/>
      <c r="N279" s="16"/>
      <c r="O279" s="16"/>
      <c r="P279" s="17"/>
      <c r="Q279" s="18"/>
      <c r="R279" s="34"/>
      <c r="S279" s="18"/>
    </row>
    <row r="280" spans="6:19" customFormat="1" x14ac:dyDescent="0.2">
      <c r="F280" t="s">
        <v>752</v>
      </c>
      <c r="G280" s="13"/>
      <c r="H280" s="13"/>
      <c r="I280" s="13"/>
      <c r="J280" s="13"/>
      <c r="K280" s="13"/>
      <c r="L280" s="14"/>
      <c r="M280" s="15"/>
      <c r="N280" s="16"/>
      <c r="O280" s="16"/>
      <c r="P280" s="17"/>
      <c r="Q280" s="18"/>
      <c r="R280" s="34"/>
      <c r="S280" s="18"/>
    </row>
    <row r="281" spans="6:19" customFormat="1" x14ac:dyDescent="0.2">
      <c r="F281" s="38" t="s">
        <v>760</v>
      </c>
      <c r="G281" s="13" t="s">
        <v>762</v>
      </c>
      <c r="H281" s="13"/>
      <c r="I281" s="13"/>
      <c r="J281" s="13"/>
      <c r="K281" s="13"/>
      <c r="L281" s="14"/>
      <c r="M281" s="15"/>
      <c r="N281" s="16"/>
      <c r="O281" s="16"/>
      <c r="P281" s="17"/>
      <c r="Q281" s="18">
        <v>2004</v>
      </c>
      <c r="R281" s="34" t="s">
        <v>761</v>
      </c>
      <c r="S281" s="18" t="s">
        <v>1</v>
      </c>
    </row>
    <row r="282" spans="6:19" customFormat="1" x14ac:dyDescent="0.2">
      <c r="F282" s="38" t="s">
        <v>763</v>
      </c>
      <c r="G282" s="13"/>
      <c r="H282" s="13"/>
      <c r="I282" s="13"/>
      <c r="J282" s="13"/>
      <c r="K282" s="13"/>
      <c r="L282" s="14"/>
      <c r="M282" s="15"/>
      <c r="N282" s="16"/>
      <c r="O282" s="16"/>
      <c r="P282" s="17"/>
      <c r="Q282" s="18"/>
      <c r="R282" s="34"/>
      <c r="S282" s="18"/>
    </row>
    <row r="283" spans="6:19" customFormat="1" x14ac:dyDescent="0.2">
      <c r="F283" s="38" t="s">
        <v>580</v>
      </c>
      <c r="G283" s="13"/>
      <c r="H283" s="13"/>
      <c r="I283" s="13"/>
      <c r="J283" s="13"/>
      <c r="K283" s="13"/>
      <c r="L283" s="14"/>
      <c r="M283" s="15"/>
      <c r="N283" s="16"/>
      <c r="O283" s="16"/>
      <c r="P283" s="17"/>
      <c r="Q283" s="18"/>
      <c r="R283" s="34"/>
      <c r="S283" s="18"/>
    </row>
    <row r="284" spans="6:19" customFormat="1" x14ac:dyDescent="0.2">
      <c r="F284" s="38" t="s">
        <v>746</v>
      </c>
      <c r="G284" s="13"/>
      <c r="H284" s="13"/>
      <c r="I284" s="13"/>
      <c r="J284" s="13"/>
      <c r="K284" s="13"/>
      <c r="L284" s="14"/>
      <c r="M284" s="15"/>
      <c r="N284" s="16"/>
      <c r="O284" s="16"/>
      <c r="P284" s="17"/>
      <c r="Q284" s="18"/>
      <c r="R284" s="34"/>
      <c r="S284" s="18"/>
    </row>
    <row r="285" spans="6:19" customFormat="1" x14ac:dyDescent="0.2">
      <c r="F285" s="38" t="s">
        <v>764</v>
      </c>
      <c r="G285" s="13"/>
      <c r="H285" s="13"/>
      <c r="I285" s="13"/>
      <c r="J285" s="13"/>
      <c r="K285" s="13"/>
      <c r="L285" s="14"/>
      <c r="M285" s="15"/>
      <c r="N285" s="16"/>
      <c r="O285" s="16"/>
      <c r="P285" s="17"/>
      <c r="Q285" s="18"/>
      <c r="R285" s="34"/>
      <c r="S285" s="18"/>
    </row>
    <row r="286" spans="6:19" customFormat="1" x14ac:dyDescent="0.2">
      <c r="F286" s="38" t="s">
        <v>765</v>
      </c>
      <c r="G286" s="13"/>
      <c r="H286" s="13"/>
      <c r="I286" s="13"/>
      <c r="J286" s="13"/>
      <c r="K286" s="13"/>
      <c r="L286" s="14"/>
      <c r="M286" s="15"/>
      <c r="N286" s="16"/>
      <c r="O286" s="16"/>
      <c r="P286" s="17"/>
      <c r="Q286" s="18"/>
      <c r="R286" s="34"/>
      <c r="S286" s="18"/>
    </row>
    <row r="287" spans="6:19" customFormat="1" x14ac:dyDescent="0.2">
      <c r="F287" s="38" t="s">
        <v>766</v>
      </c>
      <c r="G287" s="13"/>
      <c r="H287" s="13"/>
      <c r="I287" s="13"/>
      <c r="J287" s="13"/>
      <c r="K287" s="13"/>
      <c r="L287" s="14"/>
      <c r="M287" s="15"/>
      <c r="N287" s="16"/>
      <c r="O287" s="16"/>
      <c r="P287" s="17"/>
      <c r="Q287" s="18"/>
      <c r="R287" s="34"/>
      <c r="S287" s="18"/>
    </row>
    <row r="288" spans="6:19" customFormat="1" x14ac:dyDescent="0.2">
      <c r="F288" s="38" t="s">
        <v>757</v>
      </c>
      <c r="G288" s="13"/>
      <c r="H288" s="13"/>
      <c r="I288" s="13"/>
      <c r="J288" s="13"/>
      <c r="K288" s="13"/>
      <c r="L288" s="14"/>
      <c r="M288" s="15"/>
      <c r="N288" s="16"/>
      <c r="O288" s="16"/>
      <c r="P288" s="17"/>
      <c r="Q288" s="18"/>
      <c r="R288" s="34"/>
      <c r="S288" s="18"/>
    </row>
    <row r="289" spans="6:6" customFormat="1" x14ac:dyDescent="0.2">
      <c r="F289" s="38" t="s">
        <v>767</v>
      </c>
    </row>
    <row r="290" spans="6:6" customFormat="1" x14ac:dyDescent="0.2">
      <c r="F290" s="38" t="s">
        <v>768</v>
      </c>
    </row>
    <row r="291" spans="6:6" customFormat="1" x14ac:dyDescent="0.2">
      <c r="F291" s="38" t="s">
        <v>769</v>
      </c>
    </row>
    <row r="292" spans="6:6" customFormat="1" x14ac:dyDescent="0.2">
      <c r="F292" s="38" t="s">
        <v>770</v>
      </c>
    </row>
    <row r="293" spans="6:6" customFormat="1" x14ac:dyDescent="0.2">
      <c r="F293" s="38" t="s">
        <v>771</v>
      </c>
    </row>
    <row r="294" spans="6:6" customFormat="1" x14ac:dyDescent="0.2">
      <c r="F294" s="38" t="s">
        <v>772</v>
      </c>
    </row>
    <row r="295" spans="6:6" customFormat="1" x14ac:dyDescent="0.2">
      <c r="F295" s="38" t="s">
        <v>773</v>
      </c>
    </row>
    <row r="296" spans="6:6" customFormat="1" x14ac:dyDescent="0.2">
      <c r="F296" s="38" t="s">
        <v>774</v>
      </c>
    </row>
    <row r="297" spans="6:6" customFormat="1" x14ac:dyDescent="0.2">
      <c r="F297" s="38" t="s">
        <v>775</v>
      </c>
    </row>
    <row r="298" spans="6:6" customFormat="1" x14ac:dyDescent="0.2">
      <c r="F298" s="38" t="s">
        <v>776</v>
      </c>
    </row>
    <row r="299" spans="6:6" customFormat="1" x14ac:dyDescent="0.2">
      <c r="F299" s="38" t="s">
        <v>777</v>
      </c>
    </row>
    <row r="300" spans="6:6" customFormat="1" x14ac:dyDescent="0.2">
      <c r="F300" s="38" t="s">
        <v>778</v>
      </c>
    </row>
    <row r="301" spans="6:6" customFormat="1" x14ac:dyDescent="0.2">
      <c r="F301" s="38" t="s">
        <v>779</v>
      </c>
    </row>
    <row r="302" spans="6:6" customFormat="1" x14ac:dyDescent="0.2">
      <c r="F302" s="38" t="s">
        <v>754</v>
      </c>
    </row>
    <row r="303" spans="6:6" customFormat="1" x14ac:dyDescent="0.2">
      <c r="F303" s="38" t="s">
        <v>730</v>
      </c>
    </row>
    <row r="304" spans="6:6" customFormat="1" x14ac:dyDescent="0.2">
      <c r="F304" s="38" t="s">
        <v>733</v>
      </c>
    </row>
    <row r="305" spans="6:19" customFormat="1" x14ac:dyDescent="0.2">
      <c r="F305" s="38" t="s">
        <v>729</v>
      </c>
      <c r="G305" s="13"/>
      <c r="H305" s="13"/>
      <c r="I305" s="13"/>
      <c r="J305" s="13"/>
      <c r="K305" s="13"/>
      <c r="L305" s="14"/>
      <c r="M305" s="15"/>
      <c r="N305" s="16"/>
      <c r="O305" s="16"/>
      <c r="P305" s="17"/>
      <c r="Q305" s="18"/>
      <c r="R305" s="34"/>
      <c r="S305" s="18"/>
    </row>
    <row r="306" spans="6:19" customFormat="1" x14ac:dyDescent="0.2">
      <c r="F306" s="38" t="s">
        <v>780</v>
      </c>
      <c r="G306" s="13"/>
      <c r="H306" s="13"/>
      <c r="I306" s="13"/>
      <c r="J306" s="13"/>
      <c r="K306" s="13"/>
      <c r="L306" s="14"/>
      <c r="M306" s="15"/>
      <c r="N306" s="16"/>
      <c r="O306" s="16"/>
      <c r="P306" s="17"/>
      <c r="Q306" s="18"/>
      <c r="R306" s="34"/>
      <c r="S306" s="18"/>
    </row>
    <row r="307" spans="6:19" customFormat="1" x14ac:dyDescent="0.2">
      <c r="F307" s="38" t="s">
        <v>781</v>
      </c>
      <c r="G307" s="13"/>
      <c r="H307" s="13"/>
      <c r="I307" s="13"/>
      <c r="J307" s="13"/>
      <c r="K307" s="13"/>
      <c r="L307" s="14"/>
      <c r="M307" s="15"/>
      <c r="N307" s="16"/>
      <c r="O307" s="16"/>
      <c r="P307" s="17"/>
      <c r="Q307" s="18"/>
      <c r="R307" s="34"/>
      <c r="S307" s="18"/>
    </row>
    <row r="308" spans="6:19" customFormat="1" x14ac:dyDescent="0.2">
      <c r="F308" s="38" t="s">
        <v>682</v>
      </c>
      <c r="G308" s="13"/>
      <c r="H308" s="13"/>
      <c r="I308" s="13"/>
      <c r="J308" s="13"/>
      <c r="K308" s="13"/>
      <c r="L308" s="14"/>
      <c r="M308" s="15"/>
      <c r="N308" s="16"/>
      <c r="O308" s="16"/>
      <c r="P308" s="17"/>
      <c r="Q308" s="18"/>
      <c r="R308" s="34"/>
      <c r="S308" s="18"/>
    </row>
    <row r="309" spans="6:19" customFormat="1" x14ac:dyDescent="0.2">
      <c r="F309" s="38" t="s">
        <v>782</v>
      </c>
      <c r="G309" s="13"/>
      <c r="H309" s="13"/>
      <c r="I309" s="13"/>
      <c r="J309" s="13"/>
      <c r="K309" s="13"/>
      <c r="L309" s="14"/>
      <c r="M309" s="15"/>
      <c r="N309" s="16"/>
      <c r="O309" s="16"/>
      <c r="P309" s="17"/>
      <c r="Q309" s="18"/>
      <c r="R309" s="34"/>
      <c r="S309" s="18"/>
    </row>
    <row r="310" spans="6:19" customFormat="1" x14ac:dyDescent="0.2">
      <c r="F310" s="38" t="s">
        <v>783</v>
      </c>
      <c r="G310" s="13"/>
      <c r="H310" s="13"/>
      <c r="I310" s="13"/>
      <c r="J310" s="13"/>
      <c r="K310" s="13"/>
      <c r="L310" s="14"/>
      <c r="M310" s="15"/>
      <c r="N310" s="16"/>
      <c r="O310" s="16"/>
      <c r="P310" s="17"/>
      <c r="Q310" s="18"/>
      <c r="R310" s="34"/>
      <c r="S310" s="18"/>
    </row>
    <row r="311" spans="6:19" customFormat="1" x14ac:dyDescent="0.2">
      <c r="F311" s="38" t="s">
        <v>784</v>
      </c>
      <c r="G311" s="13"/>
      <c r="H311" s="13"/>
      <c r="I311" s="13"/>
      <c r="J311" s="13"/>
      <c r="K311" s="13"/>
      <c r="L311" s="14"/>
      <c r="M311" s="15"/>
      <c r="N311" s="16"/>
      <c r="O311" s="16"/>
      <c r="P311" s="17"/>
      <c r="Q311" s="18"/>
      <c r="R311" s="34"/>
      <c r="S311" s="18"/>
    </row>
    <row r="312" spans="6:19" customFormat="1" x14ac:dyDescent="0.2">
      <c r="F312" s="38" t="s">
        <v>784</v>
      </c>
      <c r="G312" s="13"/>
      <c r="H312" s="13"/>
      <c r="I312" s="13"/>
      <c r="J312" s="13"/>
      <c r="K312" s="13"/>
      <c r="L312" s="14"/>
      <c r="M312" s="15"/>
      <c r="N312" s="16"/>
      <c r="O312" s="16"/>
      <c r="P312" s="17"/>
      <c r="Q312" s="18"/>
      <c r="R312" s="34"/>
      <c r="S312" s="18"/>
    </row>
    <row r="313" spans="6:19" customFormat="1" x14ac:dyDescent="0.2">
      <c r="F313" s="38" t="s">
        <v>785</v>
      </c>
      <c r="G313" s="13"/>
      <c r="H313" s="13"/>
      <c r="I313" s="13"/>
      <c r="J313" s="13"/>
      <c r="K313" s="13"/>
      <c r="L313" s="14"/>
      <c r="M313" s="15"/>
      <c r="N313" s="16"/>
      <c r="O313" s="16"/>
      <c r="P313" s="17"/>
      <c r="Q313" s="18"/>
      <c r="R313" s="34"/>
      <c r="S313" s="18"/>
    </row>
    <row r="314" spans="6:19" customFormat="1" x14ac:dyDescent="0.2">
      <c r="F314" s="38" t="s">
        <v>786</v>
      </c>
      <c r="G314" s="13"/>
      <c r="H314" s="13"/>
      <c r="I314" s="13"/>
      <c r="J314" s="13"/>
      <c r="K314" s="13"/>
      <c r="L314" s="14"/>
      <c r="M314" s="15"/>
      <c r="N314" s="16"/>
      <c r="O314" s="16"/>
      <c r="P314" s="17"/>
      <c r="Q314" s="18"/>
      <c r="R314" s="34"/>
      <c r="S314" s="18"/>
    </row>
    <row r="315" spans="6:19" customFormat="1" x14ac:dyDescent="0.2">
      <c r="F315" s="38" t="s">
        <v>787</v>
      </c>
      <c r="G315" s="13"/>
      <c r="H315" s="13"/>
      <c r="I315" s="13"/>
      <c r="J315" s="13"/>
      <c r="K315" s="13"/>
      <c r="L315" s="14"/>
      <c r="M315" s="15"/>
      <c r="N315" s="16"/>
      <c r="O315" s="16"/>
      <c r="P315" s="17"/>
      <c r="Q315" s="18"/>
      <c r="R315" s="34"/>
      <c r="S315" s="18"/>
    </row>
    <row r="316" spans="6:19" customFormat="1" x14ac:dyDescent="0.2">
      <c r="F316" s="38" t="s">
        <v>788</v>
      </c>
      <c r="G316" s="13"/>
      <c r="H316" s="13"/>
      <c r="I316" s="13"/>
      <c r="J316" s="13"/>
      <c r="K316" s="13"/>
      <c r="L316" s="14"/>
      <c r="M316" s="15"/>
      <c r="N316" s="16"/>
      <c r="O316" s="16"/>
      <c r="P316" s="17"/>
      <c r="Q316" s="18"/>
      <c r="R316" s="34"/>
      <c r="S316" s="18"/>
    </row>
    <row r="317" spans="6:19" customFormat="1" x14ac:dyDescent="0.2">
      <c r="F317" s="38" t="s">
        <v>789</v>
      </c>
      <c r="G317" s="13"/>
      <c r="H317" s="13"/>
      <c r="I317" s="13"/>
      <c r="J317" s="13"/>
      <c r="K317" s="13"/>
      <c r="L317" s="14"/>
      <c r="M317" s="15"/>
      <c r="N317" s="16"/>
      <c r="O317" s="16"/>
      <c r="P317" s="17"/>
      <c r="Q317" s="18"/>
      <c r="R317" s="34"/>
      <c r="S317" s="18"/>
    </row>
    <row r="318" spans="6:19" customFormat="1" x14ac:dyDescent="0.2">
      <c r="F318" s="38" t="s">
        <v>790</v>
      </c>
      <c r="G318" s="13"/>
      <c r="H318" s="13"/>
      <c r="I318" s="13"/>
      <c r="J318" s="13"/>
      <c r="K318" s="13"/>
      <c r="L318" s="14"/>
      <c r="M318" s="15"/>
      <c r="N318" s="16"/>
      <c r="O318" s="16"/>
      <c r="P318" s="17"/>
      <c r="Q318" s="18"/>
      <c r="R318" s="34"/>
      <c r="S318" s="18"/>
    </row>
    <row r="319" spans="6:19" customFormat="1" x14ac:dyDescent="0.2">
      <c r="F319" s="38" t="s">
        <v>791</v>
      </c>
      <c r="G319" s="13"/>
      <c r="H319" s="13"/>
      <c r="I319" s="13"/>
      <c r="J319" s="13"/>
      <c r="K319" s="13"/>
      <c r="L319" s="14"/>
      <c r="M319" s="15"/>
      <c r="N319" s="16"/>
      <c r="O319" s="16"/>
      <c r="P319" s="17"/>
      <c r="Q319" s="18"/>
      <c r="R319" s="34"/>
      <c r="S319" s="18" t="s">
        <v>1</v>
      </c>
    </row>
    <row r="320" spans="6:19" customFormat="1" x14ac:dyDescent="0.2">
      <c r="F320" s="38" t="s">
        <v>792</v>
      </c>
      <c r="G320" s="13" t="s">
        <v>800</v>
      </c>
      <c r="H320" s="13"/>
      <c r="I320" s="13"/>
      <c r="J320" s="13"/>
      <c r="K320" s="13"/>
      <c r="L320" s="14"/>
      <c r="M320" s="15"/>
      <c r="N320" s="16"/>
      <c r="O320" s="16"/>
      <c r="P320" s="17"/>
      <c r="Q320" s="18"/>
      <c r="R320" s="34" t="s">
        <v>801</v>
      </c>
      <c r="S320" s="18" t="s">
        <v>1</v>
      </c>
    </row>
    <row r="321" spans="6:19" customFormat="1" x14ac:dyDescent="0.2">
      <c r="F321" s="38" t="s">
        <v>793</v>
      </c>
      <c r="G321" s="13" t="s">
        <v>800</v>
      </c>
      <c r="H321" s="13"/>
      <c r="I321" s="13"/>
      <c r="J321" s="13"/>
      <c r="K321" s="13"/>
      <c r="L321" s="14"/>
      <c r="M321" s="15"/>
      <c r="N321" s="16"/>
      <c r="O321" s="16"/>
      <c r="P321" s="17"/>
      <c r="Q321" s="18"/>
      <c r="R321" s="34" t="s">
        <v>801</v>
      </c>
      <c r="S321" s="18" t="s">
        <v>1</v>
      </c>
    </row>
    <row r="322" spans="6:19" customFormat="1" x14ac:dyDescent="0.2">
      <c r="F322" s="38" t="s">
        <v>648</v>
      </c>
      <c r="G322" s="13" t="s">
        <v>800</v>
      </c>
      <c r="H322" s="13"/>
      <c r="I322" s="13"/>
      <c r="J322" s="13"/>
      <c r="K322" s="13"/>
      <c r="L322" s="14"/>
      <c r="M322" s="15"/>
      <c r="N322" s="16"/>
      <c r="O322" s="16"/>
      <c r="P322" s="17"/>
      <c r="Q322" s="18"/>
      <c r="R322" s="34" t="s">
        <v>801</v>
      </c>
      <c r="S322" s="18" t="s">
        <v>1</v>
      </c>
    </row>
    <row r="323" spans="6:19" customFormat="1" x14ac:dyDescent="0.2">
      <c r="F323" s="38" t="s">
        <v>722</v>
      </c>
      <c r="G323" s="13" t="s">
        <v>800</v>
      </c>
      <c r="H323" s="13"/>
      <c r="I323" s="13"/>
      <c r="J323" s="13"/>
      <c r="K323" s="13"/>
      <c r="L323" s="14"/>
      <c r="M323" s="15"/>
      <c r="N323" s="16"/>
      <c r="O323" s="16"/>
      <c r="P323" s="17"/>
      <c r="Q323" s="18"/>
      <c r="R323" s="34" t="s">
        <v>801</v>
      </c>
      <c r="S323" s="18" t="s">
        <v>1</v>
      </c>
    </row>
    <row r="324" spans="6:19" customFormat="1" x14ac:dyDescent="0.2">
      <c r="F324" s="38" t="s">
        <v>794</v>
      </c>
      <c r="G324" s="13" t="s">
        <v>800</v>
      </c>
      <c r="H324" s="13"/>
      <c r="I324" s="13"/>
      <c r="J324" s="13"/>
      <c r="K324" s="13"/>
      <c r="L324" s="14"/>
      <c r="M324" s="15"/>
      <c r="N324" s="16"/>
      <c r="O324" s="16"/>
      <c r="P324" s="17"/>
      <c r="Q324" s="18"/>
      <c r="R324" s="34" t="s">
        <v>801</v>
      </c>
      <c r="S324" s="18" t="s">
        <v>1</v>
      </c>
    </row>
    <row r="325" spans="6:19" customFormat="1" x14ac:dyDescent="0.2">
      <c r="F325" s="38" t="s">
        <v>697</v>
      </c>
      <c r="G325" s="13" t="s">
        <v>800</v>
      </c>
      <c r="H325" s="13"/>
      <c r="I325" s="13"/>
      <c r="J325" s="13"/>
      <c r="K325" s="13"/>
      <c r="L325" s="14"/>
      <c r="M325" s="15"/>
      <c r="N325" s="16"/>
      <c r="O325" s="16"/>
      <c r="P325" s="17"/>
      <c r="Q325" s="18"/>
      <c r="R325" s="34" t="s">
        <v>801</v>
      </c>
      <c r="S325" s="18" t="s">
        <v>1</v>
      </c>
    </row>
    <row r="326" spans="6:19" customFormat="1" x14ac:dyDescent="0.2">
      <c r="F326" s="38" t="s">
        <v>795</v>
      </c>
      <c r="G326" s="13" t="s">
        <v>800</v>
      </c>
      <c r="H326" s="13"/>
      <c r="I326" s="13"/>
      <c r="J326" s="13"/>
      <c r="K326" s="13"/>
      <c r="L326" s="14"/>
      <c r="M326" s="15"/>
      <c r="N326" s="16"/>
      <c r="O326" s="16"/>
      <c r="P326" s="17"/>
      <c r="Q326" s="18"/>
      <c r="R326" s="34" t="s">
        <v>801</v>
      </c>
      <c r="S326" s="18" t="s">
        <v>1</v>
      </c>
    </row>
    <row r="327" spans="6:19" customFormat="1" x14ac:dyDescent="0.2">
      <c r="F327" s="38" t="s">
        <v>796</v>
      </c>
      <c r="G327" s="13" t="s">
        <v>800</v>
      </c>
      <c r="H327" s="13"/>
      <c r="I327" s="13"/>
      <c r="J327" s="13"/>
      <c r="K327" s="13"/>
      <c r="L327" s="14"/>
      <c r="M327" s="15"/>
      <c r="N327" s="16"/>
      <c r="O327" s="16"/>
      <c r="P327" s="17"/>
      <c r="Q327" s="18"/>
      <c r="R327" s="34" t="s">
        <v>801</v>
      </c>
      <c r="S327" s="18" t="s">
        <v>1</v>
      </c>
    </row>
    <row r="328" spans="6:19" customFormat="1" x14ac:dyDescent="0.2">
      <c r="F328" s="38" t="s">
        <v>797</v>
      </c>
      <c r="G328" s="13" t="s">
        <v>800</v>
      </c>
      <c r="H328" s="13"/>
      <c r="I328" s="13"/>
      <c r="J328" s="13"/>
      <c r="K328" s="13"/>
      <c r="L328" s="14"/>
      <c r="M328" s="15"/>
      <c r="N328" s="16"/>
      <c r="O328" s="16"/>
      <c r="P328" s="17"/>
      <c r="Q328" s="18"/>
      <c r="R328" s="34" t="s">
        <v>801</v>
      </c>
      <c r="S328" s="18" t="s">
        <v>1</v>
      </c>
    </row>
    <row r="329" spans="6:19" customFormat="1" x14ac:dyDescent="0.2">
      <c r="F329" s="38" t="s">
        <v>430</v>
      </c>
      <c r="G329" s="13" t="s">
        <v>800</v>
      </c>
      <c r="H329" s="13"/>
      <c r="I329" s="13"/>
      <c r="J329" s="13"/>
      <c r="K329" s="13"/>
      <c r="L329" s="14"/>
      <c r="M329" s="15"/>
      <c r="N329" s="16"/>
      <c r="O329" s="16"/>
      <c r="P329" s="17"/>
      <c r="Q329" s="18"/>
      <c r="R329" s="34" t="s">
        <v>801</v>
      </c>
      <c r="S329" s="18" t="s">
        <v>1</v>
      </c>
    </row>
    <row r="330" spans="6:19" customFormat="1" x14ac:dyDescent="0.2">
      <c r="F330" s="38" t="s">
        <v>798</v>
      </c>
      <c r="G330" s="13" t="s">
        <v>800</v>
      </c>
      <c r="H330" s="13"/>
      <c r="I330" s="13"/>
      <c r="J330" s="13"/>
      <c r="K330" s="13"/>
      <c r="L330" s="14"/>
      <c r="M330" s="15"/>
      <c r="N330" s="16"/>
      <c r="O330" s="16"/>
      <c r="P330" s="17"/>
      <c r="Q330" s="18"/>
      <c r="R330" s="34" t="s">
        <v>801</v>
      </c>
      <c r="S330" s="18" t="s">
        <v>1</v>
      </c>
    </row>
    <row r="331" spans="6:19" customFormat="1" x14ac:dyDescent="0.2">
      <c r="F331" s="38" t="s">
        <v>799</v>
      </c>
      <c r="G331" s="13" t="s">
        <v>800</v>
      </c>
      <c r="H331" s="13"/>
      <c r="I331" s="13"/>
      <c r="J331" s="13"/>
      <c r="K331" s="13"/>
      <c r="L331" s="14"/>
      <c r="M331" s="15"/>
      <c r="N331" s="16"/>
      <c r="O331" s="16"/>
      <c r="P331" s="17"/>
      <c r="Q331" s="18"/>
      <c r="R331" s="34" t="s">
        <v>801</v>
      </c>
      <c r="S331" s="18" t="s">
        <v>1</v>
      </c>
    </row>
    <row r="332" spans="6:19" customFormat="1" x14ac:dyDescent="0.2">
      <c r="F332" s="38"/>
      <c r="G332" s="13"/>
      <c r="H332" s="13"/>
      <c r="I332" s="13"/>
      <c r="J332" s="13"/>
      <c r="K332" s="13"/>
      <c r="L332" s="14"/>
      <c r="M332" s="15"/>
      <c r="N332" s="16"/>
      <c r="O332" s="16"/>
      <c r="P332" s="17"/>
      <c r="Q332" s="18"/>
      <c r="R332" s="34"/>
      <c r="S332" s="18" t="s">
        <v>1</v>
      </c>
    </row>
    <row r="333" spans="6:19" customFormat="1" x14ac:dyDescent="0.2">
      <c r="F333" s="38"/>
      <c r="G333" s="13"/>
      <c r="H333" s="13"/>
      <c r="I333" s="13"/>
      <c r="J333" s="13"/>
      <c r="K333" s="13"/>
      <c r="L333" s="14"/>
      <c r="M333" s="15"/>
      <c r="N333" s="16"/>
      <c r="O333" s="16"/>
      <c r="P333" s="17"/>
      <c r="Q333" s="18"/>
      <c r="R333" s="34"/>
      <c r="S333" s="18" t="s">
        <v>1</v>
      </c>
    </row>
    <row r="334" spans="6:19" customFormat="1" x14ac:dyDescent="0.2">
      <c r="F334" s="38"/>
      <c r="G334" s="13"/>
      <c r="H334" s="13"/>
      <c r="I334" s="13"/>
      <c r="J334" s="13"/>
      <c r="K334" s="13"/>
      <c r="L334" s="14"/>
      <c r="M334" s="15"/>
      <c r="N334" s="16"/>
      <c r="O334" s="16"/>
      <c r="P334" s="17"/>
      <c r="Q334" s="18"/>
      <c r="R334" s="34"/>
      <c r="S334" s="18" t="s">
        <v>1</v>
      </c>
    </row>
  </sheetData>
  <sortState ref="A2:Y249">
    <sortCondition ref="O2:O2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40"/>
  <sheetViews>
    <sheetView workbookViewId="0">
      <selection activeCell="A40" sqref="A40:XFD40"/>
    </sheetView>
  </sheetViews>
  <sheetFormatPr baseColWidth="10" defaultRowHeight="16" x14ac:dyDescent="0.2"/>
  <sheetData>
    <row r="1" spans="1:248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2</v>
      </c>
      <c r="AX1">
        <v>2</v>
      </c>
      <c r="AY1">
        <v>1</v>
      </c>
      <c r="AZ1">
        <v>3</v>
      </c>
      <c r="BA1">
        <v>1</v>
      </c>
      <c r="BB1">
        <v>1</v>
      </c>
      <c r="BC1">
        <v>2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2</v>
      </c>
      <c r="BK1">
        <v>3</v>
      </c>
      <c r="BL1">
        <v>1</v>
      </c>
      <c r="BM1">
        <v>3</v>
      </c>
      <c r="BN1">
        <v>3</v>
      </c>
      <c r="BO1">
        <v>3</v>
      </c>
      <c r="BP1">
        <v>2</v>
      </c>
      <c r="BQ1">
        <v>2</v>
      </c>
      <c r="BR1">
        <v>2</v>
      </c>
      <c r="BS1">
        <v>2</v>
      </c>
      <c r="BT1">
        <v>3</v>
      </c>
      <c r="BU1">
        <v>2</v>
      </c>
      <c r="BV1">
        <v>2</v>
      </c>
      <c r="BW1">
        <v>2</v>
      </c>
      <c r="BX1">
        <v>1</v>
      </c>
      <c r="BY1">
        <v>1</v>
      </c>
      <c r="BZ1">
        <v>2</v>
      </c>
      <c r="CA1">
        <v>1</v>
      </c>
      <c r="CB1">
        <v>2</v>
      </c>
      <c r="CC1">
        <v>1</v>
      </c>
      <c r="CD1">
        <v>2</v>
      </c>
      <c r="CE1">
        <v>1</v>
      </c>
      <c r="CF1">
        <v>1</v>
      </c>
      <c r="CG1">
        <v>1</v>
      </c>
      <c r="CH1">
        <v>1</v>
      </c>
      <c r="CI1">
        <v>2</v>
      </c>
      <c r="CJ1">
        <v>2</v>
      </c>
      <c r="CK1">
        <v>2</v>
      </c>
      <c r="CL1">
        <v>3</v>
      </c>
      <c r="CM1">
        <v>2</v>
      </c>
      <c r="CN1">
        <v>3</v>
      </c>
      <c r="CO1">
        <v>1</v>
      </c>
      <c r="CP1">
        <v>2</v>
      </c>
      <c r="CQ1">
        <v>1</v>
      </c>
      <c r="CR1">
        <v>1</v>
      </c>
      <c r="CS1">
        <v>2</v>
      </c>
      <c r="CT1">
        <v>2</v>
      </c>
      <c r="CU1">
        <v>2</v>
      </c>
      <c r="CV1">
        <v>3</v>
      </c>
      <c r="CW1">
        <v>2</v>
      </c>
      <c r="CX1">
        <v>2</v>
      </c>
      <c r="CY1">
        <v>2</v>
      </c>
      <c r="CZ1">
        <v>1</v>
      </c>
      <c r="DA1">
        <v>1</v>
      </c>
      <c r="DB1">
        <v>2</v>
      </c>
      <c r="DC1">
        <v>1</v>
      </c>
      <c r="DD1">
        <v>3</v>
      </c>
      <c r="DE1">
        <v>2</v>
      </c>
      <c r="DF1">
        <v>2</v>
      </c>
      <c r="DG1">
        <v>2</v>
      </c>
      <c r="DH1">
        <v>1</v>
      </c>
      <c r="DI1">
        <v>2</v>
      </c>
      <c r="DJ1">
        <v>1</v>
      </c>
      <c r="DK1">
        <v>1</v>
      </c>
      <c r="DL1">
        <v>2</v>
      </c>
      <c r="DM1">
        <v>3</v>
      </c>
      <c r="DN1">
        <v>2</v>
      </c>
      <c r="DO1">
        <v>2</v>
      </c>
      <c r="DP1">
        <v>2</v>
      </c>
      <c r="DQ1">
        <v>1</v>
      </c>
      <c r="DR1">
        <v>2</v>
      </c>
      <c r="DS1">
        <v>2</v>
      </c>
      <c r="DT1">
        <v>1</v>
      </c>
      <c r="DU1">
        <v>1</v>
      </c>
      <c r="DV1">
        <v>2</v>
      </c>
      <c r="DW1">
        <v>3</v>
      </c>
      <c r="DX1">
        <v>2</v>
      </c>
      <c r="DY1">
        <v>1</v>
      </c>
      <c r="DZ1">
        <v>2</v>
      </c>
      <c r="EA1">
        <v>1</v>
      </c>
      <c r="EB1">
        <v>2</v>
      </c>
      <c r="EC1">
        <v>1</v>
      </c>
      <c r="ED1">
        <v>1</v>
      </c>
      <c r="EE1">
        <v>2</v>
      </c>
      <c r="EF1">
        <v>3</v>
      </c>
      <c r="EG1">
        <v>2</v>
      </c>
      <c r="EH1">
        <v>3</v>
      </c>
      <c r="EI1">
        <v>3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2</v>
      </c>
      <c r="ES1">
        <v>2</v>
      </c>
      <c r="ET1">
        <v>2</v>
      </c>
      <c r="EU1">
        <v>2</v>
      </c>
      <c r="EV1">
        <v>1</v>
      </c>
      <c r="EW1">
        <v>1</v>
      </c>
      <c r="EX1">
        <v>1</v>
      </c>
      <c r="EY1">
        <v>2</v>
      </c>
      <c r="EZ1">
        <v>2</v>
      </c>
      <c r="FA1">
        <v>3</v>
      </c>
      <c r="FB1">
        <v>2</v>
      </c>
      <c r="FC1">
        <v>3</v>
      </c>
      <c r="FD1">
        <v>2</v>
      </c>
      <c r="FE1">
        <v>2</v>
      </c>
      <c r="FF1">
        <v>1</v>
      </c>
      <c r="FG1">
        <v>2</v>
      </c>
      <c r="FH1">
        <v>2</v>
      </c>
      <c r="FI1">
        <v>2</v>
      </c>
      <c r="FJ1">
        <v>1</v>
      </c>
      <c r="FK1">
        <v>2</v>
      </c>
      <c r="FL1">
        <v>2</v>
      </c>
      <c r="FM1">
        <v>2</v>
      </c>
      <c r="FN1">
        <v>2</v>
      </c>
      <c r="FO1">
        <v>2</v>
      </c>
      <c r="FP1">
        <v>1</v>
      </c>
      <c r="FQ1">
        <v>2</v>
      </c>
      <c r="FR1">
        <v>2</v>
      </c>
      <c r="FS1">
        <v>1</v>
      </c>
      <c r="FT1">
        <v>2</v>
      </c>
      <c r="FU1">
        <v>2</v>
      </c>
      <c r="FV1">
        <v>2</v>
      </c>
      <c r="FW1">
        <v>2</v>
      </c>
      <c r="FX1">
        <v>2</v>
      </c>
      <c r="FY1">
        <v>2</v>
      </c>
      <c r="FZ1">
        <v>2</v>
      </c>
      <c r="GA1">
        <v>2</v>
      </c>
      <c r="GB1">
        <v>2</v>
      </c>
      <c r="GC1">
        <v>2</v>
      </c>
      <c r="GD1">
        <v>1</v>
      </c>
      <c r="GE1">
        <v>2</v>
      </c>
      <c r="GF1">
        <v>1</v>
      </c>
      <c r="GG1">
        <v>2</v>
      </c>
      <c r="GH1">
        <v>2</v>
      </c>
      <c r="GI1">
        <v>1</v>
      </c>
      <c r="GJ1">
        <v>2</v>
      </c>
      <c r="GK1">
        <v>2</v>
      </c>
      <c r="GL1">
        <v>2</v>
      </c>
      <c r="GM1">
        <v>2</v>
      </c>
      <c r="GN1">
        <v>3</v>
      </c>
      <c r="GO1">
        <v>2</v>
      </c>
      <c r="GP1">
        <v>3</v>
      </c>
      <c r="GQ1">
        <v>1</v>
      </c>
      <c r="GR1">
        <v>2</v>
      </c>
      <c r="GS1">
        <v>2</v>
      </c>
      <c r="GT1">
        <v>3</v>
      </c>
      <c r="GU1">
        <v>2</v>
      </c>
      <c r="GV1">
        <v>2</v>
      </c>
      <c r="GW1">
        <v>2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1</v>
      </c>
      <c r="HE1">
        <v>3</v>
      </c>
      <c r="HF1">
        <v>2</v>
      </c>
      <c r="HG1">
        <v>2</v>
      </c>
      <c r="HH1">
        <v>2</v>
      </c>
      <c r="HI1">
        <v>2</v>
      </c>
      <c r="HJ1">
        <v>1</v>
      </c>
      <c r="HK1">
        <v>2</v>
      </c>
      <c r="HL1">
        <v>2</v>
      </c>
      <c r="HM1">
        <v>1</v>
      </c>
      <c r="HN1">
        <v>1</v>
      </c>
      <c r="HO1">
        <v>1</v>
      </c>
      <c r="HP1">
        <v>1</v>
      </c>
      <c r="HQ1">
        <v>2</v>
      </c>
      <c r="HR1">
        <v>2</v>
      </c>
      <c r="HS1">
        <v>1</v>
      </c>
      <c r="HT1">
        <v>1</v>
      </c>
      <c r="HU1">
        <v>2</v>
      </c>
      <c r="HV1">
        <v>3</v>
      </c>
      <c r="HW1">
        <v>2</v>
      </c>
      <c r="HX1">
        <v>2</v>
      </c>
      <c r="HY1">
        <v>2</v>
      </c>
      <c r="HZ1">
        <v>2</v>
      </c>
      <c r="IA1">
        <v>2</v>
      </c>
      <c r="IB1">
        <v>2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2</v>
      </c>
      <c r="IN1">
        <v>3</v>
      </c>
    </row>
    <row r="2" spans="1:248" x14ac:dyDescent="0.2">
      <c r="A2">
        <v>4</v>
      </c>
      <c r="B2">
        <v>3</v>
      </c>
      <c r="C2">
        <v>2</v>
      </c>
      <c r="D2">
        <v>3</v>
      </c>
      <c r="E2">
        <v>2</v>
      </c>
      <c r="F2">
        <v>3</v>
      </c>
      <c r="G2">
        <v>5</v>
      </c>
      <c r="H2">
        <v>3</v>
      </c>
      <c r="I2">
        <v>4</v>
      </c>
      <c r="J2">
        <v>3</v>
      </c>
      <c r="K2">
        <v>3</v>
      </c>
      <c r="L2">
        <v>3</v>
      </c>
      <c r="M2">
        <v>3</v>
      </c>
      <c r="N2">
        <v>3</v>
      </c>
      <c r="O2">
        <v>4</v>
      </c>
      <c r="P2">
        <v>3</v>
      </c>
      <c r="Q2">
        <v>2</v>
      </c>
      <c r="R2">
        <v>2</v>
      </c>
      <c r="S2">
        <v>6</v>
      </c>
      <c r="T2">
        <v>3</v>
      </c>
      <c r="U2">
        <v>3</v>
      </c>
      <c r="V2">
        <v>2</v>
      </c>
      <c r="W2">
        <v>3</v>
      </c>
      <c r="X2">
        <v>3</v>
      </c>
      <c r="Y2">
        <v>3</v>
      </c>
      <c r="Z2">
        <v>2</v>
      </c>
      <c r="AA2">
        <v>3</v>
      </c>
      <c r="AB2">
        <v>3</v>
      </c>
      <c r="AC2">
        <v>3</v>
      </c>
      <c r="AD2">
        <v>2</v>
      </c>
      <c r="AE2">
        <v>3</v>
      </c>
      <c r="AF2">
        <v>4</v>
      </c>
      <c r="AG2">
        <v>3</v>
      </c>
      <c r="AH2">
        <v>2</v>
      </c>
      <c r="AI2">
        <v>2</v>
      </c>
      <c r="AJ2">
        <v>3</v>
      </c>
      <c r="AK2">
        <v>3</v>
      </c>
      <c r="AL2">
        <v>4</v>
      </c>
      <c r="AM2">
        <v>3</v>
      </c>
      <c r="AN2">
        <v>4</v>
      </c>
      <c r="AO2">
        <v>3</v>
      </c>
      <c r="AP2">
        <v>2</v>
      </c>
      <c r="AQ2">
        <v>4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4</v>
      </c>
      <c r="AY2">
        <v>3</v>
      </c>
      <c r="AZ2">
        <v>4</v>
      </c>
      <c r="BA2">
        <v>1</v>
      </c>
      <c r="BB2">
        <v>3</v>
      </c>
      <c r="BC2">
        <v>4</v>
      </c>
      <c r="BD2">
        <v>3</v>
      </c>
      <c r="BE2">
        <v>2</v>
      </c>
      <c r="BF2">
        <v>2</v>
      </c>
      <c r="BG2">
        <v>2</v>
      </c>
      <c r="BH2">
        <v>2</v>
      </c>
      <c r="BI2">
        <v>2</v>
      </c>
      <c r="BJ2">
        <v>3</v>
      </c>
      <c r="BK2">
        <v>3</v>
      </c>
      <c r="BL2">
        <v>3</v>
      </c>
      <c r="BM2">
        <v>4</v>
      </c>
      <c r="BN2">
        <v>4</v>
      </c>
      <c r="BO2">
        <v>4</v>
      </c>
      <c r="BP2">
        <v>3</v>
      </c>
      <c r="BQ2">
        <v>3</v>
      </c>
      <c r="BR2">
        <v>3</v>
      </c>
      <c r="BS2">
        <v>3</v>
      </c>
      <c r="BT2">
        <v>4</v>
      </c>
      <c r="BU2">
        <v>3</v>
      </c>
      <c r="BV2">
        <v>3</v>
      </c>
      <c r="BW2">
        <v>4</v>
      </c>
      <c r="BX2">
        <v>4</v>
      </c>
      <c r="BY2">
        <v>2</v>
      </c>
      <c r="BZ2">
        <v>1</v>
      </c>
      <c r="CA2">
        <v>4</v>
      </c>
      <c r="CB2">
        <v>1</v>
      </c>
      <c r="CC2">
        <v>1</v>
      </c>
      <c r="CD2">
        <v>3</v>
      </c>
      <c r="CE2">
        <v>3</v>
      </c>
      <c r="CF2">
        <v>4</v>
      </c>
      <c r="CG2">
        <v>3</v>
      </c>
      <c r="CH2">
        <v>4</v>
      </c>
      <c r="CI2">
        <v>3</v>
      </c>
      <c r="CJ2">
        <v>3</v>
      </c>
      <c r="CK2">
        <v>3</v>
      </c>
      <c r="CL2">
        <v>4</v>
      </c>
      <c r="CM2">
        <v>4</v>
      </c>
      <c r="CN2">
        <v>4</v>
      </c>
      <c r="CO2">
        <v>3</v>
      </c>
      <c r="CP2">
        <v>3</v>
      </c>
      <c r="CQ2">
        <v>4</v>
      </c>
      <c r="CR2">
        <v>4</v>
      </c>
      <c r="CS2">
        <v>3</v>
      </c>
      <c r="CT2">
        <v>3</v>
      </c>
      <c r="CU2">
        <v>3</v>
      </c>
      <c r="CV2">
        <v>4</v>
      </c>
      <c r="CW2">
        <v>3</v>
      </c>
      <c r="CX2">
        <v>3</v>
      </c>
      <c r="CY2">
        <v>3</v>
      </c>
      <c r="CZ2">
        <v>4</v>
      </c>
      <c r="DA2">
        <v>4</v>
      </c>
      <c r="DB2">
        <v>3</v>
      </c>
      <c r="DC2">
        <v>3</v>
      </c>
      <c r="DD2">
        <v>4</v>
      </c>
      <c r="DE2">
        <v>1</v>
      </c>
      <c r="DF2">
        <v>3</v>
      </c>
      <c r="DG2">
        <v>4</v>
      </c>
      <c r="DH2">
        <v>4</v>
      </c>
      <c r="DI2">
        <v>3</v>
      </c>
      <c r="DJ2">
        <v>3</v>
      </c>
      <c r="DK2">
        <v>3</v>
      </c>
      <c r="DL2">
        <v>4</v>
      </c>
      <c r="DM2">
        <v>4</v>
      </c>
      <c r="DN2">
        <v>3</v>
      </c>
      <c r="DO2">
        <v>4</v>
      </c>
      <c r="DP2">
        <v>4</v>
      </c>
      <c r="DQ2">
        <v>4</v>
      </c>
      <c r="DR2">
        <v>3</v>
      </c>
      <c r="DS2">
        <v>4</v>
      </c>
      <c r="DT2">
        <v>3</v>
      </c>
      <c r="DU2">
        <v>3</v>
      </c>
      <c r="DV2">
        <v>3</v>
      </c>
      <c r="DW2">
        <v>4</v>
      </c>
      <c r="DX2">
        <v>4</v>
      </c>
      <c r="DY2">
        <v>3</v>
      </c>
      <c r="DZ2">
        <v>4</v>
      </c>
      <c r="EA2">
        <v>3</v>
      </c>
      <c r="EB2">
        <v>3</v>
      </c>
      <c r="EC2">
        <v>3</v>
      </c>
      <c r="ED2">
        <v>4</v>
      </c>
      <c r="EE2">
        <v>3</v>
      </c>
      <c r="EF2">
        <v>4</v>
      </c>
      <c r="EG2">
        <v>3</v>
      </c>
      <c r="EH2">
        <v>3</v>
      </c>
      <c r="EI2">
        <v>4</v>
      </c>
      <c r="EJ2">
        <v>3</v>
      </c>
      <c r="EK2">
        <v>2</v>
      </c>
      <c r="EL2">
        <v>3</v>
      </c>
      <c r="EM2">
        <v>4</v>
      </c>
      <c r="EN2">
        <v>3</v>
      </c>
      <c r="EO2">
        <v>3</v>
      </c>
      <c r="EP2">
        <v>3</v>
      </c>
      <c r="EQ2">
        <v>3</v>
      </c>
      <c r="ER2">
        <v>2</v>
      </c>
      <c r="ES2">
        <v>4</v>
      </c>
      <c r="ET2">
        <v>2</v>
      </c>
      <c r="EU2">
        <v>2</v>
      </c>
      <c r="EV2">
        <v>3</v>
      </c>
      <c r="EW2">
        <v>3</v>
      </c>
      <c r="EX2">
        <v>3</v>
      </c>
      <c r="EY2">
        <v>3</v>
      </c>
      <c r="EZ2">
        <v>2</v>
      </c>
      <c r="FA2">
        <v>4</v>
      </c>
      <c r="FB2">
        <v>4</v>
      </c>
      <c r="FC2">
        <v>3</v>
      </c>
      <c r="FD2">
        <v>4</v>
      </c>
      <c r="FE2">
        <v>4</v>
      </c>
      <c r="FF2">
        <v>4</v>
      </c>
      <c r="FG2">
        <v>3</v>
      </c>
      <c r="FH2">
        <v>3</v>
      </c>
      <c r="FI2">
        <v>4</v>
      </c>
      <c r="FJ2">
        <v>3</v>
      </c>
      <c r="FK2">
        <v>1</v>
      </c>
      <c r="FL2">
        <v>3</v>
      </c>
      <c r="FM2">
        <v>4</v>
      </c>
      <c r="FN2">
        <v>2</v>
      </c>
      <c r="FO2">
        <v>2</v>
      </c>
      <c r="FP2">
        <v>3</v>
      </c>
      <c r="FQ2">
        <v>4</v>
      </c>
      <c r="FR2">
        <v>4</v>
      </c>
      <c r="FS2">
        <v>3</v>
      </c>
      <c r="FT2">
        <v>1</v>
      </c>
      <c r="FU2">
        <v>1</v>
      </c>
      <c r="FV2">
        <v>4</v>
      </c>
      <c r="FW2">
        <v>4</v>
      </c>
      <c r="FX2">
        <v>4</v>
      </c>
      <c r="FY2">
        <v>4</v>
      </c>
      <c r="FZ2">
        <v>4</v>
      </c>
      <c r="GA2">
        <v>3</v>
      </c>
      <c r="GB2">
        <v>1</v>
      </c>
      <c r="GC2">
        <v>3</v>
      </c>
      <c r="GD2">
        <v>4</v>
      </c>
      <c r="GE2">
        <v>3</v>
      </c>
      <c r="GF2">
        <v>3</v>
      </c>
      <c r="GG2">
        <v>3</v>
      </c>
      <c r="GH2">
        <v>3</v>
      </c>
      <c r="GI2">
        <v>2</v>
      </c>
      <c r="GJ2">
        <v>3</v>
      </c>
      <c r="GK2">
        <v>3</v>
      </c>
      <c r="GL2">
        <v>3</v>
      </c>
      <c r="GM2">
        <v>4</v>
      </c>
      <c r="GN2">
        <v>4</v>
      </c>
      <c r="GO2">
        <v>4</v>
      </c>
      <c r="GP2">
        <v>4</v>
      </c>
      <c r="GQ2">
        <v>2</v>
      </c>
      <c r="GR2">
        <v>3</v>
      </c>
      <c r="GS2">
        <v>4</v>
      </c>
      <c r="GT2">
        <v>4</v>
      </c>
      <c r="GU2">
        <v>3</v>
      </c>
      <c r="GV2">
        <v>4</v>
      </c>
      <c r="GW2">
        <v>4</v>
      </c>
      <c r="GX2">
        <v>3</v>
      </c>
      <c r="GY2">
        <v>3</v>
      </c>
      <c r="GZ2">
        <v>3</v>
      </c>
      <c r="HA2">
        <v>3</v>
      </c>
      <c r="HB2">
        <v>4</v>
      </c>
      <c r="HC2">
        <v>4</v>
      </c>
      <c r="HD2">
        <v>4</v>
      </c>
      <c r="HE2">
        <v>4</v>
      </c>
      <c r="HF2">
        <v>4</v>
      </c>
      <c r="HG2">
        <v>4</v>
      </c>
      <c r="HH2">
        <v>4</v>
      </c>
      <c r="HI2">
        <v>4</v>
      </c>
      <c r="HJ2">
        <v>3</v>
      </c>
      <c r="HK2">
        <v>4</v>
      </c>
      <c r="HL2">
        <v>4</v>
      </c>
      <c r="HM2">
        <v>3</v>
      </c>
      <c r="HN2">
        <v>3</v>
      </c>
      <c r="HO2">
        <v>3</v>
      </c>
      <c r="HP2">
        <v>3</v>
      </c>
      <c r="HQ2">
        <v>3</v>
      </c>
      <c r="HR2">
        <v>3</v>
      </c>
      <c r="HS2">
        <v>3</v>
      </c>
      <c r="HT2">
        <v>4</v>
      </c>
      <c r="HU2">
        <v>4</v>
      </c>
      <c r="HV2">
        <v>4</v>
      </c>
      <c r="HW2">
        <v>4</v>
      </c>
      <c r="HX2">
        <v>4</v>
      </c>
      <c r="HY2">
        <v>3</v>
      </c>
      <c r="HZ2">
        <v>3</v>
      </c>
      <c r="IA2">
        <v>4</v>
      </c>
      <c r="IB2">
        <v>3</v>
      </c>
      <c r="IC2">
        <v>4</v>
      </c>
      <c r="ID2">
        <v>4</v>
      </c>
      <c r="IE2">
        <v>3</v>
      </c>
      <c r="IF2">
        <v>4</v>
      </c>
      <c r="IG2">
        <v>4</v>
      </c>
      <c r="IH2">
        <v>4</v>
      </c>
      <c r="II2">
        <v>3</v>
      </c>
      <c r="IJ2">
        <v>3</v>
      </c>
      <c r="IK2">
        <v>1</v>
      </c>
      <c r="IL2">
        <v>3</v>
      </c>
      <c r="IM2">
        <v>3</v>
      </c>
      <c r="IN2">
        <v>4</v>
      </c>
    </row>
    <row r="3" spans="1:248" x14ac:dyDescent="0.2">
      <c r="A3">
        <v>-10</v>
      </c>
      <c r="B3">
        <v>1995</v>
      </c>
      <c r="C3">
        <v>1995</v>
      </c>
      <c r="D3">
        <v>1977</v>
      </c>
      <c r="E3">
        <v>1996</v>
      </c>
      <c r="F3">
        <v>-10</v>
      </c>
      <c r="G3">
        <v>1994</v>
      </c>
      <c r="H3">
        <v>1958</v>
      </c>
      <c r="I3">
        <v>-10</v>
      </c>
      <c r="J3">
        <v>1976</v>
      </c>
      <c r="K3">
        <v>1994</v>
      </c>
      <c r="L3">
        <v>1976</v>
      </c>
      <c r="M3">
        <v>1994</v>
      </c>
      <c r="N3">
        <v>1998</v>
      </c>
      <c r="O3">
        <v>1971</v>
      </c>
      <c r="P3">
        <v>2000</v>
      </c>
      <c r="Q3">
        <v>1974</v>
      </c>
      <c r="R3">
        <v>1978</v>
      </c>
      <c r="S3">
        <v>1995</v>
      </c>
      <c r="T3">
        <v>1992</v>
      </c>
      <c r="U3">
        <v>2012</v>
      </c>
      <c r="V3">
        <v>1997</v>
      </c>
      <c r="W3">
        <v>1992</v>
      </c>
      <c r="X3">
        <v>-10</v>
      </c>
      <c r="Y3">
        <v>1987</v>
      </c>
      <c r="Z3">
        <v>1992</v>
      </c>
      <c r="AA3">
        <v>-10</v>
      </c>
      <c r="AB3">
        <v>1994</v>
      </c>
      <c r="AC3">
        <v>1978</v>
      </c>
      <c r="AD3">
        <v>1994</v>
      </c>
      <c r="AE3">
        <v>1980</v>
      </c>
      <c r="AF3">
        <v>1979</v>
      </c>
      <c r="AG3">
        <v>1978</v>
      </c>
      <c r="AH3">
        <v>1974</v>
      </c>
      <c r="AI3">
        <v>1997</v>
      </c>
      <c r="AJ3">
        <v>-10</v>
      </c>
      <c r="AK3">
        <v>1978</v>
      </c>
      <c r="AL3">
        <v>1986</v>
      </c>
      <c r="AM3">
        <v>1995</v>
      </c>
      <c r="AN3">
        <v>2000</v>
      </c>
      <c r="AO3">
        <v>-10</v>
      </c>
      <c r="AP3">
        <v>1974</v>
      </c>
      <c r="AQ3">
        <v>-10</v>
      </c>
      <c r="AR3">
        <v>1992</v>
      </c>
      <c r="AS3">
        <v>1996</v>
      </c>
      <c r="AT3">
        <v>1978</v>
      </c>
      <c r="AU3">
        <v>1976</v>
      </c>
      <c r="AV3">
        <v>1998</v>
      </c>
      <c r="AW3">
        <v>1993</v>
      </c>
      <c r="AX3">
        <v>1976</v>
      </c>
      <c r="AY3">
        <v>1971</v>
      </c>
      <c r="AZ3">
        <v>1988</v>
      </c>
      <c r="BA3">
        <v>1990</v>
      </c>
      <c r="BB3">
        <v>1977</v>
      </c>
      <c r="BC3">
        <v>1990</v>
      </c>
      <c r="BD3">
        <v>1977</v>
      </c>
      <c r="BE3">
        <v>1951</v>
      </c>
      <c r="BF3">
        <v>1985</v>
      </c>
      <c r="BG3">
        <v>1985</v>
      </c>
      <c r="BH3">
        <v>1954</v>
      </c>
      <c r="BI3">
        <v>1995</v>
      </c>
      <c r="BJ3">
        <v>1972</v>
      </c>
      <c r="BK3">
        <v>1977</v>
      </c>
      <c r="BL3">
        <v>1976</v>
      </c>
      <c r="BM3">
        <v>1995</v>
      </c>
      <c r="BN3">
        <v>1995</v>
      </c>
      <c r="BO3">
        <v>1997</v>
      </c>
      <c r="BP3">
        <v>1995</v>
      </c>
      <c r="BQ3">
        <v>1979</v>
      </c>
      <c r="BR3">
        <v>1975</v>
      </c>
      <c r="BS3">
        <v>1987</v>
      </c>
      <c r="BT3">
        <v>1999</v>
      </c>
      <c r="BU3">
        <v>1980</v>
      </c>
      <c r="BV3">
        <v>1971</v>
      </c>
      <c r="BW3">
        <v>1990</v>
      </c>
      <c r="BX3">
        <v>1990</v>
      </c>
      <c r="BY3">
        <v>1954</v>
      </c>
      <c r="BZ3">
        <v>1992</v>
      </c>
      <c r="CA3">
        <v>1973</v>
      </c>
      <c r="CB3">
        <v>1992</v>
      </c>
      <c r="CC3">
        <v>1992</v>
      </c>
      <c r="CD3">
        <v>1993</v>
      </c>
      <c r="CE3">
        <v>1997</v>
      </c>
      <c r="CF3">
        <v>1979</v>
      </c>
      <c r="CG3">
        <v>1981</v>
      </c>
      <c r="CH3">
        <v>1982</v>
      </c>
      <c r="CI3">
        <v>1988</v>
      </c>
      <c r="CJ3">
        <v>1975</v>
      </c>
      <c r="CK3">
        <v>1975</v>
      </c>
      <c r="CL3">
        <v>1986</v>
      </c>
      <c r="CM3">
        <v>1968</v>
      </c>
      <c r="CN3">
        <v>1971</v>
      </c>
      <c r="CO3">
        <v>1974</v>
      </c>
      <c r="CP3">
        <v>1979</v>
      </c>
      <c r="CQ3">
        <v>1973</v>
      </c>
      <c r="CR3">
        <v>1973</v>
      </c>
      <c r="CS3">
        <v>1973</v>
      </c>
      <c r="CT3">
        <v>1973</v>
      </c>
      <c r="CU3">
        <v>1978</v>
      </c>
      <c r="CV3">
        <v>1995</v>
      </c>
      <c r="CW3">
        <v>1974</v>
      </c>
      <c r="CX3">
        <v>1987</v>
      </c>
      <c r="CY3">
        <v>1994</v>
      </c>
      <c r="CZ3">
        <v>1985</v>
      </c>
      <c r="DA3">
        <v>1985</v>
      </c>
      <c r="DB3">
        <v>2001</v>
      </c>
      <c r="DC3">
        <v>1979</v>
      </c>
      <c r="DD3">
        <v>1976</v>
      </c>
      <c r="DE3">
        <v>1978</v>
      </c>
      <c r="DF3">
        <v>1980</v>
      </c>
      <c r="DG3">
        <v>1995</v>
      </c>
      <c r="DH3">
        <v>1992</v>
      </c>
      <c r="DI3">
        <v>1993</v>
      </c>
      <c r="DJ3">
        <v>1981</v>
      </c>
      <c r="DK3">
        <v>1995</v>
      </c>
      <c r="DL3">
        <v>1981</v>
      </c>
      <c r="DM3">
        <v>1983</v>
      </c>
      <c r="DN3">
        <v>1970</v>
      </c>
      <c r="DO3">
        <v>1986</v>
      </c>
      <c r="DP3">
        <v>1977</v>
      </c>
      <c r="DQ3">
        <v>1970</v>
      </c>
      <c r="DR3">
        <v>1972</v>
      </c>
      <c r="DS3">
        <v>1973</v>
      </c>
      <c r="DT3">
        <v>1983</v>
      </c>
      <c r="DU3">
        <v>1992</v>
      </c>
      <c r="DV3">
        <v>1967</v>
      </c>
      <c r="DW3">
        <v>1988</v>
      </c>
      <c r="DX3">
        <v>2004</v>
      </c>
      <c r="DY3">
        <v>1981</v>
      </c>
      <c r="DZ3">
        <v>1972</v>
      </c>
      <c r="EA3">
        <v>1978</v>
      </c>
      <c r="EB3">
        <v>1979</v>
      </c>
      <c r="EC3">
        <v>1973</v>
      </c>
      <c r="ED3">
        <v>1973</v>
      </c>
      <c r="EE3">
        <v>1979</v>
      </c>
      <c r="EF3">
        <v>1968</v>
      </c>
      <c r="EG3">
        <v>1966</v>
      </c>
      <c r="EH3">
        <v>1998</v>
      </c>
      <c r="EI3">
        <v>1994</v>
      </c>
      <c r="EJ3">
        <v>1973</v>
      </c>
      <c r="EK3">
        <v>1974</v>
      </c>
      <c r="EL3">
        <v>1974</v>
      </c>
      <c r="EM3">
        <v>1981</v>
      </c>
      <c r="EN3">
        <v>1978</v>
      </c>
      <c r="EO3">
        <v>1978</v>
      </c>
      <c r="EP3">
        <v>1977</v>
      </c>
      <c r="EQ3">
        <v>1977</v>
      </c>
      <c r="ER3">
        <v>1969</v>
      </c>
      <c r="ES3">
        <v>1980</v>
      </c>
      <c r="ET3">
        <v>1964</v>
      </c>
      <c r="EU3">
        <v>1973</v>
      </c>
      <c r="EV3">
        <v>1979</v>
      </c>
      <c r="EW3">
        <v>1978</v>
      </c>
      <c r="EX3">
        <v>1964</v>
      </c>
      <c r="EY3">
        <v>1967</v>
      </c>
      <c r="EZ3">
        <v>1967</v>
      </c>
      <c r="FA3">
        <v>1992</v>
      </c>
      <c r="FB3">
        <v>1978</v>
      </c>
      <c r="FC3">
        <v>1987</v>
      </c>
      <c r="FD3">
        <v>1970</v>
      </c>
      <c r="FE3">
        <v>1991</v>
      </c>
      <c r="FF3">
        <v>1975</v>
      </c>
      <c r="FG3">
        <v>1978</v>
      </c>
      <c r="FH3">
        <v>1978</v>
      </c>
      <c r="FI3">
        <v>1983</v>
      </c>
      <c r="FJ3">
        <v>1990</v>
      </c>
      <c r="FK3">
        <v>1987</v>
      </c>
      <c r="FL3">
        <v>1975</v>
      </c>
      <c r="FM3">
        <v>1990</v>
      </c>
      <c r="FN3">
        <v>1963</v>
      </c>
      <c r="FO3">
        <v>1967</v>
      </c>
      <c r="FP3">
        <v>1977</v>
      </c>
      <c r="FQ3">
        <v>1977</v>
      </c>
      <c r="FR3">
        <v>1977</v>
      </c>
      <c r="FS3">
        <v>1986</v>
      </c>
      <c r="FT3">
        <v>1981</v>
      </c>
      <c r="FU3">
        <v>1990</v>
      </c>
      <c r="FV3">
        <v>1972</v>
      </c>
      <c r="FW3">
        <v>1972</v>
      </c>
      <c r="FX3">
        <v>1966</v>
      </c>
      <c r="FY3">
        <v>1966</v>
      </c>
      <c r="FZ3">
        <v>1980</v>
      </c>
      <c r="GA3">
        <v>1974</v>
      </c>
      <c r="GB3">
        <v>1981</v>
      </c>
      <c r="GC3">
        <v>1980</v>
      </c>
      <c r="GD3">
        <v>1972</v>
      </c>
      <c r="GE3">
        <v>1984</v>
      </c>
      <c r="GF3">
        <v>1995</v>
      </c>
      <c r="GG3">
        <v>1972</v>
      </c>
      <c r="GH3">
        <v>2009</v>
      </c>
      <c r="GI3">
        <v>1996</v>
      </c>
      <c r="GJ3">
        <v>1975</v>
      </c>
      <c r="GK3">
        <v>1985</v>
      </c>
      <c r="GL3">
        <v>1980</v>
      </c>
      <c r="GM3">
        <v>1991</v>
      </c>
      <c r="GN3">
        <v>1960</v>
      </c>
      <c r="GO3">
        <v>1991</v>
      </c>
      <c r="GP3">
        <v>1986</v>
      </c>
      <c r="GQ3">
        <v>1983</v>
      </c>
      <c r="GR3">
        <v>1990</v>
      </c>
      <c r="GS3">
        <v>1981</v>
      </c>
      <c r="GT3">
        <v>1989</v>
      </c>
      <c r="GU3">
        <v>1975</v>
      </c>
      <c r="GV3">
        <v>1991</v>
      </c>
      <c r="GW3">
        <v>1986</v>
      </c>
      <c r="GX3">
        <v>1977</v>
      </c>
      <c r="GY3">
        <v>1978</v>
      </c>
      <c r="GZ3">
        <v>1978</v>
      </c>
      <c r="HA3">
        <v>1978</v>
      </c>
      <c r="HB3">
        <v>1968</v>
      </c>
      <c r="HC3">
        <v>1979</v>
      </c>
      <c r="HD3">
        <v>1993</v>
      </c>
      <c r="HE3">
        <v>1986</v>
      </c>
      <c r="HF3">
        <v>1981</v>
      </c>
      <c r="HG3">
        <v>1979</v>
      </c>
      <c r="HH3">
        <v>1974</v>
      </c>
      <c r="HI3">
        <v>1982</v>
      </c>
      <c r="HJ3">
        <v>1964</v>
      </c>
      <c r="HK3">
        <v>1985</v>
      </c>
      <c r="HL3">
        <v>1971</v>
      </c>
      <c r="HM3">
        <v>1980</v>
      </c>
      <c r="HN3">
        <v>1980</v>
      </c>
      <c r="HO3">
        <v>1976</v>
      </c>
      <c r="HP3">
        <v>1976</v>
      </c>
      <c r="HQ3">
        <v>1976</v>
      </c>
      <c r="HR3">
        <v>1976</v>
      </c>
      <c r="HS3">
        <v>1976</v>
      </c>
      <c r="HT3">
        <v>1974</v>
      </c>
      <c r="HU3">
        <v>1980</v>
      </c>
      <c r="HV3">
        <v>2001</v>
      </c>
      <c r="HW3">
        <v>1995</v>
      </c>
      <c r="HX3">
        <v>2009</v>
      </c>
      <c r="HY3">
        <v>1991</v>
      </c>
      <c r="HZ3">
        <v>1997</v>
      </c>
      <c r="IA3">
        <v>1986</v>
      </c>
      <c r="IB3">
        <v>1976</v>
      </c>
      <c r="IC3">
        <v>1984</v>
      </c>
      <c r="ID3">
        <v>1993</v>
      </c>
      <c r="IE3">
        <v>1974</v>
      </c>
      <c r="IF3">
        <v>1988</v>
      </c>
      <c r="IG3">
        <v>1988</v>
      </c>
      <c r="IH3">
        <v>1988</v>
      </c>
      <c r="II3">
        <v>1973</v>
      </c>
      <c r="IJ3">
        <v>1973</v>
      </c>
      <c r="IK3">
        <v>1996</v>
      </c>
      <c r="IL3">
        <v>1980</v>
      </c>
      <c r="IM3">
        <v>1977</v>
      </c>
      <c r="IN3">
        <v>1985</v>
      </c>
    </row>
    <row r="4" spans="1:24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19</v>
      </c>
      <c r="AX4">
        <v>7</v>
      </c>
      <c r="AY4">
        <v>197</v>
      </c>
      <c r="AZ4">
        <v>129</v>
      </c>
      <c r="BA4">
        <v>172</v>
      </c>
      <c r="BB4">
        <v>124</v>
      </c>
      <c r="BC4">
        <v>127</v>
      </c>
      <c r="BD4">
        <v>210</v>
      </c>
      <c r="BE4">
        <v>20109</v>
      </c>
      <c r="BF4">
        <v>740</v>
      </c>
      <c r="BG4">
        <v>10</v>
      </c>
      <c r="BH4">
        <v>175</v>
      </c>
      <c r="BI4">
        <v>293</v>
      </c>
      <c r="BJ4">
        <v>1843</v>
      </c>
      <c r="BK4">
        <v>244</v>
      </c>
      <c r="BL4">
        <v>16</v>
      </c>
      <c r="BM4">
        <v>28</v>
      </c>
      <c r="BN4">
        <v>13</v>
      </c>
      <c r="BO4">
        <v>41</v>
      </c>
      <c r="BP4">
        <v>1</v>
      </c>
      <c r="BQ4">
        <v>731</v>
      </c>
      <c r="BR4">
        <v>21</v>
      </c>
      <c r="BS4">
        <v>9</v>
      </c>
      <c r="BT4">
        <v>24</v>
      </c>
      <c r="BU4">
        <v>7361</v>
      </c>
      <c r="BV4">
        <v>116</v>
      </c>
      <c r="BW4">
        <v>14</v>
      </c>
      <c r="BX4">
        <v>18</v>
      </c>
      <c r="BY4">
        <v>5713</v>
      </c>
      <c r="BZ4">
        <v>10</v>
      </c>
      <c r="CA4">
        <v>211</v>
      </c>
      <c r="CB4">
        <v>17</v>
      </c>
      <c r="CC4">
        <v>17</v>
      </c>
      <c r="CD4">
        <v>15</v>
      </c>
      <c r="CE4">
        <v>13</v>
      </c>
      <c r="CF4">
        <v>38</v>
      </c>
      <c r="CG4">
        <v>309</v>
      </c>
      <c r="CH4">
        <v>703</v>
      </c>
      <c r="CI4">
        <v>231</v>
      </c>
      <c r="CJ4">
        <v>32</v>
      </c>
      <c r="CK4">
        <v>670</v>
      </c>
      <c r="CL4">
        <v>44</v>
      </c>
      <c r="CM4">
        <v>29</v>
      </c>
      <c r="CN4">
        <v>84</v>
      </c>
      <c r="CO4">
        <v>171</v>
      </c>
      <c r="CP4">
        <v>5</v>
      </c>
      <c r="CQ4">
        <v>960</v>
      </c>
      <c r="CR4">
        <v>2396</v>
      </c>
      <c r="CS4">
        <v>705</v>
      </c>
      <c r="CT4">
        <v>8</v>
      </c>
      <c r="CU4">
        <v>5</v>
      </c>
      <c r="CV4">
        <v>2</v>
      </c>
      <c r="CW4">
        <v>14</v>
      </c>
      <c r="CX4">
        <v>41</v>
      </c>
      <c r="CY4">
        <v>430</v>
      </c>
      <c r="CZ4">
        <v>14</v>
      </c>
      <c r="DA4">
        <v>114</v>
      </c>
      <c r="DB4">
        <v>247</v>
      </c>
      <c r="DC4">
        <v>531</v>
      </c>
      <c r="DD4">
        <v>16</v>
      </c>
      <c r="DE4">
        <v>181</v>
      </c>
      <c r="DF4">
        <v>174</v>
      </c>
      <c r="DG4">
        <v>26</v>
      </c>
      <c r="DH4">
        <v>0</v>
      </c>
      <c r="DI4">
        <v>4032</v>
      </c>
      <c r="DJ4">
        <v>4318</v>
      </c>
      <c r="DK4">
        <v>1</v>
      </c>
      <c r="DL4">
        <v>58</v>
      </c>
      <c r="DM4">
        <v>161</v>
      </c>
      <c r="DN4">
        <v>173</v>
      </c>
      <c r="DO4">
        <v>121</v>
      </c>
      <c r="DP4">
        <v>32</v>
      </c>
      <c r="DQ4">
        <v>1064</v>
      </c>
      <c r="DR4">
        <v>223</v>
      </c>
      <c r="DS4">
        <v>200</v>
      </c>
      <c r="DT4">
        <v>69</v>
      </c>
      <c r="DU4">
        <v>69</v>
      </c>
      <c r="DV4">
        <v>736</v>
      </c>
      <c r="DW4">
        <v>39</v>
      </c>
      <c r="DX4">
        <v>15</v>
      </c>
      <c r="DY4">
        <v>187</v>
      </c>
      <c r="DZ4">
        <v>21</v>
      </c>
      <c r="EA4">
        <v>103</v>
      </c>
      <c r="EB4">
        <v>39</v>
      </c>
      <c r="EC4">
        <v>647</v>
      </c>
      <c r="ED4">
        <v>577</v>
      </c>
      <c r="EE4">
        <v>354</v>
      </c>
      <c r="EF4">
        <v>253</v>
      </c>
      <c r="EG4">
        <v>1117</v>
      </c>
      <c r="EH4">
        <v>7</v>
      </c>
      <c r="EI4">
        <v>6</v>
      </c>
      <c r="EJ4">
        <v>3341</v>
      </c>
      <c r="EK4">
        <v>107</v>
      </c>
      <c r="EL4">
        <v>2932</v>
      </c>
      <c r="EM4">
        <v>1742</v>
      </c>
      <c r="EN4">
        <v>557</v>
      </c>
      <c r="EO4">
        <v>55</v>
      </c>
      <c r="EP4">
        <v>0</v>
      </c>
      <c r="EQ4">
        <v>615</v>
      </c>
      <c r="ER4">
        <v>107</v>
      </c>
      <c r="ES4">
        <v>107</v>
      </c>
      <c r="ET4">
        <v>97</v>
      </c>
      <c r="EU4">
        <v>62</v>
      </c>
      <c r="EV4">
        <v>3322</v>
      </c>
      <c r="EW4">
        <v>202</v>
      </c>
      <c r="EX4">
        <v>1004</v>
      </c>
      <c r="EY4">
        <v>27</v>
      </c>
      <c r="EZ4">
        <v>116</v>
      </c>
      <c r="FA4">
        <v>16</v>
      </c>
      <c r="FB4">
        <v>344</v>
      </c>
      <c r="FC4">
        <v>117</v>
      </c>
      <c r="FD4">
        <v>59</v>
      </c>
      <c r="FE4">
        <v>2</v>
      </c>
      <c r="FF4">
        <v>4127</v>
      </c>
      <c r="FG4">
        <v>721</v>
      </c>
      <c r="FH4">
        <v>112</v>
      </c>
      <c r="FI4">
        <v>137</v>
      </c>
      <c r="FJ4">
        <v>114</v>
      </c>
      <c r="FK4">
        <v>382</v>
      </c>
      <c r="FL4">
        <v>213</v>
      </c>
      <c r="FM4">
        <v>14</v>
      </c>
      <c r="FN4">
        <v>391</v>
      </c>
      <c r="FO4">
        <v>10</v>
      </c>
      <c r="FP4">
        <v>4</v>
      </c>
      <c r="FQ4">
        <v>22</v>
      </c>
      <c r="FR4">
        <v>121</v>
      </c>
      <c r="FS4">
        <v>23</v>
      </c>
      <c r="FT4">
        <v>148</v>
      </c>
      <c r="FU4">
        <v>3</v>
      </c>
      <c r="FV4">
        <v>1377</v>
      </c>
      <c r="FW4">
        <v>179</v>
      </c>
      <c r="FX4">
        <v>1131</v>
      </c>
      <c r="FY4">
        <v>58</v>
      </c>
      <c r="FZ4">
        <v>3736</v>
      </c>
      <c r="GA4">
        <v>3821</v>
      </c>
      <c r="GB4">
        <v>259</v>
      </c>
      <c r="GC4">
        <v>415</v>
      </c>
      <c r="GD4">
        <v>753</v>
      </c>
      <c r="GE4">
        <v>83</v>
      </c>
      <c r="GF4">
        <v>175</v>
      </c>
      <c r="GG4">
        <v>6229</v>
      </c>
      <c r="GH4">
        <v>472</v>
      </c>
      <c r="GI4">
        <v>4700</v>
      </c>
      <c r="GJ4">
        <v>62</v>
      </c>
      <c r="GK4">
        <v>53</v>
      </c>
      <c r="GL4">
        <v>249</v>
      </c>
      <c r="GM4">
        <v>0</v>
      </c>
      <c r="GN4">
        <v>67</v>
      </c>
      <c r="GO4">
        <v>0</v>
      </c>
      <c r="GP4">
        <v>385</v>
      </c>
      <c r="GQ4">
        <v>211</v>
      </c>
      <c r="GR4">
        <v>53</v>
      </c>
      <c r="GS4">
        <v>132</v>
      </c>
      <c r="GT4">
        <v>67</v>
      </c>
      <c r="GU4">
        <v>113</v>
      </c>
      <c r="GV4">
        <v>0</v>
      </c>
      <c r="GW4">
        <v>71</v>
      </c>
      <c r="GX4">
        <v>206</v>
      </c>
      <c r="GY4">
        <v>6173</v>
      </c>
      <c r="GZ4">
        <v>591</v>
      </c>
      <c r="HA4">
        <v>4</v>
      </c>
      <c r="HB4">
        <v>14</v>
      </c>
      <c r="HC4">
        <v>918</v>
      </c>
      <c r="HD4">
        <v>29</v>
      </c>
      <c r="HE4">
        <v>32</v>
      </c>
      <c r="HF4">
        <v>3696</v>
      </c>
      <c r="HG4">
        <v>949</v>
      </c>
      <c r="HH4">
        <v>174</v>
      </c>
      <c r="HI4">
        <v>35</v>
      </c>
      <c r="HJ4">
        <v>2410</v>
      </c>
      <c r="HK4">
        <v>29</v>
      </c>
      <c r="HL4">
        <v>484</v>
      </c>
      <c r="HM4">
        <v>601</v>
      </c>
      <c r="HN4">
        <v>156</v>
      </c>
      <c r="HO4">
        <v>16</v>
      </c>
      <c r="HP4">
        <v>122</v>
      </c>
      <c r="HQ4">
        <v>1354</v>
      </c>
      <c r="HR4">
        <v>831</v>
      </c>
      <c r="HS4">
        <v>7</v>
      </c>
      <c r="HT4">
        <v>338</v>
      </c>
      <c r="HU4">
        <v>664</v>
      </c>
      <c r="HV4">
        <v>4</v>
      </c>
      <c r="HW4">
        <v>17</v>
      </c>
      <c r="HX4">
        <v>0</v>
      </c>
      <c r="HY4">
        <v>3</v>
      </c>
      <c r="HZ4">
        <v>65</v>
      </c>
      <c r="IA4">
        <v>0</v>
      </c>
      <c r="IB4">
        <v>84</v>
      </c>
      <c r="IC4">
        <v>774</v>
      </c>
      <c r="ID4">
        <v>66</v>
      </c>
      <c r="IE4">
        <v>788</v>
      </c>
      <c r="IF4">
        <v>19</v>
      </c>
      <c r="IG4">
        <v>7</v>
      </c>
      <c r="IH4">
        <v>24</v>
      </c>
      <c r="II4">
        <v>1581</v>
      </c>
      <c r="IJ4">
        <v>0</v>
      </c>
      <c r="IK4">
        <v>4845</v>
      </c>
      <c r="IL4">
        <v>258</v>
      </c>
      <c r="IM4">
        <v>86</v>
      </c>
      <c r="IN4">
        <v>6</v>
      </c>
    </row>
    <row r="5" spans="1:248" x14ac:dyDescent="0.2">
      <c r="A5">
        <v>35</v>
      </c>
      <c r="B5">
        <v>23</v>
      </c>
      <c r="C5">
        <v>32</v>
      </c>
      <c r="D5">
        <v>74</v>
      </c>
      <c r="E5">
        <v>48</v>
      </c>
      <c r="F5">
        <v>-10</v>
      </c>
      <c r="G5">
        <v>42</v>
      </c>
      <c r="H5">
        <v>74</v>
      </c>
      <c r="I5">
        <v>42</v>
      </c>
      <c r="J5">
        <v>43</v>
      </c>
      <c r="K5">
        <v>52</v>
      </c>
      <c r="L5">
        <v>31</v>
      </c>
      <c r="M5">
        <v>58</v>
      </c>
      <c r="N5">
        <v>41</v>
      </c>
      <c r="O5">
        <v>-10</v>
      </c>
      <c r="P5">
        <v>52</v>
      </c>
      <c r="Q5">
        <v>48</v>
      </c>
      <c r="R5">
        <v>47</v>
      </c>
      <c r="S5">
        <v>61</v>
      </c>
      <c r="T5">
        <v>50</v>
      </c>
      <c r="U5">
        <v>55</v>
      </c>
      <c r="V5">
        <v>70</v>
      </c>
      <c r="W5">
        <v>69</v>
      </c>
      <c r="X5">
        <v>53</v>
      </c>
      <c r="Y5">
        <v>57</v>
      </c>
      <c r="Z5">
        <v>49</v>
      </c>
      <c r="AA5">
        <v>44</v>
      </c>
      <c r="AB5">
        <v>43</v>
      </c>
      <c r="AC5">
        <v>63</v>
      </c>
      <c r="AD5">
        <v>67</v>
      </c>
      <c r="AE5">
        <v>47</v>
      </c>
      <c r="AF5">
        <v>54</v>
      </c>
      <c r="AG5">
        <v>72</v>
      </c>
      <c r="AH5">
        <v>44</v>
      </c>
      <c r="AI5">
        <v>60</v>
      </c>
      <c r="AJ5">
        <v>61</v>
      </c>
      <c r="AK5">
        <v>23</v>
      </c>
      <c r="AL5">
        <v>43</v>
      </c>
      <c r="AM5">
        <v>49</v>
      </c>
      <c r="AN5">
        <v>54</v>
      </c>
      <c r="AO5">
        <v>42</v>
      </c>
      <c r="AP5">
        <v>56</v>
      </c>
      <c r="AQ5">
        <v>-10</v>
      </c>
      <c r="AR5">
        <v>82</v>
      </c>
      <c r="AS5">
        <v>38</v>
      </c>
      <c r="AT5">
        <v>60</v>
      </c>
      <c r="AU5">
        <v>48</v>
      </c>
      <c r="AV5">
        <v>44</v>
      </c>
      <c r="AW5">
        <v>72</v>
      </c>
      <c r="AX5">
        <v>2</v>
      </c>
      <c r="AY5">
        <v>55</v>
      </c>
      <c r="AZ5">
        <v>-10</v>
      </c>
      <c r="BA5">
        <v>1</v>
      </c>
      <c r="BB5">
        <v>58</v>
      </c>
      <c r="BC5">
        <v>84</v>
      </c>
      <c r="BD5">
        <v>40</v>
      </c>
      <c r="BE5">
        <v>31</v>
      </c>
      <c r="BF5">
        <v>31</v>
      </c>
      <c r="BG5">
        <v>31</v>
      </c>
      <c r="BH5">
        <v>31</v>
      </c>
      <c r="BI5">
        <v>31</v>
      </c>
      <c r="BJ5">
        <v>35</v>
      </c>
      <c r="BK5">
        <v>-10</v>
      </c>
      <c r="BL5">
        <v>1</v>
      </c>
      <c r="BM5">
        <v>-10</v>
      </c>
      <c r="BN5">
        <v>-10</v>
      </c>
      <c r="BO5">
        <v>-10</v>
      </c>
      <c r="BP5">
        <v>-10</v>
      </c>
      <c r="BQ5">
        <v>22</v>
      </c>
      <c r="BR5">
        <v>69</v>
      </c>
      <c r="BS5">
        <v>1</v>
      </c>
      <c r="BT5">
        <v>-10</v>
      </c>
      <c r="BU5">
        <v>15</v>
      </c>
      <c r="BV5">
        <v>52</v>
      </c>
      <c r="BW5">
        <v>82</v>
      </c>
      <c r="BX5">
        <v>40</v>
      </c>
      <c r="BY5">
        <v>31</v>
      </c>
      <c r="BZ5">
        <v>64</v>
      </c>
      <c r="CA5">
        <v>15</v>
      </c>
      <c r="CB5">
        <v>64</v>
      </c>
      <c r="CC5">
        <v>49</v>
      </c>
      <c r="CD5">
        <v>74</v>
      </c>
      <c r="CE5">
        <v>73</v>
      </c>
      <c r="CF5">
        <v>0</v>
      </c>
      <c r="CG5">
        <v>62</v>
      </c>
      <c r="CH5">
        <v>61</v>
      </c>
      <c r="CI5">
        <v>26</v>
      </c>
      <c r="CJ5">
        <v>65</v>
      </c>
      <c r="CK5">
        <v>56</v>
      </c>
      <c r="CL5">
        <v>-10</v>
      </c>
      <c r="CM5">
        <v>-10</v>
      </c>
      <c r="CN5">
        <v>-10</v>
      </c>
      <c r="CO5">
        <v>3</v>
      </c>
      <c r="CP5">
        <v>17</v>
      </c>
      <c r="CQ5">
        <v>54</v>
      </c>
      <c r="CR5">
        <v>85</v>
      </c>
      <c r="CS5">
        <v>53</v>
      </c>
      <c r="CT5">
        <v>53</v>
      </c>
      <c r="CU5">
        <v>31</v>
      </c>
      <c r="CV5">
        <v>-10</v>
      </c>
      <c r="CW5">
        <v>78</v>
      </c>
      <c r="CX5">
        <v>26</v>
      </c>
      <c r="CY5">
        <v>26</v>
      </c>
      <c r="CZ5">
        <v>58</v>
      </c>
      <c r="DA5">
        <v>58</v>
      </c>
      <c r="DB5">
        <v>43</v>
      </c>
      <c r="DC5">
        <v>54</v>
      </c>
      <c r="DD5">
        <v>-10</v>
      </c>
      <c r="DE5">
        <v>55</v>
      </c>
      <c r="DF5">
        <v>22</v>
      </c>
      <c r="DG5">
        <v>36</v>
      </c>
      <c r="DH5">
        <v>78</v>
      </c>
      <c r="DI5">
        <v>58</v>
      </c>
      <c r="DJ5">
        <v>77</v>
      </c>
      <c r="DK5">
        <v>-10</v>
      </c>
      <c r="DL5">
        <v>25</v>
      </c>
      <c r="DM5">
        <v>-10</v>
      </c>
      <c r="DN5">
        <v>63</v>
      </c>
      <c r="DO5">
        <v>-10</v>
      </c>
      <c r="DP5">
        <v>2</v>
      </c>
      <c r="DQ5">
        <v>4</v>
      </c>
      <c r="DR5">
        <v>50</v>
      </c>
      <c r="DS5">
        <v>53</v>
      </c>
      <c r="DT5">
        <v>68</v>
      </c>
      <c r="DU5">
        <v>59</v>
      </c>
      <c r="DV5">
        <v>1</v>
      </c>
      <c r="DW5">
        <v>-10</v>
      </c>
      <c r="DX5">
        <v>1</v>
      </c>
      <c r="DY5">
        <v>6</v>
      </c>
      <c r="DZ5">
        <v>2</v>
      </c>
      <c r="EA5">
        <v>2</v>
      </c>
      <c r="EB5">
        <v>11</v>
      </c>
      <c r="EC5">
        <v>14</v>
      </c>
      <c r="ED5">
        <v>4</v>
      </c>
      <c r="EE5">
        <v>61</v>
      </c>
      <c r="EF5">
        <v>-10</v>
      </c>
      <c r="EG5">
        <v>44</v>
      </c>
      <c r="EH5">
        <v>78</v>
      </c>
      <c r="EI5">
        <v>-10</v>
      </c>
      <c r="EJ5">
        <v>69</v>
      </c>
      <c r="EK5">
        <v>44</v>
      </c>
      <c r="EL5">
        <v>51</v>
      </c>
      <c r="EM5">
        <v>54</v>
      </c>
      <c r="EN5">
        <v>63</v>
      </c>
      <c r="EO5">
        <v>47</v>
      </c>
      <c r="EP5">
        <v>74</v>
      </c>
      <c r="EQ5">
        <v>74</v>
      </c>
      <c r="ER5">
        <v>7</v>
      </c>
      <c r="ES5">
        <v>-10</v>
      </c>
      <c r="ET5">
        <v>3</v>
      </c>
      <c r="EU5">
        <v>7</v>
      </c>
      <c r="EV5">
        <v>4</v>
      </c>
      <c r="EW5">
        <v>33</v>
      </c>
      <c r="EX5">
        <v>4</v>
      </c>
      <c r="EY5">
        <v>11</v>
      </c>
      <c r="EZ5">
        <v>16</v>
      </c>
      <c r="FA5">
        <v>-10</v>
      </c>
      <c r="FB5">
        <v>24</v>
      </c>
      <c r="FC5">
        <v>-10</v>
      </c>
      <c r="FD5">
        <v>53</v>
      </c>
      <c r="FE5">
        <v>65</v>
      </c>
      <c r="FF5">
        <v>53</v>
      </c>
      <c r="FG5">
        <v>59</v>
      </c>
      <c r="FH5">
        <v>59</v>
      </c>
      <c r="FI5">
        <v>55</v>
      </c>
      <c r="FJ5">
        <v>62</v>
      </c>
      <c r="FK5">
        <v>35</v>
      </c>
      <c r="FL5">
        <v>3</v>
      </c>
      <c r="FM5">
        <v>42</v>
      </c>
      <c r="FN5">
        <v>11</v>
      </c>
      <c r="FO5">
        <v>7</v>
      </c>
      <c r="FP5">
        <v>36</v>
      </c>
      <c r="FQ5">
        <v>14</v>
      </c>
      <c r="FR5">
        <v>-10</v>
      </c>
      <c r="FS5">
        <v>63</v>
      </c>
      <c r="FT5">
        <v>38</v>
      </c>
      <c r="FU5">
        <v>38</v>
      </c>
      <c r="FV5">
        <v>19</v>
      </c>
      <c r="FW5">
        <v>19</v>
      </c>
      <c r="FX5">
        <v>61</v>
      </c>
      <c r="FY5">
        <v>61</v>
      </c>
      <c r="FZ5">
        <v>1</v>
      </c>
      <c r="GA5">
        <v>37</v>
      </c>
      <c r="GB5">
        <v>54</v>
      </c>
      <c r="GC5">
        <v>53</v>
      </c>
      <c r="GD5">
        <v>3</v>
      </c>
      <c r="GE5">
        <v>8</v>
      </c>
      <c r="GF5">
        <v>-10</v>
      </c>
      <c r="GG5">
        <v>58</v>
      </c>
      <c r="GH5">
        <v>1</v>
      </c>
      <c r="GI5">
        <v>0</v>
      </c>
      <c r="GJ5">
        <v>47</v>
      </c>
      <c r="GK5">
        <v>62</v>
      </c>
      <c r="GL5">
        <v>55</v>
      </c>
      <c r="GM5">
        <v>49</v>
      </c>
      <c r="GN5">
        <v>-10</v>
      </c>
      <c r="GO5">
        <v>49</v>
      </c>
      <c r="GP5">
        <v>-10</v>
      </c>
      <c r="GQ5">
        <v>32</v>
      </c>
      <c r="GR5">
        <v>52</v>
      </c>
      <c r="GS5">
        <v>-10</v>
      </c>
      <c r="GT5">
        <v>-10</v>
      </c>
      <c r="GU5">
        <v>65</v>
      </c>
      <c r="GV5">
        <v>49</v>
      </c>
      <c r="GW5">
        <v>-10</v>
      </c>
      <c r="GX5">
        <v>72</v>
      </c>
      <c r="GY5">
        <v>70</v>
      </c>
      <c r="GZ5">
        <v>70</v>
      </c>
      <c r="HA5">
        <v>70</v>
      </c>
      <c r="HB5">
        <v>-10</v>
      </c>
      <c r="HC5">
        <v>-10</v>
      </c>
      <c r="HD5">
        <v>58</v>
      </c>
      <c r="HE5">
        <v>-10</v>
      </c>
      <c r="HF5">
        <v>-10</v>
      </c>
      <c r="HG5">
        <v>-10</v>
      </c>
      <c r="HH5">
        <v>67</v>
      </c>
      <c r="HI5">
        <v>72</v>
      </c>
      <c r="HJ5">
        <v>44</v>
      </c>
      <c r="HK5">
        <v>34</v>
      </c>
      <c r="HL5">
        <v>56</v>
      </c>
      <c r="HM5">
        <v>58</v>
      </c>
      <c r="HN5">
        <v>58</v>
      </c>
      <c r="HO5">
        <v>82</v>
      </c>
      <c r="HP5">
        <v>81</v>
      </c>
      <c r="HQ5">
        <v>50</v>
      </c>
      <c r="HR5">
        <v>51</v>
      </c>
      <c r="HS5">
        <v>51</v>
      </c>
      <c r="HT5">
        <v>78</v>
      </c>
      <c r="HU5">
        <v>84</v>
      </c>
      <c r="HV5">
        <v>-10</v>
      </c>
      <c r="HW5">
        <v>35</v>
      </c>
      <c r="HX5">
        <v>-10</v>
      </c>
      <c r="HY5">
        <v>41</v>
      </c>
      <c r="HZ5">
        <v>59</v>
      </c>
      <c r="IA5">
        <v>66</v>
      </c>
      <c r="IB5">
        <v>83</v>
      </c>
      <c r="IC5">
        <v>-10</v>
      </c>
      <c r="ID5">
        <v>-10</v>
      </c>
      <c r="IE5">
        <v>12</v>
      </c>
      <c r="IF5">
        <v>-10</v>
      </c>
      <c r="IG5">
        <v>-10</v>
      </c>
      <c r="IH5">
        <v>-10</v>
      </c>
      <c r="II5">
        <v>64</v>
      </c>
      <c r="IJ5">
        <v>64</v>
      </c>
      <c r="IK5">
        <v>39</v>
      </c>
      <c r="IL5">
        <v>56</v>
      </c>
      <c r="IM5">
        <v>44</v>
      </c>
      <c r="IN5">
        <v>0</v>
      </c>
    </row>
    <row r="6" spans="1:248" x14ac:dyDescent="0.2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1</v>
      </c>
      <c r="EI6">
        <v>1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4</v>
      </c>
      <c r="ES6">
        <v>4</v>
      </c>
      <c r="ET6">
        <v>4</v>
      </c>
      <c r="EU6">
        <v>4</v>
      </c>
      <c r="EV6">
        <v>4</v>
      </c>
      <c r="EW6">
        <v>4</v>
      </c>
      <c r="EX6">
        <v>4</v>
      </c>
      <c r="EY6">
        <v>4</v>
      </c>
      <c r="EZ6">
        <v>4</v>
      </c>
      <c r="FA6">
        <v>4</v>
      </c>
      <c r="FB6">
        <v>4</v>
      </c>
      <c r="FC6">
        <v>4</v>
      </c>
      <c r="FD6">
        <v>4</v>
      </c>
      <c r="FE6">
        <v>4</v>
      </c>
      <c r="FF6">
        <v>4</v>
      </c>
      <c r="FG6">
        <v>4</v>
      </c>
      <c r="FH6">
        <v>4</v>
      </c>
      <c r="FI6">
        <v>4</v>
      </c>
      <c r="FJ6">
        <v>4</v>
      </c>
      <c r="FK6">
        <v>4</v>
      </c>
      <c r="FL6">
        <v>4</v>
      </c>
      <c r="FM6">
        <v>4</v>
      </c>
      <c r="FN6">
        <v>4</v>
      </c>
      <c r="FO6">
        <v>4</v>
      </c>
      <c r="FP6">
        <v>4</v>
      </c>
      <c r="FQ6">
        <v>4</v>
      </c>
      <c r="FR6">
        <v>4</v>
      </c>
      <c r="FS6">
        <v>4</v>
      </c>
      <c r="FT6">
        <v>4</v>
      </c>
      <c r="FU6">
        <v>4</v>
      </c>
      <c r="FV6">
        <v>4</v>
      </c>
      <c r="FW6">
        <v>4</v>
      </c>
      <c r="FX6">
        <v>4</v>
      </c>
      <c r="FY6">
        <v>4</v>
      </c>
      <c r="FZ6">
        <v>4</v>
      </c>
      <c r="GA6">
        <v>4</v>
      </c>
      <c r="GB6">
        <v>4</v>
      </c>
      <c r="GC6">
        <v>4</v>
      </c>
      <c r="GD6">
        <v>4</v>
      </c>
      <c r="GE6">
        <v>4</v>
      </c>
      <c r="GF6">
        <v>5</v>
      </c>
      <c r="GG6">
        <v>5</v>
      </c>
      <c r="GH6">
        <v>5</v>
      </c>
      <c r="GI6">
        <v>5</v>
      </c>
      <c r="GJ6">
        <v>5</v>
      </c>
      <c r="GK6">
        <v>5</v>
      </c>
      <c r="GL6">
        <v>5</v>
      </c>
      <c r="GM6">
        <v>5</v>
      </c>
      <c r="GN6">
        <v>5</v>
      </c>
      <c r="GO6">
        <v>5</v>
      </c>
      <c r="GP6">
        <v>5</v>
      </c>
      <c r="GQ6">
        <v>5</v>
      </c>
      <c r="GR6">
        <v>5</v>
      </c>
      <c r="GS6">
        <v>5</v>
      </c>
      <c r="GT6">
        <v>5</v>
      </c>
      <c r="GU6">
        <v>5</v>
      </c>
      <c r="GV6">
        <v>5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6</v>
      </c>
      <c r="HW6">
        <v>6</v>
      </c>
      <c r="HX6">
        <v>6</v>
      </c>
      <c r="HY6">
        <v>6</v>
      </c>
      <c r="HZ6">
        <v>6</v>
      </c>
      <c r="IA6">
        <v>1</v>
      </c>
      <c r="IB6">
        <v>1</v>
      </c>
      <c r="IC6">
        <v>7</v>
      </c>
      <c r="ID6">
        <v>7</v>
      </c>
      <c r="IE6">
        <v>7</v>
      </c>
      <c r="IF6">
        <v>7</v>
      </c>
      <c r="IG6">
        <v>7</v>
      </c>
      <c r="IH6">
        <v>7</v>
      </c>
      <c r="II6">
        <v>7</v>
      </c>
      <c r="IJ6">
        <v>7</v>
      </c>
      <c r="IK6">
        <v>7</v>
      </c>
      <c r="IL6">
        <v>7</v>
      </c>
      <c r="IM6">
        <v>1</v>
      </c>
      <c r="IN6">
        <v>1</v>
      </c>
    </row>
    <row r="11" spans="1:248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1</v>
      </c>
      <c r="AZ11">
        <v>3</v>
      </c>
      <c r="BA11">
        <v>1</v>
      </c>
      <c r="BB11">
        <v>1</v>
      </c>
      <c r="BC11">
        <v>2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2</v>
      </c>
      <c r="BK11">
        <v>3</v>
      </c>
      <c r="BL11">
        <v>1</v>
      </c>
      <c r="BM11">
        <v>3</v>
      </c>
      <c r="BN11">
        <v>3</v>
      </c>
      <c r="BO11">
        <v>3</v>
      </c>
      <c r="BP11">
        <v>2</v>
      </c>
      <c r="BQ11">
        <v>2</v>
      </c>
      <c r="BR11">
        <v>2</v>
      </c>
      <c r="BS11">
        <v>2</v>
      </c>
      <c r="BT11">
        <v>3</v>
      </c>
      <c r="BU11">
        <v>2</v>
      </c>
      <c r="BV11">
        <v>2</v>
      </c>
      <c r="BW11">
        <v>2</v>
      </c>
      <c r="BX11">
        <v>1</v>
      </c>
      <c r="BY11">
        <v>1</v>
      </c>
      <c r="BZ11">
        <v>2</v>
      </c>
      <c r="CA11">
        <v>1</v>
      </c>
      <c r="CB11">
        <v>2</v>
      </c>
      <c r="CC11">
        <v>1</v>
      </c>
      <c r="CD11">
        <v>2</v>
      </c>
      <c r="CE11">
        <v>1</v>
      </c>
      <c r="CF11">
        <v>1</v>
      </c>
      <c r="CG11">
        <v>1</v>
      </c>
      <c r="CH11">
        <v>1</v>
      </c>
      <c r="CI11">
        <v>2</v>
      </c>
      <c r="CJ11">
        <v>2</v>
      </c>
      <c r="CK11">
        <v>2</v>
      </c>
      <c r="CL11">
        <v>3</v>
      </c>
      <c r="CM11">
        <v>2</v>
      </c>
      <c r="CN11">
        <v>3</v>
      </c>
      <c r="CO11">
        <v>1</v>
      </c>
      <c r="CP11">
        <v>2</v>
      </c>
      <c r="CQ11">
        <v>1</v>
      </c>
      <c r="CR11">
        <v>1</v>
      </c>
      <c r="CS11">
        <v>2</v>
      </c>
      <c r="CT11">
        <v>2</v>
      </c>
      <c r="CU11">
        <v>2</v>
      </c>
      <c r="CV11">
        <v>3</v>
      </c>
      <c r="CW11">
        <v>2</v>
      </c>
      <c r="CX11">
        <v>2</v>
      </c>
      <c r="CY11">
        <v>2</v>
      </c>
      <c r="CZ11">
        <v>1</v>
      </c>
      <c r="DA11">
        <v>1</v>
      </c>
      <c r="DB11">
        <v>2</v>
      </c>
      <c r="DC11">
        <v>1</v>
      </c>
      <c r="DD11">
        <v>3</v>
      </c>
      <c r="DE11">
        <v>2</v>
      </c>
      <c r="DF11">
        <v>2</v>
      </c>
      <c r="DG11">
        <v>2</v>
      </c>
      <c r="DH11">
        <v>1</v>
      </c>
      <c r="DI11">
        <v>2</v>
      </c>
      <c r="DJ11">
        <v>1</v>
      </c>
      <c r="DK11">
        <v>1</v>
      </c>
      <c r="DL11">
        <v>2</v>
      </c>
      <c r="DM11">
        <v>3</v>
      </c>
      <c r="DN11">
        <v>2</v>
      </c>
      <c r="DO11">
        <v>2</v>
      </c>
      <c r="DP11">
        <v>2</v>
      </c>
      <c r="DQ11">
        <v>1</v>
      </c>
      <c r="DR11">
        <v>2</v>
      </c>
      <c r="DS11">
        <v>2</v>
      </c>
      <c r="DT11">
        <v>1</v>
      </c>
      <c r="DU11">
        <v>1</v>
      </c>
      <c r="DV11">
        <v>2</v>
      </c>
      <c r="DW11">
        <v>3</v>
      </c>
      <c r="DX11">
        <v>2</v>
      </c>
      <c r="DY11">
        <v>1</v>
      </c>
      <c r="DZ11">
        <v>2</v>
      </c>
      <c r="EA11">
        <v>1</v>
      </c>
      <c r="EB11">
        <v>2</v>
      </c>
      <c r="EC11">
        <v>1</v>
      </c>
      <c r="ED11">
        <v>1</v>
      </c>
      <c r="EE11">
        <v>2</v>
      </c>
      <c r="EF11">
        <v>3</v>
      </c>
      <c r="EG11">
        <v>2</v>
      </c>
      <c r="EH11">
        <v>3</v>
      </c>
      <c r="EI11">
        <v>3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2</v>
      </c>
      <c r="ES11">
        <v>2</v>
      </c>
      <c r="ET11">
        <v>2</v>
      </c>
      <c r="EU11">
        <v>2</v>
      </c>
      <c r="EV11">
        <v>1</v>
      </c>
      <c r="EW11">
        <v>1</v>
      </c>
      <c r="EX11">
        <v>1</v>
      </c>
      <c r="EY11">
        <v>2</v>
      </c>
      <c r="EZ11">
        <v>2</v>
      </c>
      <c r="FA11">
        <v>3</v>
      </c>
      <c r="FB11">
        <v>2</v>
      </c>
      <c r="FC11">
        <v>3</v>
      </c>
      <c r="FD11">
        <v>2</v>
      </c>
      <c r="FE11">
        <v>2</v>
      </c>
      <c r="FF11">
        <v>1</v>
      </c>
      <c r="FG11">
        <v>2</v>
      </c>
      <c r="FH11">
        <v>2</v>
      </c>
      <c r="FI11">
        <v>2</v>
      </c>
      <c r="FJ11">
        <v>1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1</v>
      </c>
      <c r="FQ11">
        <v>2</v>
      </c>
      <c r="FR11">
        <v>2</v>
      </c>
      <c r="FS11">
        <v>1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1</v>
      </c>
      <c r="GE11">
        <v>2</v>
      </c>
      <c r="GF11">
        <v>1</v>
      </c>
      <c r="GG11">
        <v>2</v>
      </c>
      <c r="GH11">
        <v>2</v>
      </c>
      <c r="GI11">
        <v>1</v>
      </c>
      <c r="GJ11">
        <v>2</v>
      </c>
      <c r="GK11">
        <v>2</v>
      </c>
      <c r="GL11">
        <v>2</v>
      </c>
      <c r="GM11">
        <v>2</v>
      </c>
      <c r="GN11">
        <v>3</v>
      </c>
      <c r="GO11">
        <v>2</v>
      </c>
      <c r="GP11">
        <v>3</v>
      </c>
      <c r="GQ11">
        <v>1</v>
      </c>
      <c r="GR11">
        <v>2</v>
      </c>
      <c r="GS11">
        <v>2</v>
      </c>
      <c r="GT11">
        <v>3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1</v>
      </c>
      <c r="HE11">
        <v>3</v>
      </c>
      <c r="HF11">
        <v>2</v>
      </c>
      <c r="HG11">
        <v>2</v>
      </c>
      <c r="HH11">
        <v>2</v>
      </c>
      <c r="HI11">
        <v>2</v>
      </c>
      <c r="HJ11">
        <v>1</v>
      </c>
      <c r="HK11">
        <v>2</v>
      </c>
      <c r="HL11">
        <v>2</v>
      </c>
      <c r="HM11">
        <v>1</v>
      </c>
      <c r="HN11">
        <v>1</v>
      </c>
      <c r="HO11">
        <v>1</v>
      </c>
      <c r="HP11">
        <v>1</v>
      </c>
      <c r="HQ11">
        <v>2</v>
      </c>
      <c r="HR11">
        <v>2</v>
      </c>
      <c r="HS11">
        <v>1</v>
      </c>
      <c r="HT11">
        <v>1</v>
      </c>
      <c r="HU11">
        <v>2</v>
      </c>
      <c r="HV11">
        <v>3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2</v>
      </c>
      <c r="IN11">
        <v>3</v>
      </c>
    </row>
    <row r="12" spans="1:248" x14ac:dyDescent="0.2">
      <c r="A12">
        <v>4</v>
      </c>
      <c r="B12">
        <v>3</v>
      </c>
      <c r="C12">
        <v>2</v>
      </c>
      <c r="D12">
        <v>3</v>
      </c>
      <c r="E12">
        <v>2</v>
      </c>
      <c r="F12">
        <v>3</v>
      </c>
      <c r="G12">
        <v>5</v>
      </c>
      <c r="H12">
        <v>3</v>
      </c>
      <c r="I12">
        <v>4</v>
      </c>
      <c r="J12">
        <v>3</v>
      </c>
      <c r="K12">
        <v>3</v>
      </c>
      <c r="L12">
        <v>3</v>
      </c>
      <c r="M12">
        <v>3</v>
      </c>
      <c r="N12">
        <v>3</v>
      </c>
      <c r="O12">
        <v>4</v>
      </c>
      <c r="P12">
        <v>3</v>
      </c>
      <c r="Q12">
        <v>2</v>
      </c>
      <c r="R12">
        <v>2</v>
      </c>
      <c r="S12">
        <v>1</v>
      </c>
      <c r="T12">
        <v>3</v>
      </c>
      <c r="U12">
        <v>3</v>
      </c>
      <c r="V12">
        <v>2</v>
      </c>
      <c r="W12">
        <v>3</v>
      </c>
      <c r="X12">
        <v>3</v>
      </c>
      <c r="Y12">
        <v>3</v>
      </c>
      <c r="Z12">
        <v>2</v>
      </c>
      <c r="AA12">
        <v>3</v>
      </c>
      <c r="AB12">
        <v>3</v>
      </c>
      <c r="AC12">
        <v>3</v>
      </c>
      <c r="AD12">
        <v>2</v>
      </c>
      <c r="AE12">
        <v>3</v>
      </c>
      <c r="AF12">
        <v>4</v>
      </c>
      <c r="AG12">
        <v>3</v>
      </c>
      <c r="AH12">
        <v>2</v>
      </c>
      <c r="AI12">
        <v>2</v>
      </c>
      <c r="AJ12">
        <v>3</v>
      </c>
      <c r="AK12">
        <v>3</v>
      </c>
      <c r="AL12">
        <v>4</v>
      </c>
      <c r="AM12">
        <v>3</v>
      </c>
      <c r="AN12">
        <v>4</v>
      </c>
      <c r="AO12">
        <v>3</v>
      </c>
      <c r="AP12">
        <v>2</v>
      </c>
      <c r="AQ12">
        <v>4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4</v>
      </c>
      <c r="AY12">
        <v>3</v>
      </c>
      <c r="AZ12">
        <v>4</v>
      </c>
      <c r="BA12">
        <v>1</v>
      </c>
      <c r="BB12">
        <v>3</v>
      </c>
      <c r="BC12">
        <v>4</v>
      </c>
      <c r="BD12">
        <v>3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3</v>
      </c>
      <c r="BK12">
        <v>3</v>
      </c>
      <c r="BL12">
        <v>3</v>
      </c>
      <c r="BM12">
        <v>4</v>
      </c>
      <c r="BN12">
        <v>4</v>
      </c>
      <c r="BO12">
        <v>4</v>
      </c>
      <c r="BP12">
        <v>3</v>
      </c>
      <c r="BQ12">
        <v>3</v>
      </c>
      <c r="BR12">
        <v>3</v>
      </c>
      <c r="BS12">
        <v>3</v>
      </c>
      <c r="BT12">
        <v>4</v>
      </c>
      <c r="BU12">
        <v>3</v>
      </c>
      <c r="BV12">
        <v>3</v>
      </c>
      <c r="BW12">
        <v>4</v>
      </c>
      <c r="BX12">
        <v>4</v>
      </c>
      <c r="BY12">
        <v>2</v>
      </c>
      <c r="BZ12">
        <v>1</v>
      </c>
      <c r="CA12">
        <v>4</v>
      </c>
      <c r="CB12">
        <v>1</v>
      </c>
      <c r="CC12">
        <v>1</v>
      </c>
      <c r="CD12">
        <v>3</v>
      </c>
      <c r="CE12">
        <v>3</v>
      </c>
      <c r="CF12">
        <v>4</v>
      </c>
      <c r="CG12">
        <v>3</v>
      </c>
      <c r="CH12">
        <v>4</v>
      </c>
      <c r="CI12">
        <v>3</v>
      </c>
      <c r="CJ12">
        <v>3</v>
      </c>
      <c r="CK12">
        <v>3</v>
      </c>
      <c r="CL12">
        <v>4</v>
      </c>
      <c r="CM12">
        <v>4</v>
      </c>
      <c r="CN12">
        <v>4</v>
      </c>
      <c r="CO12">
        <v>3</v>
      </c>
      <c r="CP12">
        <v>3</v>
      </c>
      <c r="CQ12">
        <v>4</v>
      </c>
      <c r="CR12">
        <v>4</v>
      </c>
      <c r="CS12">
        <v>3</v>
      </c>
      <c r="CT12">
        <v>3</v>
      </c>
      <c r="CU12">
        <v>3</v>
      </c>
      <c r="CV12">
        <v>4</v>
      </c>
      <c r="CW12">
        <v>3</v>
      </c>
      <c r="CX12">
        <v>3</v>
      </c>
      <c r="CY12">
        <v>3</v>
      </c>
      <c r="CZ12">
        <v>4</v>
      </c>
      <c r="DA12">
        <v>4</v>
      </c>
      <c r="DB12">
        <v>3</v>
      </c>
      <c r="DC12">
        <v>3</v>
      </c>
      <c r="DD12">
        <v>4</v>
      </c>
      <c r="DE12">
        <v>1</v>
      </c>
      <c r="DF12">
        <v>3</v>
      </c>
      <c r="DG12">
        <v>4</v>
      </c>
      <c r="DH12">
        <v>4</v>
      </c>
      <c r="DI12">
        <v>3</v>
      </c>
      <c r="DJ12">
        <v>3</v>
      </c>
      <c r="DK12">
        <v>3</v>
      </c>
      <c r="DL12">
        <v>4</v>
      </c>
      <c r="DM12">
        <v>4</v>
      </c>
      <c r="DN12">
        <v>3</v>
      </c>
      <c r="DO12">
        <v>4</v>
      </c>
      <c r="DP12">
        <v>4</v>
      </c>
      <c r="DQ12">
        <v>4</v>
      </c>
      <c r="DR12">
        <v>3</v>
      </c>
      <c r="DS12">
        <v>4</v>
      </c>
      <c r="DT12">
        <v>3</v>
      </c>
      <c r="DU12">
        <v>3</v>
      </c>
      <c r="DV12">
        <v>3</v>
      </c>
      <c r="DW12">
        <v>4</v>
      </c>
      <c r="DX12">
        <v>4</v>
      </c>
      <c r="DY12">
        <v>3</v>
      </c>
      <c r="DZ12">
        <v>4</v>
      </c>
      <c r="EA12">
        <v>3</v>
      </c>
      <c r="EB12">
        <v>3</v>
      </c>
      <c r="EC12">
        <v>3</v>
      </c>
      <c r="ED12">
        <v>4</v>
      </c>
      <c r="EE12">
        <v>3</v>
      </c>
      <c r="EF12">
        <v>4</v>
      </c>
      <c r="EG12">
        <v>3</v>
      </c>
      <c r="EH12">
        <v>3</v>
      </c>
      <c r="EI12">
        <v>4</v>
      </c>
      <c r="EJ12">
        <v>3</v>
      </c>
      <c r="EK12">
        <v>2</v>
      </c>
      <c r="EL12">
        <v>3</v>
      </c>
      <c r="EM12">
        <v>4</v>
      </c>
      <c r="EN12">
        <v>3</v>
      </c>
      <c r="EO12">
        <v>3</v>
      </c>
      <c r="EP12">
        <v>3</v>
      </c>
      <c r="EQ12">
        <v>3</v>
      </c>
      <c r="ER12">
        <v>2</v>
      </c>
      <c r="ES12">
        <v>4</v>
      </c>
      <c r="ET12">
        <v>2</v>
      </c>
      <c r="EU12">
        <v>2</v>
      </c>
      <c r="EV12">
        <v>3</v>
      </c>
      <c r="EW12">
        <v>3</v>
      </c>
      <c r="EX12">
        <v>3</v>
      </c>
      <c r="EY12">
        <v>3</v>
      </c>
      <c r="EZ12">
        <v>2</v>
      </c>
      <c r="FA12">
        <v>4</v>
      </c>
      <c r="FB12">
        <v>4</v>
      </c>
      <c r="FC12">
        <v>3</v>
      </c>
      <c r="FD12">
        <v>4</v>
      </c>
      <c r="FE12">
        <v>4</v>
      </c>
      <c r="FF12">
        <v>4</v>
      </c>
      <c r="FG12">
        <v>3</v>
      </c>
      <c r="FH12">
        <v>3</v>
      </c>
      <c r="FI12">
        <v>4</v>
      </c>
      <c r="FJ12">
        <v>3</v>
      </c>
      <c r="FK12">
        <v>1</v>
      </c>
      <c r="FL12">
        <v>3</v>
      </c>
      <c r="FM12">
        <v>4</v>
      </c>
      <c r="FN12">
        <v>2</v>
      </c>
      <c r="FO12">
        <v>2</v>
      </c>
      <c r="FP12">
        <v>3</v>
      </c>
      <c r="FQ12">
        <v>4</v>
      </c>
      <c r="FR12">
        <v>4</v>
      </c>
      <c r="FS12">
        <v>3</v>
      </c>
      <c r="FT12">
        <v>1</v>
      </c>
      <c r="FU12">
        <v>1</v>
      </c>
      <c r="FV12">
        <v>4</v>
      </c>
      <c r="FW12">
        <v>4</v>
      </c>
      <c r="FX12">
        <v>4</v>
      </c>
      <c r="FY12">
        <v>4</v>
      </c>
      <c r="FZ12">
        <v>4</v>
      </c>
      <c r="GA12">
        <v>3</v>
      </c>
      <c r="GB12">
        <v>1</v>
      </c>
      <c r="GC12">
        <v>3</v>
      </c>
      <c r="GD12">
        <v>4</v>
      </c>
      <c r="GE12">
        <v>3</v>
      </c>
      <c r="GF12">
        <v>3</v>
      </c>
      <c r="GG12">
        <v>3</v>
      </c>
      <c r="GH12">
        <v>3</v>
      </c>
      <c r="GI12">
        <v>2</v>
      </c>
      <c r="GJ12">
        <v>3</v>
      </c>
      <c r="GK12">
        <v>3</v>
      </c>
      <c r="GL12">
        <v>3</v>
      </c>
      <c r="GM12">
        <v>4</v>
      </c>
      <c r="GN12">
        <v>4</v>
      </c>
      <c r="GO12">
        <v>4</v>
      </c>
      <c r="GP12">
        <v>4</v>
      </c>
      <c r="GQ12">
        <v>2</v>
      </c>
      <c r="GR12">
        <v>3</v>
      </c>
      <c r="GS12">
        <v>4</v>
      </c>
      <c r="GT12">
        <v>4</v>
      </c>
      <c r="GU12">
        <v>3</v>
      </c>
      <c r="GV12">
        <v>4</v>
      </c>
      <c r="GW12">
        <v>4</v>
      </c>
      <c r="GX12">
        <v>3</v>
      </c>
      <c r="GY12">
        <v>3</v>
      </c>
      <c r="GZ12">
        <v>3</v>
      </c>
      <c r="HA12">
        <v>3</v>
      </c>
      <c r="HB12">
        <v>4</v>
      </c>
      <c r="HC12">
        <v>4</v>
      </c>
      <c r="HD12">
        <v>4</v>
      </c>
      <c r="HE12">
        <v>4</v>
      </c>
      <c r="HF12">
        <v>4</v>
      </c>
      <c r="HG12">
        <v>4</v>
      </c>
      <c r="HH12">
        <v>4</v>
      </c>
      <c r="HI12">
        <v>4</v>
      </c>
      <c r="HJ12">
        <v>3</v>
      </c>
      <c r="HK12">
        <v>4</v>
      </c>
      <c r="HL12">
        <v>4</v>
      </c>
      <c r="HM12">
        <v>3</v>
      </c>
      <c r="HN12">
        <v>3</v>
      </c>
      <c r="HO12">
        <v>3</v>
      </c>
      <c r="HP12">
        <v>3</v>
      </c>
      <c r="HQ12">
        <v>3</v>
      </c>
      <c r="HR12">
        <v>3</v>
      </c>
      <c r="HS12">
        <v>3</v>
      </c>
      <c r="HT12">
        <v>4</v>
      </c>
      <c r="HU12">
        <v>4</v>
      </c>
      <c r="HV12">
        <v>4</v>
      </c>
      <c r="HW12">
        <v>4</v>
      </c>
      <c r="HX12">
        <v>4</v>
      </c>
      <c r="HY12">
        <v>3</v>
      </c>
      <c r="HZ12">
        <v>3</v>
      </c>
      <c r="IA12">
        <v>4</v>
      </c>
      <c r="IB12">
        <v>3</v>
      </c>
      <c r="IC12">
        <v>4</v>
      </c>
      <c r="ID12">
        <v>4</v>
      </c>
      <c r="IE12">
        <v>3</v>
      </c>
      <c r="IF12">
        <v>4</v>
      </c>
      <c r="IG12">
        <v>4</v>
      </c>
      <c r="IH12">
        <v>4</v>
      </c>
      <c r="II12">
        <v>3</v>
      </c>
      <c r="IJ12">
        <v>3</v>
      </c>
      <c r="IK12">
        <v>1</v>
      </c>
      <c r="IL12">
        <v>3</v>
      </c>
      <c r="IM12">
        <v>3</v>
      </c>
      <c r="IN12">
        <v>4</v>
      </c>
    </row>
    <row r="13" spans="1:248" x14ac:dyDescent="0.2">
      <c r="A13">
        <v>-10</v>
      </c>
      <c r="B13">
        <v>1995</v>
      </c>
      <c r="C13">
        <v>1995</v>
      </c>
      <c r="D13">
        <v>1977</v>
      </c>
      <c r="E13">
        <v>1996</v>
      </c>
      <c r="F13">
        <v>-10</v>
      </c>
      <c r="G13">
        <v>1994</v>
      </c>
      <c r="H13">
        <v>1958</v>
      </c>
      <c r="I13">
        <v>-10</v>
      </c>
      <c r="J13">
        <v>1976</v>
      </c>
      <c r="K13">
        <v>1994</v>
      </c>
      <c r="L13">
        <v>1976</v>
      </c>
      <c r="M13">
        <v>1994</v>
      </c>
      <c r="N13">
        <v>1998</v>
      </c>
      <c r="O13">
        <v>1971</v>
      </c>
      <c r="P13">
        <v>2000</v>
      </c>
      <c r="Q13">
        <v>1974</v>
      </c>
      <c r="R13">
        <v>1978</v>
      </c>
      <c r="S13">
        <v>1995</v>
      </c>
      <c r="T13">
        <v>1992</v>
      </c>
      <c r="U13">
        <v>2012</v>
      </c>
      <c r="V13">
        <v>1997</v>
      </c>
      <c r="W13">
        <v>1992</v>
      </c>
      <c r="X13">
        <v>-10</v>
      </c>
      <c r="Y13">
        <v>1987</v>
      </c>
      <c r="Z13">
        <v>1992</v>
      </c>
      <c r="AA13">
        <v>-10</v>
      </c>
      <c r="AB13">
        <v>1994</v>
      </c>
      <c r="AC13">
        <v>1978</v>
      </c>
      <c r="AD13">
        <v>1994</v>
      </c>
      <c r="AE13">
        <v>1980</v>
      </c>
      <c r="AF13">
        <v>1979</v>
      </c>
      <c r="AG13">
        <v>1978</v>
      </c>
      <c r="AH13">
        <v>1974</v>
      </c>
      <c r="AI13">
        <v>1997</v>
      </c>
      <c r="AJ13">
        <v>-10</v>
      </c>
      <c r="AK13">
        <v>1978</v>
      </c>
      <c r="AL13">
        <v>1986</v>
      </c>
      <c r="AM13">
        <v>1995</v>
      </c>
      <c r="AN13">
        <v>2000</v>
      </c>
      <c r="AO13">
        <v>-10</v>
      </c>
      <c r="AP13">
        <v>1974</v>
      </c>
      <c r="AQ13">
        <v>-10</v>
      </c>
      <c r="AR13">
        <v>1992</v>
      </c>
      <c r="AS13">
        <v>1996</v>
      </c>
      <c r="AT13">
        <v>1978</v>
      </c>
      <c r="AU13">
        <v>1976</v>
      </c>
      <c r="AV13">
        <v>1998</v>
      </c>
      <c r="AW13">
        <v>1993</v>
      </c>
      <c r="AX13">
        <v>1976</v>
      </c>
      <c r="AY13">
        <v>1971</v>
      </c>
      <c r="AZ13">
        <v>1988</v>
      </c>
      <c r="BA13">
        <v>1990</v>
      </c>
      <c r="BB13">
        <v>1977</v>
      </c>
      <c r="BC13">
        <v>1990</v>
      </c>
      <c r="BD13">
        <v>1977</v>
      </c>
      <c r="BE13">
        <v>1951</v>
      </c>
      <c r="BF13">
        <v>1985</v>
      </c>
      <c r="BG13">
        <v>1985</v>
      </c>
      <c r="BH13">
        <v>1954</v>
      </c>
      <c r="BI13">
        <v>1995</v>
      </c>
      <c r="BJ13">
        <v>1972</v>
      </c>
      <c r="BK13">
        <v>1977</v>
      </c>
      <c r="BL13">
        <v>1976</v>
      </c>
      <c r="BM13">
        <v>1995</v>
      </c>
      <c r="BN13">
        <v>1995</v>
      </c>
      <c r="BO13">
        <v>1997</v>
      </c>
      <c r="BP13">
        <v>1995</v>
      </c>
      <c r="BQ13">
        <v>1979</v>
      </c>
      <c r="BR13">
        <v>1975</v>
      </c>
      <c r="BS13">
        <v>1987</v>
      </c>
      <c r="BT13">
        <v>1999</v>
      </c>
      <c r="BU13">
        <v>1980</v>
      </c>
      <c r="BV13">
        <v>1971</v>
      </c>
      <c r="BW13">
        <v>1990</v>
      </c>
      <c r="BX13">
        <v>1990</v>
      </c>
      <c r="BY13">
        <v>1954</v>
      </c>
      <c r="BZ13">
        <v>1992</v>
      </c>
      <c r="CA13">
        <v>1973</v>
      </c>
      <c r="CB13">
        <v>1992</v>
      </c>
      <c r="CC13">
        <v>1992</v>
      </c>
      <c r="CD13">
        <v>1993</v>
      </c>
      <c r="CE13">
        <v>1997</v>
      </c>
      <c r="CF13">
        <v>1979</v>
      </c>
      <c r="CG13">
        <v>1981</v>
      </c>
      <c r="CH13">
        <v>1982</v>
      </c>
      <c r="CI13">
        <v>1988</v>
      </c>
      <c r="CJ13">
        <v>1975</v>
      </c>
      <c r="CK13">
        <v>1975</v>
      </c>
      <c r="CL13">
        <v>1986</v>
      </c>
      <c r="CM13">
        <v>1968</v>
      </c>
      <c r="CN13">
        <v>1971</v>
      </c>
      <c r="CO13">
        <v>1974</v>
      </c>
      <c r="CP13">
        <v>1979</v>
      </c>
      <c r="CQ13">
        <v>1973</v>
      </c>
      <c r="CR13">
        <v>1973</v>
      </c>
      <c r="CS13">
        <v>1973</v>
      </c>
      <c r="CT13">
        <v>1973</v>
      </c>
      <c r="CU13">
        <v>1978</v>
      </c>
      <c r="CV13">
        <v>1995</v>
      </c>
      <c r="CW13">
        <v>1974</v>
      </c>
      <c r="CX13">
        <v>1987</v>
      </c>
      <c r="CY13">
        <v>1994</v>
      </c>
      <c r="CZ13">
        <v>1985</v>
      </c>
      <c r="DA13">
        <v>1985</v>
      </c>
      <c r="DB13">
        <v>2001</v>
      </c>
      <c r="DC13">
        <v>1979</v>
      </c>
      <c r="DD13">
        <v>1976</v>
      </c>
      <c r="DE13">
        <v>1978</v>
      </c>
      <c r="DF13">
        <v>1980</v>
      </c>
      <c r="DG13">
        <v>1995</v>
      </c>
      <c r="DH13">
        <v>1992</v>
      </c>
      <c r="DI13">
        <v>1993</v>
      </c>
      <c r="DJ13">
        <v>1981</v>
      </c>
      <c r="DK13">
        <v>1995</v>
      </c>
      <c r="DL13">
        <v>1981</v>
      </c>
      <c r="DM13">
        <v>1983</v>
      </c>
      <c r="DN13">
        <v>1970</v>
      </c>
      <c r="DO13">
        <v>1986</v>
      </c>
      <c r="DP13">
        <v>1977</v>
      </c>
      <c r="DQ13">
        <v>1970</v>
      </c>
      <c r="DR13">
        <v>1972</v>
      </c>
      <c r="DS13">
        <v>1973</v>
      </c>
      <c r="DT13">
        <v>1983</v>
      </c>
      <c r="DU13">
        <v>1992</v>
      </c>
      <c r="DV13">
        <v>1967</v>
      </c>
      <c r="DW13">
        <v>1988</v>
      </c>
      <c r="DX13">
        <v>2004</v>
      </c>
      <c r="DY13">
        <v>1981</v>
      </c>
      <c r="DZ13">
        <v>1972</v>
      </c>
      <c r="EA13">
        <v>1978</v>
      </c>
      <c r="EB13">
        <v>1979</v>
      </c>
      <c r="EC13">
        <v>1973</v>
      </c>
      <c r="ED13">
        <v>1973</v>
      </c>
      <c r="EE13">
        <v>1979</v>
      </c>
      <c r="EF13">
        <v>1968</v>
      </c>
      <c r="EG13">
        <v>1966</v>
      </c>
      <c r="EH13">
        <v>1998</v>
      </c>
      <c r="EI13">
        <v>1994</v>
      </c>
      <c r="EJ13">
        <v>1973</v>
      </c>
      <c r="EK13">
        <v>1974</v>
      </c>
      <c r="EL13">
        <v>1974</v>
      </c>
      <c r="EM13">
        <v>1981</v>
      </c>
      <c r="EN13">
        <v>1978</v>
      </c>
      <c r="EO13">
        <v>1978</v>
      </c>
      <c r="EP13">
        <v>1977</v>
      </c>
      <c r="EQ13">
        <v>1977</v>
      </c>
      <c r="ER13">
        <v>1969</v>
      </c>
      <c r="ES13">
        <v>1980</v>
      </c>
      <c r="ET13">
        <v>1964</v>
      </c>
      <c r="EU13">
        <v>1973</v>
      </c>
      <c r="EV13">
        <v>1979</v>
      </c>
      <c r="EW13">
        <v>1978</v>
      </c>
      <c r="EX13">
        <v>1964</v>
      </c>
      <c r="EY13">
        <v>1967</v>
      </c>
      <c r="EZ13">
        <v>1967</v>
      </c>
      <c r="FA13">
        <v>1992</v>
      </c>
      <c r="FB13">
        <v>1978</v>
      </c>
      <c r="FC13">
        <v>1987</v>
      </c>
      <c r="FD13">
        <v>1970</v>
      </c>
      <c r="FE13">
        <v>1991</v>
      </c>
      <c r="FF13">
        <v>1975</v>
      </c>
      <c r="FG13">
        <v>1978</v>
      </c>
      <c r="FH13">
        <v>1978</v>
      </c>
      <c r="FI13">
        <v>1983</v>
      </c>
      <c r="FJ13">
        <v>1990</v>
      </c>
      <c r="FK13">
        <v>1987</v>
      </c>
      <c r="FL13">
        <v>1975</v>
      </c>
      <c r="FM13">
        <v>1990</v>
      </c>
      <c r="FN13">
        <v>1963</v>
      </c>
      <c r="FO13">
        <v>1967</v>
      </c>
      <c r="FP13">
        <v>1977</v>
      </c>
      <c r="FQ13">
        <v>1977</v>
      </c>
      <c r="FR13">
        <v>1977</v>
      </c>
      <c r="FS13">
        <v>1986</v>
      </c>
      <c r="FT13">
        <v>1981</v>
      </c>
      <c r="FU13">
        <v>1990</v>
      </c>
      <c r="FV13">
        <v>1972</v>
      </c>
      <c r="FW13">
        <v>1972</v>
      </c>
      <c r="FX13">
        <v>1966</v>
      </c>
      <c r="FY13">
        <v>1966</v>
      </c>
      <c r="FZ13">
        <v>1980</v>
      </c>
      <c r="GA13">
        <v>1974</v>
      </c>
      <c r="GB13">
        <v>1981</v>
      </c>
      <c r="GC13">
        <v>1980</v>
      </c>
      <c r="GD13">
        <v>1972</v>
      </c>
      <c r="GE13">
        <v>1984</v>
      </c>
      <c r="GF13">
        <v>1995</v>
      </c>
      <c r="GG13">
        <v>1972</v>
      </c>
      <c r="GH13">
        <v>2009</v>
      </c>
      <c r="GI13">
        <v>1996</v>
      </c>
      <c r="GJ13">
        <v>1975</v>
      </c>
      <c r="GK13">
        <v>1985</v>
      </c>
      <c r="GL13">
        <v>1980</v>
      </c>
      <c r="GM13">
        <v>1991</v>
      </c>
      <c r="GN13">
        <v>1960</v>
      </c>
      <c r="GO13">
        <v>1991</v>
      </c>
      <c r="GP13">
        <v>1986</v>
      </c>
      <c r="GQ13">
        <v>1983</v>
      </c>
      <c r="GR13">
        <v>1990</v>
      </c>
      <c r="GS13">
        <v>1981</v>
      </c>
      <c r="GT13">
        <v>1989</v>
      </c>
      <c r="GU13">
        <v>1975</v>
      </c>
      <c r="GV13">
        <v>1991</v>
      </c>
      <c r="GW13">
        <v>1986</v>
      </c>
      <c r="GX13">
        <v>1977</v>
      </c>
      <c r="GY13">
        <v>1978</v>
      </c>
      <c r="GZ13">
        <v>1978</v>
      </c>
      <c r="HA13">
        <v>1978</v>
      </c>
      <c r="HB13">
        <v>1968</v>
      </c>
      <c r="HC13">
        <v>1979</v>
      </c>
      <c r="HD13">
        <v>1993</v>
      </c>
      <c r="HE13">
        <v>1986</v>
      </c>
      <c r="HF13">
        <v>1981</v>
      </c>
      <c r="HG13">
        <v>1979</v>
      </c>
      <c r="HH13">
        <v>1974</v>
      </c>
      <c r="HI13">
        <v>1982</v>
      </c>
      <c r="HJ13">
        <v>1964</v>
      </c>
      <c r="HK13">
        <v>1985</v>
      </c>
      <c r="HL13">
        <v>1971</v>
      </c>
      <c r="HM13">
        <v>1980</v>
      </c>
      <c r="HN13">
        <v>1980</v>
      </c>
      <c r="HO13">
        <v>1976</v>
      </c>
      <c r="HP13">
        <v>1976</v>
      </c>
      <c r="HQ13">
        <v>1976</v>
      </c>
      <c r="HR13">
        <v>1976</v>
      </c>
      <c r="HS13">
        <v>1976</v>
      </c>
      <c r="HT13">
        <v>1974</v>
      </c>
      <c r="HU13">
        <v>1980</v>
      </c>
      <c r="HV13">
        <v>2001</v>
      </c>
      <c r="HW13">
        <v>1995</v>
      </c>
      <c r="HX13">
        <v>2009</v>
      </c>
      <c r="HY13">
        <v>1991</v>
      </c>
      <c r="HZ13">
        <v>1997</v>
      </c>
      <c r="IA13">
        <v>1986</v>
      </c>
      <c r="IB13">
        <v>1976</v>
      </c>
      <c r="IC13">
        <v>1984</v>
      </c>
      <c r="ID13">
        <v>1993</v>
      </c>
      <c r="IE13">
        <v>1974</v>
      </c>
      <c r="IF13">
        <v>1988</v>
      </c>
      <c r="IG13">
        <v>1988</v>
      </c>
      <c r="IH13">
        <v>1988</v>
      </c>
      <c r="II13">
        <v>1973</v>
      </c>
      <c r="IJ13">
        <v>1973</v>
      </c>
      <c r="IK13">
        <v>1996</v>
      </c>
      <c r="IL13">
        <v>1980</v>
      </c>
      <c r="IM13">
        <v>1977</v>
      </c>
      <c r="IN13">
        <v>1985</v>
      </c>
    </row>
    <row r="14" spans="1:24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19</v>
      </c>
      <c r="AX14">
        <v>7</v>
      </c>
      <c r="AY14">
        <v>197</v>
      </c>
      <c r="AZ14">
        <v>129</v>
      </c>
      <c r="BA14">
        <v>172</v>
      </c>
      <c r="BB14">
        <v>124</v>
      </c>
      <c r="BC14">
        <v>127</v>
      </c>
      <c r="BD14">
        <v>210</v>
      </c>
      <c r="BE14">
        <v>20109</v>
      </c>
      <c r="BF14">
        <v>740</v>
      </c>
      <c r="BG14">
        <v>10</v>
      </c>
      <c r="BH14">
        <v>175</v>
      </c>
      <c r="BI14">
        <v>293</v>
      </c>
      <c r="BJ14">
        <v>1843</v>
      </c>
      <c r="BK14">
        <v>244</v>
      </c>
      <c r="BL14">
        <v>16</v>
      </c>
      <c r="BM14">
        <v>28</v>
      </c>
      <c r="BN14">
        <v>13</v>
      </c>
      <c r="BO14">
        <v>41</v>
      </c>
      <c r="BP14">
        <v>1</v>
      </c>
      <c r="BQ14">
        <v>731</v>
      </c>
      <c r="BR14">
        <v>21</v>
      </c>
      <c r="BS14">
        <v>9</v>
      </c>
      <c r="BT14">
        <v>24</v>
      </c>
      <c r="BU14">
        <v>7361</v>
      </c>
      <c r="BV14">
        <v>116</v>
      </c>
      <c r="BW14">
        <v>14</v>
      </c>
      <c r="BX14">
        <v>18</v>
      </c>
      <c r="BY14">
        <v>5713</v>
      </c>
      <c r="BZ14">
        <v>10</v>
      </c>
      <c r="CA14">
        <v>211</v>
      </c>
      <c r="CB14">
        <v>17</v>
      </c>
      <c r="CC14">
        <v>17</v>
      </c>
      <c r="CD14">
        <v>15</v>
      </c>
      <c r="CE14">
        <v>13</v>
      </c>
      <c r="CF14">
        <v>38</v>
      </c>
      <c r="CG14">
        <v>309</v>
      </c>
      <c r="CH14">
        <v>703</v>
      </c>
      <c r="CI14">
        <v>231</v>
      </c>
      <c r="CJ14">
        <v>32</v>
      </c>
      <c r="CK14">
        <v>670</v>
      </c>
      <c r="CL14">
        <v>44</v>
      </c>
      <c r="CM14">
        <v>29</v>
      </c>
      <c r="CN14">
        <v>84</v>
      </c>
      <c r="CO14">
        <v>171</v>
      </c>
      <c r="CP14">
        <v>5</v>
      </c>
      <c r="CQ14">
        <v>960</v>
      </c>
      <c r="CR14">
        <v>2396</v>
      </c>
      <c r="CS14">
        <v>705</v>
      </c>
      <c r="CT14">
        <v>8</v>
      </c>
      <c r="CU14">
        <v>5</v>
      </c>
      <c r="CV14">
        <v>2</v>
      </c>
      <c r="CW14">
        <v>14</v>
      </c>
      <c r="CX14">
        <v>41</v>
      </c>
      <c r="CY14">
        <v>430</v>
      </c>
      <c r="CZ14">
        <v>14</v>
      </c>
      <c r="DA14">
        <v>114</v>
      </c>
      <c r="DB14">
        <v>247</v>
      </c>
      <c r="DC14">
        <v>531</v>
      </c>
      <c r="DD14">
        <v>16</v>
      </c>
      <c r="DE14">
        <v>181</v>
      </c>
      <c r="DF14">
        <v>174</v>
      </c>
      <c r="DG14">
        <v>26</v>
      </c>
      <c r="DH14">
        <v>0</v>
      </c>
      <c r="DI14">
        <v>4032</v>
      </c>
      <c r="DJ14">
        <v>4318</v>
      </c>
      <c r="DK14">
        <v>1</v>
      </c>
      <c r="DL14">
        <v>58</v>
      </c>
      <c r="DM14">
        <v>161</v>
      </c>
      <c r="DN14">
        <v>173</v>
      </c>
      <c r="DO14">
        <v>121</v>
      </c>
      <c r="DP14">
        <v>32</v>
      </c>
      <c r="DQ14">
        <v>1064</v>
      </c>
      <c r="DR14">
        <v>223</v>
      </c>
      <c r="DS14">
        <v>200</v>
      </c>
      <c r="DT14">
        <v>69</v>
      </c>
      <c r="DU14">
        <v>69</v>
      </c>
      <c r="DV14">
        <v>736</v>
      </c>
      <c r="DW14">
        <v>39</v>
      </c>
      <c r="DX14">
        <v>15</v>
      </c>
      <c r="DY14">
        <v>187</v>
      </c>
      <c r="DZ14">
        <v>21</v>
      </c>
      <c r="EA14">
        <v>103</v>
      </c>
      <c r="EB14">
        <v>39</v>
      </c>
      <c r="EC14">
        <v>647</v>
      </c>
      <c r="ED14">
        <v>577</v>
      </c>
      <c r="EE14">
        <v>354</v>
      </c>
      <c r="EF14">
        <v>253</v>
      </c>
      <c r="EG14">
        <v>1117</v>
      </c>
      <c r="EH14">
        <v>7</v>
      </c>
      <c r="EI14">
        <v>6</v>
      </c>
      <c r="EJ14">
        <v>3341</v>
      </c>
      <c r="EK14">
        <v>107</v>
      </c>
      <c r="EL14">
        <v>2932</v>
      </c>
      <c r="EM14">
        <v>1742</v>
      </c>
      <c r="EN14">
        <v>557</v>
      </c>
      <c r="EO14">
        <v>55</v>
      </c>
      <c r="EP14">
        <v>0</v>
      </c>
      <c r="EQ14">
        <v>615</v>
      </c>
      <c r="ER14">
        <v>107</v>
      </c>
      <c r="ES14">
        <v>107</v>
      </c>
      <c r="ET14">
        <v>97</v>
      </c>
      <c r="EU14">
        <v>62</v>
      </c>
      <c r="EV14">
        <v>3322</v>
      </c>
      <c r="EW14">
        <v>202</v>
      </c>
      <c r="EX14">
        <v>1004</v>
      </c>
      <c r="EY14">
        <v>27</v>
      </c>
      <c r="EZ14">
        <v>116</v>
      </c>
      <c r="FA14">
        <v>16</v>
      </c>
      <c r="FB14">
        <v>344</v>
      </c>
      <c r="FC14">
        <v>117</v>
      </c>
      <c r="FD14">
        <v>59</v>
      </c>
      <c r="FE14">
        <v>2</v>
      </c>
      <c r="FF14">
        <v>4127</v>
      </c>
      <c r="FG14">
        <v>721</v>
      </c>
      <c r="FH14">
        <v>112</v>
      </c>
      <c r="FI14">
        <v>137</v>
      </c>
      <c r="FJ14">
        <v>114</v>
      </c>
      <c r="FK14">
        <v>382</v>
      </c>
      <c r="FL14">
        <v>213</v>
      </c>
      <c r="FM14">
        <v>14</v>
      </c>
      <c r="FN14">
        <v>391</v>
      </c>
      <c r="FO14">
        <v>10</v>
      </c>
      <c r="FP14">
        <v>4</v>
      </c>
      <c r="FQ14">
        <v>22</v>
      </c>
      <c r="FR14">
        <v>121</v>
      </c>
      <c r="FS14">
        <v>23</v>
      </c>
      <c r="FT14">
        <v>148</v>
      </c>
      <c r="FU14">
        <v>3</v>
      </c>
      <c r="FV14">
        <v>1377</v>
      </c>
      <c r="FW14">
        <v>179</v>
      </c>
      <c r="FX14">
        <v>1131</v>
      </c>
      <c r="FY14">
        <v>58</v>
      </c>
      <c r="FZ14">
        <v>3736</v>
      </c>
      <c r="GA14">
        <v>3821</v>
      </c>
      <c r="GB14">
        <v>259</v>
      </c>
      <c r="GC14">
        <v>415</v>
      </c>
      <c r="GD14">
        <v>753</v>
      </c>
      <c r="GE14">
        <v>83</v>
      </c>
      <c r="GF14">
        <v>175</v>
      </c>
      <c r="GG14">
        <v>6229</v>
      </c>
      <c r="GH14">
        <v>472</v>
      </c>
      <c r="GI14">
        <v>4700</v>
      </c>
      <c r="GJ14">
        <v>62</v>
      </c>
      <c r="GK14">
        <v>53</v>
      </c>
      <c r="GL14">
        <v>249</v>
      </c>
      <c r="GM14">
        <v>0</v>
      </c>
      <c r="GN14">
        <v>67</v>
      </c>
      <c r="GO14">
        <v>0</v>
      </c>
      <c r="GP14">
        <v>385</v>
      </c>
      <c r="GQ14">
        <v>211</v>
      </c>
      <c r="GR14">
        <v>53</v>
      </c>
      <c r="GS14">
        <v>132</v>
      </c>
      <c r="GT14">
        <v>67</v>
      </c>
      <c r="GU14">
        <v>113</v>
      </c>
      <c r="GV14">
        <v>0</v>
      </c>
      <c r="GW14">
        <v>71</v>
      </c>
      <c r="GX14">
        <v>206</v>
      </c>
      <c r="GY14">
        <v>6173</v>
      </c>
      <c r="GZ14">
        <v>591</v>
      </c>
      <c r="HA14">
        <v>4</v>
      </c>
      <c r="HB14">
        <v>14</v>
      </c>
      <c r="HC14">
        <v>918</v>
      </c>
      <c r="HD14">
        <v>29</v>
      </c>
      <c r="HE14">
        <v>32</v>
      </c>
      <c r="HF14">
        <v>3696</v>
      </c>
      <c r="HG14">
        <v>949</v>
      </c>
      <c r="HH14">
        <v>174</v>
      </c>
      <c r="HI14">
        <v>35</v>
      </c>
      <c r="HJ14">
        <v>2410</v>
      </c>
      <c r="HK14">
        <v>29</v>
      </c>
      <c r="HL14">
        <v>484</v>
      </c>
      <c r="HM14">
        <v>601</v>
      </c>
      <c r="HN14">
        <v>156</v>
      </c>
      <c r="HO14">
        <v>16</v>
      </c>
      <c r="HP14">
        <v>122</v>
      </c>
      <c r="HQ14">
        <v>1354</v>
      </c>
      <c r="HR14">
        <v>831</v>
      </c>
      <c r="HS14">
        <v>7</v>
      </c>
      <c r="HT14">
        <v>338</v>
      </c>
      <c r="HU14">
        <v>664</v>
      </c>
      <c r="HV14">
        <v>4</v>
      </c>
      <c r="HW14">
        <v>17</v>
      </c>
      <c r="HX14">
        <v>0</v>
      </c>
      <c r="HY14">
        <v>3</v>
      </c>
      <c r="HZ14">
        <v>65</v>
      </c>
      <c r="IA14">
        <v>0</v>
      </c>
      <c r="IB14">
        <v>84</v>
      </c>
      <c r="IC14">
        <v>774</v>
      </c>
      <c r="ID14">
        <v>66</v>
      </c>
      <c r="IE14">
        <v>788</v>
      </c>
      <c r="IF14">
        <v>19</v>
      </c>
      <c r="IG14">
        <v>7</v>
      </c>
      <c r="IH14">
        <v>24</v>
      </c>
      <c r="II14">
        <v>1581</v>
      </c>
      <c r="IJ14">
        <v>0</v>
      </c>
      <c r="IK14">
        <v>4845</v>
      </c>
      <c r="IL14">
        <v>258</v>
      </c>
      <c r="IM14">
        <v>86</v>
      </c>
      <c r="IN14">
        <v>6</v>
      </c>
    </row>
    <row r="15" spans="1:248" x14ac:dyDescent="0.2">
      <c r="A15">
        <v>35</v>
      </c>
      <c r="B15">
        <v>23</v>
      </c>
      <c r="C15">
        <v>32</v>
      </c>
      <c r="D15">
        <v>74</v>
      </c>
      <c r="E15">
        <v>48</v>
      </c>
      <c r="F15">
        <v>-10</v>
      </c>
      <c r="G15">
        <v>42</v>
      </c>
      <c r="H15">
        <v>74</v>
      </c>
      <c r="I15">
        <v>42</v>
      </c>
      <c r="J15">
        <v>43</v>
      </c>
      <c r="K15">
        <v>52</v>
      </c>
      <c r="L15">
        <v>31</v>
      </c>
      <c r="M15">
        <v>58</v>
      </c>
      <c r="N15">
        <v>41</v>
      </c>
      <c r="O15">
        <v>-10</v>
      </c>
      <c r="P15">
        <v>52</v>
      </c>
      <c r="Q15">
        <v>48</v>
      </c>
      <c r="R15">
        <v>47</v>
      </c>
      <c r="S15">
        <v>61</v>
      </c>
      <c r="T15">
        <v>50</v>
      </c>
      <c r="U15">
        <v>55</v>
      </c>
      <c r="V15">
        <v>70</v>
      </c>
      <c r="W15">
        <v>69</v>
      </c>
      <c r="X15">
        <v>53</v>
      </c>
      <c r="Y15">
        <v>57</v>
      </c>
      <c r="Z15">
        <v>49</v>
      </c>
      <c r="AA15">
        <v>44</v>
      </c>
      <c r="AB15">
        <v>43</v>
      </c>
      <c r="AC15">
        <v>63</v>
      </c>
      <c r="AD15">
        <v>67</v>
      </c>
      <c r="AE15">
        <v>47</v>
      </c>
      <c r="AF15">
        <v>54</v>
      </c>
      <c r="AG15">
        <v>72</v>
      </c>
      <c r="AH15">
        <v>44</v>
      </c>
      <c r="AI15">
        <v>60</v>
      </c>
      <c r="AJ15">
        <v>61</v>
      </c>
      <c r="AK15">
        <v>23</v>
      </c>
      <c r="AL15">
        <v>43</v>
      </c>
      <c r="AM15">
        <v>49</v>
      </c>
      <c r="AN15">
        <v>54</v>
      </c>
      <c r="AO15">
        <v>42</v>
      </c>
      <c r="AP15">
        <v>56</v>
      </c>
      <c r="AQ15">
        <v>-10</v>
      </c>
      <c r="AR15">
        <v>82</v>
      </c>
      <c r="AS15">
        <v>38</v>
      </c>
      <c r="AT15">
        <v>60</v>
      </c>
      <c r="AU15">
        <v>48</v>
      </c>
      <c r="AV15">
        <v>44</v>
      </c>
      <c r="AW15">
        <v>72</v>
      </c>
      <c r="AX15">
        <v>2</v>
      </c>
      <c r="AY15">
        <v>55</v>
      </c>
      <c r="AZ15">
        <v>-10</v>
      </c>
      <c r="BA15">
        <v>1</v>
      </c>
      <c r="BB15">
        <v>58</v>
      </c>
      <c r="BC15">
        <v>84</v>
      </c>
      <c r="BD15">
        <v>40</v>
      </c>
      <c r="BE15">
        <v>31</v>
      </c>
      <c r="BF15">
        <v>31</v>
      </c>
      <c r="BG15">
        <v>31</v>
      </c>
      <c r="BH15">
        <v>31</v>
      </c>
      <c r="BI15">
        <v>31</v>
      </c>
      <c r="BJ15">
        <v>35</v>
      </c>
      <c r="BK15">
        <v>-10</v>
      </c>
      <c r="BL15">
        <v>1</v>
      </c>
      <c r="BM15">
        <v>-10</v>
      </c>
      <c r="BN15">
        <v>-10</v>
      </c>
      <c r="BO15">
        <v>-10</v>
      </c>
      <c r="BP15">
        <v>-10</v>
      </c>
      <c r="BQ15">
        <v>22</v>
      </c>
      <c r="BR15">
        <v>69</v>
      </c>
      <c r="BS15">
        <v>1</v>
      </c>
      <c r="BT15">
        <v>-10</v>
      </c>
      <c r="BU15">
        <v>15</v>
      </c>
      <c r="BV15">
        <v>52</v>
      </c>
      <c r="BW15">
        <v>82</v>
      </c>
      <c r="BX15">
        <v>40</v>
      </c>
      <c r="BY15">
        <v>31</v>
      </c>
      <c r="BZ15">
        <v>64</v>
      </c>
      <c r="CA15">
        <v>15</v>
      </c>
      <c r="CB15">
        <v>64</v>
      </c>
      <c r="CC15">
        <v>49</v>
      </c>
      <c r="CD15">
        <v>74</v>
      </c>
      <c r="CE15">
        <v>73</v>
      </c>
      <c r="CF15">
        <v>0</v>
      </c>
      <c r="CG15">
        <v>62</v>
      </c>
      <c r="CH15">
        <v>61</v>
      </c>
      <c r="CI15">
        <v>26</v>
      </c>
      <c r="CJ15">
        <v>65</v>
      </c>
      <c r="CK15">
        <v>56</v>
      </c>
      <c r="CL15">
        <v>-10</v>
      </c>
      <c r="CM15">
        <v>-10</v>
      </c>
      <c r="CN15">
        <v>-10</v>
      </c>
      <c r="CO15">
        <v>3</v>
      </c>
      <c r="CP15">
        <v>17</v>
      </c>
      <c r="CQ15">
        <v>54</v>
      </c>
      <c r="CR15">
        <v>85</v>
      </c>
      <c r="CS15">
        <v>53</v>
      </c>
      <c r="CT15">
        <v>53</v>
      </c>
      <c r="CU15">
        <v>31</v>
      </c>
      <c r="CV15">
        <v>-10</v>
      </c>
      <c r="CW15">
        <v>78</v>
      </c>
      <c r="CX15">
        <v>26</v>
      </c>
      <c r="CY15">
        <v>26</v>
      </c>
      <c r="CZ15">
        <v>58</v>
      </c>
      <c r="DA15">
        <v>58</v>
      </c>
      <c r="DB15">
        <v>43</v>
      </c>
      <c r="DC15">
        <v>54</v>
      </c>
      <c r="DD15">
        <v>-10</v>
      </c>
      <c r="DE15">
        <v>55</v>
      </c>
      <c r="DF15">
        <v>22</v>
      </c>
      <c r="DG15">
        <v>36</v>
      </c>
      <c r="DH15">
        <v>78</v>
      </c>
      <c r="DI15">
        <v>58</v>
      </c>
      <c r="DJ15">
        <v>77</v>
      </c>
      <c r="DK15">
        <v>-10</v>
      </c>
      <c r="DL15">
        <v>25</v>
      </c>
      <c r="DM15">
        <v>-10</v>
      </c>
      <c r="DN15">
        <v>63</v>
      </c>
      <c r="DO15">
        <v>-10</v>
      </c>
      <c r="DP15">
        <v>2</v>
      </c>
      <c r="DQ15">
        <v>4</v>
      </c>
      <c r="DR15">
        <v>50</v>
      </c>
      <c r="DS15">
        <v>53</v>
      </c>
      <c r="DT15">
        <v>68</v>
      </c>
      <c r="DU15">
        <v>59</v>
      </c>
      <c r="DV15">
        <v>1</v>
      </c>
      <c r="DW15">
        <v>-10</v>
      </c>
      <c r="DX15">
        <v>1</v>
      </c>
      <c r="DY15">
        <v>6</v>
      </c>
      <c r="DZ15">
        <v>2</v>
      </c>
      <c r="EA15">
        <v>2</v>
      </c>
      <c r="EB15">
        <v>11</v>
      </c>
      <c r="EC15">
        <v>14</v>
      </c>
      <c r="ED15">
        <v>4</v>
      </c>
      <c r="EE15">
        <v>61</v>
      </c>
      <c r="EF15">
        <v>-10</v>
      </c>
      <c r="EG15">
        <v>44</v>
      </c>
      <c r="EH15">
        <v>78</v>
      </c>
      <c r="EI15">
        <v>-10</v>
      </c>
      <c r="EJ15">
        <v>69</v>
      </c>
      <c r="EK15">
        <v>44</v>
      </c>
      <c r="EL15">
        <v>51</v>
      </c>
      <c r="EM15">
        <v>54</v>
      </c>
      <c r="EN15">
        <v>63</v>
      </c>
      <c r="EO15">
        <v>47</v>
      </c>
      <c r="EP15">
        <v>74</v>
      </c>
      <c r="EQ15">
        <v>74</v>
      </c>
      <c r="ER15">
        <v>7</v>
      </c>
      <c r="ES15">
        <v>-10</v>
      </c>
      <c r="ET15">
        <v>3</v>
      </c>
      <c r="EU15">
        <v>7</v>
      </c>
      <c r="EV15">
        <v>4</v>
      </c>
      <c r="EW15">
        <v>33</v>
      </c>
      <c r="EX15">
        <v>4</v>
      </c>
      <c r="EY15">
        <v>11</v>
      </c>
      <c r="EZ15">
        <v>16</v>
      </c>
      <c r="FA15">
        <v>-10</v>
      </c>
      <c r="FB15">
        <v>24</v>
      </c>
      <c r="FC15">
        <v>-10</v>
      </c>
      <c r="FD15">
        <v>53</v>
      </c>
      <c r="FE15">
        <v>65</v>
      </c>
      <c r="FF15">
        <v>53</v>
      </c>
      <c r="FG15">
        <v>59</v>
      </c>
      <c r="FH15">
        <v>59</v>
      </c>
      <c r="FI15">
        <v>55</v>
      </c>
      <c r="FJ15">
        <v>62</v>
      </c>
      <c r="FK15">
        <v>35</v>
      </c>
      <c r="FL15">
        <v>3</v>
      </c>
      <c r="FM15">
        <v>42</v>
      </c>
      <c r="FN15">
        <v>11</v>
      </c>
      <c r="FO15">
        <v>7</v>
      </c>
      <c r="FP15">
        <v>36</v>
      </c>
      <c r="FQ15">
        <v>14</v>
      </c>
      <c r="FR15">
        <v>-10</v>
      </c>
      <c r="FS15">
        <v>63</v>
      </c>
      <c r="FT15">
        <v>38</v>
      </c>
      <c r="FU15">
        <v>38</v>
      </c>
      <c r="FV15">
        <v>19</v>
      </c>
      <c r="FW15">
        <v>19</v>
      </c>
      <c r="FX15">
        <v>61</v>
      </c>
      <c r="FY15">
        <v>61</v>
      </c>
      <c r="FZ15">
        <v>1</v>
      </c>
      <c r="GA15">
        <v>37</v>
      </c>
      <c r="GB15">
        <v>54</v>
      </c>
      <c r="GC15">
        <v>53</v>
      </c>
      <c r="GD15">
        <v>3</v>
      </c>
      <c r="GE15">
        <v>8</v>
      </c>
      <c r="GF15">
        <v>-10</v>
      </c>
      <c r="GG15">
        <v>58</v>
      </c>
      <c r="GH15">
        <v>1</v>
      </c>
      <c r="GI15">
        <v>0</v>
      </c>
      <c r="GJ15">
        <v>47</v>
      </c>
      <c r="GK15">
        <v>62</v>
      </c>
      <c r="GL15">
        <v>55</v>
      </c>
      <c r="GM15">
        <v>49</v>
      </c>
      <c r="GN15">
        <v>-10</v>
      </c>
      <c r="GO15">
        <v>49</v>
      </c>
      <c r="GP15">
        <v>-10</v>
      </c>
      <c r="GQ15">
        <v>32</v>
      </c>
      <c r="GR15">
        <v>52</v>
      </c>
      <c r="GS15">
        <v>-10</v>
      </c>
      <c r="GT15">
        <v>-10</v>
      </c>
      <c r="GU15">
        <v>65</v>
      </c>
      <c r="GV15">
        <v>49</v>
      </c>
      <c r="GW15">
        <v>-10</v>
      </c>
      <c r="GX15">
        <v>72</v>
      </c>
      <c r="GY15">
        <v>70</v>
      </c>
      <c r="GZ15">
        <v>70</v>
      </c>
      <c r="HA15">
        <v>70</v>
      </c>
      <c r="HB15">
        <v>-10</v>
      </c>
      <c r="HC15">
        <v>-10</v>
      </c>
      <c r="HD15">
        <v>58</v>
      </c>
      <c r="HE15">
        <v>-10</v>
      </c>
      <c r="HF15">
        <v>-10</v>
      </c>
      <c r="HG15">
        <v>-10</v>
      </c>
      <c r="HH15">
        <v>67</v>
      </c>
      <c r="HI15">
        <v>72</v>
      </c>
      <c r="HJ15">
        <v>44</v>
      </c>
      <c r="HK15">
        <v>34</v>
      </c>
      <c r="HL15">
        <v>56</v>
      </c>
      <c r="HM15">
        <v>58</v>
      </c>
      <c r="HN15">
        <v>58</v>
      </c>
      <c r="HO15">
        <v>82</v>
      </c>
      <c r="HP15">
        <v>81</v>
      </c>
      <c r="HQ15">
        <v>50</v>
      </c>
      <c r="HR15">
        <v>51</v>
      </c>
      <c r="HS15">
        <v>51</v>
      </c>
      <c r="HT15">
        <v>78</v>
      </c>
      <c r="HU15">
        <v>84</v>
      </c>
      <c r="HV15">
        <v>-10</v>
      </c>
      <c r="HW15">
        <v>35</v>
      </c>
      <c r="HX15">
        <v>-10</v>
      </c>
      <c r="HY15">
        <v>41</v>
      </c>
      <c r="HZ15">
        <v>59</v>
      </c>
      <c r="IA15">
        <v>66</v>
      </c>
      <c r="IB15">
        <v>83</v>
      </c>
      <c r="IC15">
        <v>-10</v>
      </c>
      <c r="ID15">
        <v>-10</v>
      </c>
      <c r="IE15">
        <v>12</v>
      </c>
      <c r="IF15">
        <v>-10</v>
      </c>
      <c r="IG15">
        <v>-10</v>
      </c>
      <c r="IH15">
        <v>-10</v>
      </c>
      <c r="II15">
        <v>64</v>
      </c>
      <c r="IJ15">
        <v>64</v>
      </c>
      <c r="IK15">
        <v>39</v>
      </c>
      <c r="IL15">
        <v>56</v>
      </c>
      <c r="IM15">
        <v>44</v>
      </c>
      <c r="IN15">
        <v>0</v>
      </c>
    </row>
    <row r="16" spans="1:248" x14ac:dyDescent="0.2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2</v>
      </c>
      <c r="DQ16">
        <v>2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2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E16">
        <v>2</v>
      </c>
      <c r="EF16">
        <v>2</v>
      </c>
      <c r="EG16">
        <v>2</v>
      </c>
      <c r="EH16">
        <v>1</v>
      </c>
      <c r="EI16">
        <v>1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4</v>
      </c>
      <c r="ES16">
        <v>4</v>
      </c>
      <c r="ET16">
        <v>4</v>
      </c>
      <c r="EU16">
        <v>4</v>
      </c>
      <c r="EV16">
        <v>4</v>
      </c>
      <c r="EW16">
        <v>4</v>
      </c>
      <c r="EX16">
        <v>4</v>
      </c>
      <c r="EY16">
        <v>4</v>
      </c>
      <c r="EZ16">
        <v>4</v>
      </c>
      <c r="FA16">
        <v>4</v>
      </c>
      <c r="FB16">
        <v>4</v>
      </c>
      <c r="FC16">
        <v>4</v>
      </c>
      <c r="FD16">
        <v>4</v>
      </c>
      <c r="FE16">
        <v>4</v>
      </c>
      <c r="FF16">
        <v>4</v>
      </c>
      <c r="FG16">
        <v>4</v>
      </c>
      <c r="FH16">
        <v>4</v>
      </c>
      <c r="FI16">
        <v>4</v>
      </c>
      <c r="FJ16">
        <v>4</v>
      </c>
      <c r="FK16">
        <v>4</v>
      </c>
      <c r="FL16">
        <v>4</v>
      </c>
      <c r="FM16">
        <v>4</v>
      </c>
      <c r="FN16">
        <v>4</v>
      </c>
      <c r="FO16">
        <v>4</v>
      </c>
      <c r="FP16">
        <v>4</v>
      </c>
      <c r="FQ16">
        <v>4</v>
      </c>
      <c r="FR16">
        <v>4</v>
      </c>
      <c r="FS16">
        <v>4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4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5</v>
      </c>
      <c r="GG16">
        <v>5</v>
      </c>
      <c r="GH16">
        <v>5</v>
      </c>
      <c r="GI16">
        <v>5</v>
      </c>
      <c r="GJ16">
        <v>5</v>
      </c>
      <c r="GK16">
        <v>5</v>
      </c>
      <c r="GL16">
        <v>5</v>
      </c>
      <c r="GM16">
        <v>5</v>
      </c>
      <c r="GN16">
        <v>5</v>
      </c>
      <c r="GO16">
        <v>5</v>
      </c>
      <c r="GP16">
        <v>5</v>
      </c>
      <c r="GQ16">
        <v>5</v>
      </c>
      <c r="GR16">
        <v>5</v>
      </c>
      <c r="GS16">
        <v>5</v>
      </c>
      <c r="GT16">
        <v>5</v>
      </c>
      <c r="GU16">
        <v>5</v>
      </c>
      <c r="GV16">
        <v>5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6</v>
      </c>
      <c r="HW16">
        <v>6</v>
      </c>
      <c r="HX16">
        <v>6</v>
      </c>
      <c r="HY16">
        <v>6</v>
      </c>
      <c r="HZ16">
        <v>6</v>
      </c>
      <c r="IA16">
        <v>1</v>
      </c>
      <c r="IB16">
        <v>1</v>
      </c>
      <c r="IC16">
        <v>7</v>
      </c>
      <c r="ID16">
        <v>7</v>
      </c>
      <c r="IE16">
        <v>7</v>
      </c>
      <c r="IF16">
        <v>7</v>
      </c>
      <c r="IG16">
        <v>7</v>
      </c>
      <c r="IH16">
        <v>7</v>
      </c>
      <c r="II16">
        <v>7</v>
      </c>
      <c r="IJ16">
        <v>7</v>
      </c>
      <c r="IK16">
        <v>7</v>
      </c>
      <c r="IL16">
        <v>7</v>
      </c>
      <c r="IM16">
        <v>1</v>
      </c>
      <c r="IN16">
        <v>1</v>
      </c>
    </row>
    <row r="19" spans="1:248" x14ac:dyDescent="0.2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2</v>
      </c>
      <c r="AY19">
        <v>1</v>
      </c>
      <c r="AZ19">
        <v>3</v>
      </c>
      <c r="BA19">
        <v>1</v>
      </c>
      <c r="BB19">
        <v>1</v>
      </c>
      <c r="BC19">
        <v>2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2</v>
      </c>
      <c r="BK19">
        <v>3</v>
      </c>
      <c r="BL19">
        <v>1</v>
      </c>
      <c r="BM19">
        <v>3</v>
      </c>
      <c r="BN19">
        <v>3</v>
      </c>
      <c r="BO19">
        <v>3</v>
      </c>
      <c r="BP19">
        <v>2</v>
      </c>
      <c r="BQ19">
        <v>2</v>
      </c>
      <c r="BR19">
        <v>2</v>
      </c>
      <c r="BS19">
        <v>2</v>
      </c>
      <c r="BT19">
        <v>3</v>
      </c>
      <c r="BU19">
        <v>2</v>
      </c>
      <c r="BV19">
        <v>2</v>
      </c>
      <c r="BW19">
        <v>2</v>
      </c>
      <c r="BX19">
        <v>1</v>
      </c>
      <c r="BY19">
        <v>1</v>
      </c>
      <c r="BZ19">
        <v>2</v>
      </c>
      <c r="CA19">
        <v>1</v>
      </c>
      <c r="CB19">
        <v>2</v>
      </c>
      <c r="CC19">
        <v>1</v>
      </c>
      <c r="CD19">
        <v>2</v>
      </c>
      <c r="CE19">
        <v>1</v>
      </c>
      <c r="CF19">
        <v>1</v>
      </c>
      <c r="CG19">
        <v>1</v>
      </c>
      <c r="CH19">
        <v>1</v>
      </c>
      <c r="CI19">
        <v>2</v>
      </c>
      <c r="CJ19">
        <v>2</v>
      </c>
      <c r="CK19">
        <v>2</v>
      </c>
      <c r="CL19">
        <v>3</v>
      </c>
      <c r="CM19">
        <v>2</v>
      </c>
      <c r="CN19">
        <v>3</v>
      </c>
      <c r="CO19">
        <v>1</v>
      </c>
      <c r="CP19">
        <v>2</v>
      </c>
      <c r="CQ19">
        <v>1</v>
      </c>
      <c r="CR19">
        <v>1</v>
      </c>
      <c r="CS19">
        <v>2</v>
      </c>
      <c r="CT19">
        <v>2</v>
      </c>
      <c r="CU19">
        <v>2</v>
      </c>
      <c r="CV19">
        <v>3</v>
      </c>
      <c r="CW19">
        <v>2</v>
      </c>
      <c r="CX19">
        <v>2</v>
      </c>
      <c r="CY19">
        <v>2</v>
      </c>
      <c r="CZ19">
        <v>1</v>
      </c>
      <c r="DA19">
        <v>1</v>
      </c>
      <c r="DB19">
        <v>2</v>
      </c>
      <c r="DC19">
        <v>1</v>
      </c>
      <c r="DD19">
        <v>3</v>
      </c>
      <c r="DE19">
        <v>2</v>
      </c>
      <c r="DF19">
        <v>2</v>
      </c>
      <c r="DG19">
        <v>2</v>
      </c>
      <c r="DH19">
        <v>1</v>
      </c>
      <c r="DI19">
        <v>2</v>
      </c>
      <c r="DJ19">
        <v>1</v>
      </c>
      <c r="DK19">
        <v>1</v>
      </c>
      <c r="DL19">
        <v>2</v>
      </c>
      <c r="DM19">
        <v>3</v>
      </c>
      <c r="DN19">
        <v>2</v>
      </c>
      <c r="DO19">
        <v>2</v>
      </c>
      <c r="DP19">
        <v>2</v>
      </c>
      <c r="DQ19">
        <v>1</v>
      </c>
      <c r="DR19">
        <v>2</v>
      </c>
      <c r="DS19">
        <v>2</v>
      </c>
      <c r="DT19">
        <v>1</v>
      </c>
      <c r="DU19">
        <v>1</v>
      </c>
      <c r="DV19">
        <v>2</v>
      </c>
      <c r="DW19">
        <v>3</v>
      </c>
      <c r="DX19">
        <v>2</v>
      </c>
      <c r="DY19">
        <v>1</v>
      </c>
      <c r="DZ19">
        <v>2</v>
      </c>
      <c r="EA19">
        <v>1</v>
      </c>
      <c r="EB19">
        <v>2</v>
      </c>
      <c r="EC19">
        <v>1</v>
      </c>
      <c r="ED19">
        <v>1</v>
      </c>
      <c r="EE19">
        <v>2</v>
      </c>
      <c r="EF19">
        <v>3</v>
      </c>
      <c r="EG19">
        <v>2</v>
      </c>
      <c r="EH19">
        <v>3</v>
      </c>
      <c r="EI19">
        <v>3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2</v>
      </c>
      <c r="ES19">
        <v>2</v>
      </c>
      <c r="ET19">
        <v>2</v>
      </c>
      <c r="EU19">
        <v>2</v>
      </c>
      <c r="EV19">
        <v>1</v>
      </c>
      <c r="EW19">
        <v>1</v>
      </c>
      <c r="EX19">
        <v>1</v>
      </c>
      <c r="EY19">
        <v>2</v>
      </c>
      <c r="EZ19">
        <v>2</v>
      </c>
      <c r="FA19">
        <v>3</v>
      </c>
      <c r="FB19">
        <v>2</v>
      </c>
      <c r="FC19">
        <v>3</v>
      </c>
      <c r="FD19">
        <v>2</v>
      </c>
      <c r="FE19">
        <v>2</v>
      </c>
      <c r="FF19">
        <v>1</v>
      </c>
      <c r="FG19">
        <v>2</v>
      </c>
      <c r="FH19">
        <v>2</v>
      </c>
      <c r="FI19">
        <v>2</v>
      </c>
      <c r="FJ19">
        <v>1</v>
      </c>
      <c r="FK19">
        <v>2</v>
      </c>
      <c r="FL19">
        <v>2</v>
      </c>
      <c r="FM19">
        <v>2</v>
      </c>
      <c r="FN19">
        <v>2</v>
      </c>
      <c r="FO19">
        <v>2</v>
      </c>
      <c r="FP19">
        <v>1</v>
      </c>
      <c r="FQ19">
        <v>2</v>
      </c>
      <c r="FR19">
        <v>2</v>
      </c>
      <c r="FS19">
        <v>1</v>
      </c>
      <c r="FT19">
        <v>2</v>
      </c>
      <c r="FU19">
        <v>2</v>
      </c>
      <c r="FV19">
        <v>2</v>
      </c>
      <c r="FW19">
        <v>2</v>
      </c>
      <c r="FX19">
        <v>2</v>
      </c>
      <c r="FY19">
        <v>2</v>
      </c>
      <c r="FZ19">
        <v>2</v>
      </c>
      <c r="GA19">
        <v>2</v>
      </c>
      <c r="GB19">
        <v>2</v>
      </c>
      <c r="GC19">
        <v>2</v>
      </c>
      <c r="GD19">
        <v>1</v>
      </c>
      <c r="GE19">
        <v>2</v>
      </c>
      <c r="GF19">
        <v>1</v>
      </c>
      <c r="GG19">
        <v>2</v>
      </c>
      <c r="GH19">
        <v>2</v>
      </c>
      <c r="GI19">
        <v>1</v>
      </c>
      <c r="GJ19">
        <v>2</v>
      </c>
      <c r="GK19">
        <v>2</v>
      </c>
      <c r="GL19">
        <v>2</v>
      </c>
      <c r="GM19">
        <v>2</v>
      </c>
      <c r="GN19">
        <v>3</v>
      </c>
      <c r="GO19">
        <v>2</v>
      </c>
      <c r="GP19">
        <v>3</v>
      </c>
      <c r="GQ19">
        <v>1</v>
      </c>
      <c r="GR19">
        <v>2</v>
      </c>
      <c r="GS19">
        <v>2</v>
      </c>
      <c r="GT19">
        <v>3</v>
      </c>
      <c r="GU19">
        <v>2</v>
      </c>
      <c r="GV19">
        <v>2</v>
      </c>
      <c r="GW19">
        <v>2</v>
      </c>
      <c r="GX19">
        <v>2</v>
      </c>
      <c r="GY19">
        <v>2</v>
      </c>
      <c r="GZ19">
        <v>2</v>
      </c>
      <c r="HA19">
        <v>2</v>
      </c>
      <c r="HB19">
        <v>2</v>
      </c>
      <c r="HC19">
        <v>2</v>
      </c>
      <c r="HD19">
        <v>1</v>
      </c>
      <c r="HE19">
        <v>3</v>
      </c>
      <c r="HF19">
        <v>2</v>
      </c>
      <c r="HG19">
        <v>2</v>
      </c>
      <c r="HH19">
        <v>2</v>
      </c>
      <c r="HI19">
        <v>2</v>
      </c>
      <c r="HJ19">
        <v>1</v>
      </c>
      <c r="HK19">
        <v>2</v>
      </c>
      <c r="HL19">
        <v>2</v>
      </c>
      <c r="HM19">
        <v>1</v>
      </c>
      <c r="HN19">
        <v>1</v>
      </c>
      <c r="HO19">
        <v>1</v>
      </c>
      <c r="HP19">
        <v>1</v>
      </c>
      <c r="HQ19">
        <v>2</v>
      </c>
      <c r="HR19">
        <v>2</v>
      </c>
      <c r="HS19">
        <v>1</v>
      </c>
      <c r="HT19">
        <v>1</v>
      </c>
      <c r="HU19">
        <v>2</v>
      </c>
      <c r="HV19">
        <v>3</v>
      </c>
      <c r="HW19">
        <v>2</v>
      </c>
      <c r="HX19">
        <v>2</v>
      </c>
      <c r="HY19">
        <v>2</v>
      </c>
      <c r="HZ19">
        <v>2</v>
      </c>
      <c r="IA19">
        <v>2</v>
      </c>
      <c r="IB19">
        <v>2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2</v>
      </c>
      <c r="IN19">
        <v>3</v>
      </c>
    </row>
    <row r="20" spans="1:248" x14ac:dyDescent="0.2">
      <c r="A20">
        <v>4</v>
      </c>
      <c r="B20">
        <v>3</v>
      </c>
      <c r="C20">
        <v>2</v>
      </c>
      <c r="D20">
        <v>3</v>
      </c>
      <c r="E20">
        <v>2</v>
      </c>
      <c r="F20">
        <v>3</v>
      </c>
      <c r="G20">
        <v>5</v>
      </c>
      <c r="H20">
        <v>3</v>
      </c>
      <c r="I20">
        <v>4</v>
      </c>
      <c r="J20">
        <v>3</v>
      </c>
      <c r="K20">
        <v>3</v>
      </c>
      <c r="L20">
        <v>3</v>
      </c>
      <c r="M20">
        <v>3</v>
      </c>
      <c r="N20">
        <v>3</v>
      </c>
      <c r="O20">
        <v>4</v>
      </c>
      <c r="P20">
        <v>3</v>
      </c>
      <c r="Q20">
        <v>2</v>
      </c>
      <c r="R20">
        <v>2</v>
      </c>
      <c r="S20">
        <v>1</v>
      </c>
      <c r="T20">
        <v>3</v>
      </c>
      <c r="U20">
        <v>3</v>
      </c>
      <c r="V20">
        <v>2</v>
      </c>
      <c r="W20">
        <v>3</v>
      </c>
      <c r="X20">
        <v>3</v>
      </c>
      <c r="Y20">
        <v>3</v>
      </c>
      <c r="Z20">
        <v>2</v>
      </c>
      <c r="AA20">
        <v>3</v>
      </c>
      <c r="AB20">
        <v>3</v>
      </c>
      <c r="AC20">
        <v>3</v>
      </c>
      <c r="AD20">
        <v>2</v>
      </c>
      <c r="AE20">
        <v>3</v>
      </c>
      <c r="AF20">
        <v>4</v>
      </c>
      <c r="AG20">
        <v>3</v>
      </c>
      <c r="AH20">
        <v>2</v>
      </c>
      <c r="AI20">
        <v>2</v>
      </c>
      <c r="AJ20">
        <v>3</v>
      </c>
      <c r="AK20">
        <v>3</v>
      </c>
      <c r="AL20">
        <v>4</v>
      </c>
      <c r="AM20">
        <v>3</v>
      </c>
      <c r="AN20">
        <v>4</v>
      </c>
      <c r="AO20">
        <v>3</v>
      </c>
      <c r="AP20">
        <v>2</v>
      </c>
      <c r="AQ20">
        <v>4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4</v>
      </c>
      <c r="AY20">
        <v>3</v>
      </c>
      <c r="AZ20">
        <v>4</v>
      </c>
      <c r="BA20">
        <v>1</v>
      </c>
      <c r="BB20">
        <v>3</v>
      </c>
      <c r="BC20">
        <v>4</v>
      </c>
      <c r="BD20">
        <v>3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3</v>
      </c>
      <c r="BK20">
        <v>3</v>
      </c>
      <c r="BL20">
        <v>3</v>
      </c>
      <c r="BM20">
        <v>4</v>
      </c>
      <c r="BN20">
        <v>4</v>
      </c>
      <c r="BO20">
        <v>4</v>
      </c>
      <c r="BP20">
        <v>3</v>
      </c>
      <c r="BQ20">
        <v>3</v>
      </c>
      <c r="BR20">
        <v>3</v>
      </c>
      <c r="BS20">
        <v>3</v>
      </c>
      <c r="BT20">
        <v>4</v>
      </c>
      <c r="BU20">
        <v>3</v>
      </c>
      <c r="BV20">
        <v>3</v>
      </c>
      <c r="BW20">
        <v>4</v>
      </c>
      <c r="BX20">
        <v>4</v>
      </c>
      <c r="BY20">
        <v>2</v>
      </c>
      <c r="BZ20">
        <v>1</v>
      </c>
      <c r="CA20">
        <v>4</v>
      </c>
      <c r="CB20">
        <v>1</v>
      </c>
      <c r="CC20">
        <v>1</v>
      </c>
      <c r="CD20">
        <v>3</v>
      </c>
      <c r="CE20">
        <v>3</v>
      </c>
      <c r="CF20">
        <v>4</v>
      </c>
      <c r="CG20">
        <v>3</v>
      </c>
      <c r="CH20">
        <v>4</v>
      </c>
      <c r="CI20">
        <v>3</v>
      </c>
      <c r="CJ20">
        <v>3</v>
      </c>
      <c r="CK20">
        <v>3</v>
      </c>
      <c r="CL20">
        <v>4</v>
      </c>
      <c r="CM20">
        <v>4</v>
      </c>
      <c r="CN20">
        <v>4</v>
      </c>
      <c r="CO20">
        <v>3</v>
      </c>
      <c r="CP20">
        <v>3</v>
      </c>
      <c r="CQ20">
        <v>4</v>
      </c>
      <c r="CR20">
        <v>4</v>
      </c>
      <c r="CS20">
        <v>3</v>
      </c>
      <c r="CT20">
        <v>3</v>
      </c>
      <c r="CU20">
        <v>3</v>
      </c>
      <c r="CV20">
        <v>4</v>
      </c>
      <c r="CW20">
        <v>3</v>
      </c>
      <c r="CX20">
        <v>3</v>
      </c>
      <c r="CY20">
        <v>3</v>
      </c>
      <c r="CZ20">
        <v>4</v>
      </c>
      <c r="DA20">
        <v>4</v>
      </c>
      <c r="DB20">
        <v>3</v>
      </c>
      <c r="DC20">
        <v>3</v>
      </c>
      <c r="DD20">
        <v>4</v>
      </c>
      <c r="DE20">
        <v>1</v>
      </c>
      <c r="DF20">
        <v>3</v>
      </c>
      <c r="DG20">
        <v>4</v>
      </c>
      <c r="DH20">
        <v>4</v>
      </c>
      <c r="DI20">
        <v>3</v>
      </c>
      <c r="DJ20">
        <v>3</v>
      </c>
      <c r="DK20">
        <v>3</v>
      </c>
      <c r="DL20">
        <v>4</v>
      </c>
      <c r="DM20">
        <v>4</v>
      </c>
      <c r="DN20">
        <v>3</v>
      </c>
      <c r="DO20">
        <v>4</v>
      </c>
      <c r="DP20">
        <v>4</v>
      </c>
      <c r="DQ20">
        <v>4</v>
      </c>
      <c r="DR20">
        <v>3</v>
      </c>
      <c r="DS20">
        <v>4</v>
      </c>
      <c r="DT20">
        <v>3</v>
      </c>
      <c r="DU20">
        <v>3</v>
      </c>
      <c r="DV20">
        <v>3</v>
      </c>
      <c r="DW20">
        <v>4</v>
      </c>
      <c r="DX20">
        <v>4</v>
      </c>
      <c r="DY20">
        <v>3</v>
      </c>
      <c r="DZ20">
        <v>4</v>
      </c>
      <c r="EA20">
        <v>3</v>
      </c>
      <c r="EB20">
        <v>3</v>
      </c>
      <c r="EC20">
        <v>3</v>
      </c>
      <c r="ED20">
        <v>4</v>
      </c>
      <c r="EE20">
        <v>3</v>
      </c>
      <c r="EF20">
        <v>4</v>
      </c>
      <c r="EG20">
        <v>3</v>
      </c>
      <c r="EH20">
        <v>3</v>
      </c>
      <c r="EI20">
        <v>4</v>
      </c>
      <c r="EJ20">
        <v>3</v>
      </c>
      <c r="EK20">
        <v>2</v>
      </c>
      <c r="EL20">
        <v>3</v>
      </c>
      <c r="EM20">
        <v>4</v>
      </c>
      <c r="EN20">
        <v>3</v>
      </c>
      <c r="EO20">
        <v>3</v>
      </c>
      <c r="EP20">
        <v>3</v>
      </c>
      <c r="EQ20">
        <v>3</v>
      </c>
      <c r="ER20">
        <v>2</v>
      </c>
      <c r="ES20">
        <v>4</v>
      </c>
      <c r="ET20">
        <v>2</v>
      </c>
      <c r="EU20">
        <v>2</v>
      </c>
      <c r="EV20">
        <v>3</v>
      </c>
      <c r="EW20">
        <v>3</v>
      </c>
      <c r="EX20">
        <v>3</v>
      </c>
      <c r="EY20">
        <v>3</v>
      </c>
      <c r="EZ20">
        <v>2</v>
      </c>
      <c r="FA20">
        <v>4</v>
      </c>
      <c r="FB20">
        <v>4</v>
      </c>
      <c r="FC20">
        <v>3</v>
      </c>
      <c r="FD20">
        <v>4</v>
      </c>
      <c r="FE20">
        <v>4</v>
      </c>
      <c r="FF20">
        <v>4</v>
      </c>
      <c r="FG20">
        <v>3</v>
      </c>
      <c r="FH20">
        <v>3</v>
      </c>
      <c r="FI20">
        <v>4</v>
      </c>
      <c r="FJ20">
        <v>3</v>
      </c>
      <c r="FK20">
        <v>1</v>
      </c>
      <c r="FL20">
        <v>3</v>
      </c>
      <c r="FM20">
        <v>4</v>
      </c>
      <c r="FN20">
        <v>2</v>
      </c>
      <c r="FO20">
        <v>2</v>
      </c>
      <c r="FP20">
        <v>3</v>
      </c>
      <c r="FQ20">
        <v>4</v>
      </c>
      <c r="FR20">
        <v>4</v>
      </c>
      <c r="FS20">
        <v>3</v>
      </c>
      <c r="FT20">
        <v>1</v>
      </c>
      <c r="FU20">
        <v>1</v>
      </c>
      <c r="FV20">
        <v>4</v>
      </c>
      <c r="FW20">
        <v>4</v>
      </c>
      <c r="FX20">
        <v>4</v>
      </c>
      <c r="FY20">
        <v>4</v>
      </c>
      <c r="FZ20">
        <v>4</v>
      </c>
      <c r="GA20">
        <v>3</v>
      </c>
      <c r="GB20">
        <v>1</v>
      </c>
      <c r="GC20">
        <v>3</v>
      </c>
      <c r="GD20">
        <v>4</v>
      </c>
      <c r="GE20">
        <v>3</v>
      </c>
      <c r="GF20">
        <v>3</v>
      </c>
      <c r="GG20">
        <v>3</v>
      </c>
      <c r="GH20">
        <v>3</v>
      </c>
      <c r="GI20">
        <v>2</v>
      </c>
      <c r="GJ20">
        <v>3</v>
      </c>
      <c r="GK20">
        <v>3</v>
      </c>
      <c r="GL20">
        <v>3</v>
      </c>
      <c r="GM20">
        <v>4</v>
      </c>
      <c r="GN20">
        <v>4</v>
      </c>
      <c r="GO20">
        <v>4</v>
      </c>
      <c r="GP20">
        <v>4</v>
      </c>
      <c r="GQ20">
        <v>2</v>
      </c>
      <c r="GR20">
        <v>3</v>
      </c>
      <c r="GS20">
        <v>4</v>
      </c>
      <c r="GT20">
        <v>4</v>
      </c>
      <c r="GU20">
        <v>3</v>
      </c>
      <c r="GV20">
        <v>4</v>
      </c>
      <c r="GW20">
        <v>4</v>
      </c>
      <c r="GX20">
        <v>3</v>
      </c>
      <c r="GY20">
        <v>3</v>
      </c>
      <c r="GZ20">
        <v>3</v>
      </c>
      <c r="HA20">
        <v>3</v>
      </c>
      <c r="HB20">
        <v>4</v>
      </c>
      <c r="HC20">
        <v>4</v>
      </c>
      <c r="HD20">
        <v>4</v>
      </c>
      <c r="HE20">
        <v>4</v>
      </c>
      <c r="HF20">
        <v>4</v>
      </c>
      <c r="HG20">
        <v>4</v>
      </c>
      <c r="HH20">
        <v>4</v>
      </c>
      <c r="HI20">
        <v>4</v>
      </c>
      <c r="HJ20">
        <v>3</v>
      </c>
      <c r="HK20">
        <v>4</v>
      </c>
      <c r="HL20">
        <v>4</v>
      </c>
      <c r="HM20">
        <v>3</v>
      </c>
      <c r="HN20">
        <v>3</v>
      </c>
      <c r="HO20">
        <v>3</v>
      </c>
      <c r="HP20">
        <v>3</v>
      </c>
      <c r="HQ20">
        <v>3</v>
      </c>
      <c r="HR20">
        <v>3</v>
      </c>
      <c r="HS20">
        <v>3</v>
      </c>
      <c r="HT20">
        <v>4</v>
      </c>
      <c r="HU20">
        <v>4</v>
      </c>
      <c r="HV20">
        <v>4</v>
      </c>
      <c r="HW20">
        <v>4</v>
      </c>
      <c r="HX20">
        <v>4</v>
      </c>
      <c r="HY20">
        <v>3</v>
      </c>
      <c r="HZ20">
        <v>3</v>
      </c>
      <c r="IA20">
        <v>4</v>
      </c>
      <c r="IB20">
        <v>3</v>
      </c>
      <c r="IC20">
        <v>4</v>
      </c>
      <c r="ID20">
        <v>4</v>
      </c>
      <c r="IE20">
        <v>3</v>
      </c>
      <c r="IF20">
        <v>4</v>
      </c>
      <c r="IG20">
        <v>4</v>
      </c>
      <c r="IH20">
        <v>4</v>
      </c>
      <c r="II20">
        <v>3</v>
      </c>
      <c r="IJ20">
        <v>3</v>
      </c>
      <c r="IK20">
        <v>1</v>
      </c>
      <c r="IL20">
        <v>3</v>
      </c>
      <c r="IM20">
        <v>3</v>
      </c>
      <c r="IN20">
        <v>4</v>
      </c>
    </row>
    <row r="21" spans="1:248" x14ac:dyDescent="0.2">
      <c r="A21">
        <v>-10</v>
      </c>
      <c r="B21">
        <v>1995</v>
      </c>
      <c r="C21">
        <v>1995</v>
      </c>
      <c r="D21">
        <v>1977</v>
      </c>
      <c r="E21">
        <v>1996</v>
      </c>
      <c r="F21">
        <v>-10</v>
      </c>
      <c r="G21">
        <v>1994</v>
      </c>
      <c r="H21">
        <v>1958</v>
      </c>
      <c r="I21">
        <v>-10</v>
      </c>
      <c r="J21">
        <v>1976</v>
      </c>
      <c r="K21">
        <v>1994</v>
      </c>
      <c r="L21">
        <v>1976</v>
      </c>
      <c r="M21">
        <v>1994</v>
      </c>
      <c r="N21">
        <v>1998</v>
      </c>
      <c r="O21">
        <v>1971</v>
      </c>
      <c r="P21">
        <v>2000</v>
      </c>
      <c r="Q21">
        <v>1974</v>
      </c>
      <c r="R21">
        <v>1978</v>
      </c>
      <c r="S21">
        <v>1995</v>
      </c>
      <c r="T21">
        <v>1992</v>
      </c>
      <c r="U21">
        <v>2012</v>
      </c>
      <c r="V21">
        <v>1997</v>
      </c>
      <c r="W21">
        <v>1992</v>
      </c>
      <c r="X21">
        <v>-10</v>
      </c>
      <c r="Y21">
        <v>1987</v>
      </c>
      <c r="Z21">
        <v>1992</v>
      </c>
      <c r="AA21">
        <v>-10</v>
      </c>
      <c r="AB21">
        <v>1994</v>
      </c>
      <c r="AC21">
        <v>1978</v>
      </c>
      <c r="AD21">
        <v>1994</v>
      </c>
      <c r="AE21">
        <v>1980</v>
      </c>
      <c r="AF21">
        <v>1979</v>
      </c>
      <c r="AG21">
        <v>1978</v>
      </c>
      <c r="AH21">
        <v>1974</v>
      </c>
      <c r="AI21">
        <v>1997</v>
      </c>
      <c r="AJ21">
        <v>-10</v>
      </c>
      <c r="AK21">
        <v>1978</v>
      </c>
      <c r="AL21">
        <v>1986</v>
      </c>
      <c r="AM21">
        <v>1995</v>
      </c>
      <c r="AN21">
        <v>2000</v>
      </c>
      <c r="AO21">
        <v>-10</v>
      </c>
      <c r="AP21">
        <v>1974</v>
      </c>
      <c r="AQ21">
        <v>-10</v>
      </c>
      <c r="AR21">
        <v>1992</v>
      </c>
      <c r="AS21">
        <v>1996</v>
      </c>
      <c r="AT21">
        <v>1978</v>
      </c>
      <c r="AU21">
        <v>1976</v>
      </c>
      <c r="AV21">
        <v>1998</v>
      </c>
      <c r="AW21">
        <v>1993</v>
      </c>
      <c r="AX21">
        <v>1976</v>
      </c>
      <c r="AY21">
        <v>1971</v>
      </c>
      <c r="AZ21">
        <v>1988</v>
      </c>
      <c r="BA21">
        <v>1990</v>
      </c>
      <c r="BB21">
        <v>1977</v>
      </c>
      <c r="BC21">
        <v>1990</v>
      </c>
      <c r="BD21">
        <v>1977</v>
      </c>
      <c r="BE21">
        <v>1951</v>
      </c>
      <c r="BF21">
        <v>1985</v>
      </c>
      <c r="BG21">
        <v>1985</v>
      </c>
      <c r="BH21">
        <v>1954</v>
      </c>
      <c r="BI21">
        <v>1995</v>
      </c>
      <c r="BJ21">
        <v>1972</v>
      </c>
      <c r="BK21">
        <v>1977</v>
      </c>
      <c r="BL21">
        <v>1976</v>
      </c>
      <c r="BM21">
        <v>1995</v>
      </c>
      <c r="BN21">
        <v>1995</v>
      </c>
      <c r="BO21">
        <v>1997</v>
      </c>
      <c r="BP21">
        <v>1995</v>
      </c>
      <c r="BQ21">
        <v>1979</v>
      </c>
      <c r="BR21">
        <v>1975</v>
      </c>
      <c r="BS21">
        <v>1987</v>
      </c>
      <c r="BT21">
        <v>1999</v>
      </c>
      <c r="BU21">
        <v>1980</v>
      </c>
      <c r="BV21">
        <v>1971</v>
      </c>
      <c r="BW21">
        <v>1990</v>
      </c>
      <c r="BX21">
        <v>1990</v>
      </c>
      <c r="BY21">
        <v>1954</v>
      </c>
      <c r="BZ21">
        <v>1992</v>
      </c>
      <c r="CA21">
        <v>1973</v>
      </c>
      <c r="CB21">
        <v>1992</v>
      </c>
      <c r="CC21">
        <v>1992</v>
      </c>
      <c r="CD21">
        <v>1993</v>
      </c>
      <c r="CE21">
        <v>1997</v>
      </c>
      <c r="CF21">
        <v>1979</v>
      </c>
      <c r="CG21">
        <v>1981</v>
      </c>
      <c r="CH21">
        <v>1982</v>
      </c>
      <c r="CI21">
        <v>1988</v>
      </c>
      <c r="CJ21">
        <v>1975</v>
      </c>
      <c r="CK21">
        <v>1975</v>
      </c>
      <c r="CL21">
        <v>1986</v>
      </c>
      <c r="CM21">
        <v>1968</v>
      </c>
      <c r="CN21">
        <v>1971</v>
      </c>
      <c r="CO21">
        <v>1974</v>
      </c>
      <c r="CP21">
        <v>1979</v>
      </c>
      <c r="CQ21">
        <v>1973</v>
      </c>
      <c r="CR21">
        <v>1973</v>
      </c>
      <c r="CS21">
        <v>1973</v>
      </c>
      <c r="CT21">
        <v>1973</v>
      </c>
      <c r="CU21">
        <v>1978</v>
      </c>
      <c r="CV21">
        <v>1995</v>
      </c>
      <c r="CW21">
        <v>1974</v>
      </c>
      <c r="CX21">
        <v>1987</v>
      </c>
      <c r="CY21">
        <v>1994</v>
      </c>
      <c r="CZ21">
        <v>1985</v>
      </c>
      <c r="DA21">
        <v>1985</v>
      </c>
      <c r="DB21">
        <v>2001</v>
      </c>
      <c r="DC21">
        <v>1979</v>
      </c>
      <c r="DD21">
        <v>1976</v>
      </c>
      <c r="DE21">
        <v>1978</v>
      </c>
      <c r="DF21">
        <v>1980</v>
      </c>
      <c r="DG21">
        <v>1995</v>
      </c>
      <c r="DH21">
        <v>1992</v>
      </c>
      <c r="DI21">
        <v>1993</v>
      </c>
      <c r="DJ21">
        <v>1981</v>
      </c>
      <c r="DK21">
        <v>1995</v>
      </c>
      <c r="DL21">
        <v>1981</v>
      </c>
      <c r="DM21">
        <v>1983</v>
      </c>
      <c r="DN21">
        <v>1970</v>
      </c>
      <c r="DO21">
        <v>1986</v>
      </c>
      <c r="DP21">
        <v>1977</v>
      </c>
      <c r="DQ21">
        <v>1970</v>
      </c>
      <c r="DR21">
        <v>1972</v>
      </c>
      <c r="DS21">
        <v>1973</v>
      </c>
      <c r="DT21">
        <v>1983</v>
      </c>
      <c r="DU21">
        <v>1992</v>
      </c>
      <c r="DV21">
        <v>1967</v>
      </c>
      <c r="DW21">
        <v>1988</v>
      </c>
      <c r="DX21">
        <v>2004</v>
      </c>
      <c r="DY21">
        <v>1981</v>
      </c>
      <c r="DZ21">
        <v>1972</v>
      </c>
      <c r="EA21">
        <v>1978</v>
      </c>
      <c r="EB21">
        <v>1979</v>
      </c>
      <c r="EC21">
        <v>1973</v>
      </c>
      <c r="ED21">
        <v>1973</v>
      </c>
      <c r="EE21">
        <v>1979</v>
      </c>
      <c r="EF21">
        <v>1968</v>
      </c>
      <c r="EG21">
        <v>1966</v>
      </c>
      <c r="EH21">
        <v>1998</v>
      </c>
      <c r="EI21">
        <v>1994</v>
      </c>
      <c r="EJ21">
        <v>1973</v>
      </c>
      <c r="EK21">
        <v>1974</v>
      </c>
      <c r="EL21">
        <v>1974</v>
      </c>
      <c r="EM21">
        <v>1981</v>
      </c>
      <c r="EN21">
        <v>1978</v>
      </c>
      <c r="EO21">
        <v>1978</v>
      </c>
      <c r="EP21">
        <v>1977</v>
      </c>
      <c r="EQ21">
        <v>1977</v>
      </c>
      <c r="ER21">
        <v>1969</v>
      </c>
      <c r="ES21">
        <v>1980</v>
      </c>
      <c r="ET21">
        <v>1964</v>
      </c>
      <c r="EU21">
        <v>1973</v>
      </c>
      <c r="EV21">
        <v>1979</v>
      </c>
      <c r="EW21">
        <v>1978</v>
      </c>
      <c r="EX21">
        <v>1964</v>
      </c>
      <c r="EY21">
        <v>1967</v>
      </c>
      <c r="EZ21">
        <v>1967</v>
      </c>
      <c r="FA21">
        <v>1992</v>
      </c>
      <c r="FB21">
        <v>1978</v>
      </c>
      <c r="FC21">
        <v>1987</v>
      </c>
      <c r="FD21">
        <v>1970</v>
      </c>
      <c r="FE21">
        <v>1991</v>
      </c>
      <c r="FF21">
        <v>1975</v>
      </c>
      <c r="FG21">
        <v>1978</v>
      </c>
      <c r="FH21">
        <v>1978</v>
      </c>
      <c r="FI21">
        <v>1983</v>
      </c>
      <c r="FJ21">
        <v>1990</v>
      </c>
      <c r="FK21">
        <v>1987</v>
      </c>
      <c r="FL21">
        <v>1975</v>
      </c>
      <c r="FM21">
        <v>1990</v>
      </c>
      <c r="FN21">
        <v>1963</v>
      </c>
      <c r="FO21">
        <v>1967</v>
      </c>
      <c r="FP21">
        <v>1977</v>
      </c>
      <c r="FQ21">
        <v>1977</v>
      </c>
      <c r="FR21">
        <v>1977</v>
      </c>
      <c r="FS21">
        <v>1986</v>
      </c>
      <c r="FT21">
        <v>1981</v>
      </c>
      <c r="FU21">
        <v>1990</v>
      </c>
      <c r="FV21">
        <v>1972</v>
      </c>
      <c r="FW21">
        <v>1972</v>
      </c>
      <c r="FX21">
        <v>1966</v>
      </c>
      <c r="FY21">
        <v>1966</v>
      </c>
      <c r="FZ21">
        <v>1980</v>
      </c>
      <c r="GA21">
        <v>1974</v>
      </c>
      <c r="GB21">
        <v>1981</v>
      </c>
      <c r="GC21">
        <v>1980</v>
      </c>
      <c r="GD21">
        <v>1972</v>
      </c>
      <c r="GE21">
        <v>1984</v>
      </c>
      <c r="GF21">
        <v>1995</v>
      </c>
      <c r="GG21">
        <v>1972</v>
      </c>
      <c r="GH21">
        <v>2009</v>
      </c>
      <c r="GI21">
        <v>1996</v>
      </c>
      <c r="GJ21">
        <v>1975</v>
      </c>
      <c r="GK21">
        <v>1985</v>
      </c>
      <c r="GL21">
        <v>1980</v>
      </c>
      <c r="GM21">
        <v>1991</v>
      </c>
      <c r="GN21">
        <v>1960</v>
      </c>
      <c r="GO21">
        <v>1991</v>
      </c>
      <c r="GP21">
        <v>1986</v>
      </c>
      <c r="GQ21">
        <v>1983</v>
      </c>
      <c r="GR21">
        <v>1990</v>
      </c>
      <c r="GS21">
        <v>1981</v>
      </c>
      <c r="GT21">
        <v>1989</v>
      </c>
      <c r="GU21">
        <v>1975</v>
      </c>
      <c r="GV21">
        <v>1991</v>
      </c>
      <c r="GW21">
        <v>1986</v>
      </c>
      <c r="GX21">
        <v>1977</v>
      </c>
      <c r="GY21">
        <v>1978</v>
      </c>
      <c r="GZ21">
        <v>1978</v>
      </c>
      <c r="HA21">
        <v>1978</v>
      </c>
      <c r="HB21">
        <v>1968</v>
      </c>
      <c r="HC21">
        <v>1979</v>
      </c>
      <c r="HD21">
        <v>1993</v>
      </c>
      <c r="HE21">
        <v>1986</v>
      </c>
      <c r="HF21">
        <v>1981</v>
      </c>
      <c r="HG21">
        <v>1979</v>
      </c>
      <c r="HH21">
        <v>1974</v>
      </c>
      <c r="HI21">
        <v>1982</v>
      </c>
      <c r="HJ21">
        <v>1964</v>
      </c>
      <c r="HK21">
        <v>1985</v>
      </c>
      <c r="HL21">
        <v>1971</v>
      </c>
      <c r="HM21">
        <v>1980</v>
      </c>
      <c r="HN21">
        <v>1980</v>
      </c>
      <c r="HO21">
        <v>1976</v>
      </c>
      <c r="HP21">
        <v>1976</v>
      </c>
      <c r="HQ21">
        <v>1976</v>
      </c>
      <c r="HR21">
        <v>1976</v>
      </c>
      <c r="HS21">
        <v>1976</v>
      </c>
      <c r="HT21">
        <v>1974</v>
      </c>
      <c r="HU21">
        <v>1980</v>
      </c>
      <c r="HV21">
        <v>2001</v>
      </c>
      <c r="HW21">
        <v>1995</v>
      </c>
      <c r="HX21">
        <v>2009</v>
      </c>
      <c r="HY21">
        <v>1991</v>
      </c>
      <c r="HZ21">
        <v>1997</v>
      </c>
      <c r="IA21">
        <v>1986</v>
      </c>
      <c r="IB21">
        <v>1976</v>
      </c>
      <c r="IC21">
        <v>1984</v>
      </c>
      <c r="ID21">
        <v>1993</v>
      </c>
      <c r="IE21">
        <v>1974</v>
      </c>
      <c r="IF21">
        <v>1988</v>
      </c>
      <c r="IG21">
        <v>1988</v>
      </c>
      <c r="IH21">
        <v>1988</v>
      </c>
      <c r="II21">
        <v>1973</v>
      </c>
      <c r="IJ21">
        <v>1973</v>
      </c>
      <c r="IK21">
        <v>1996</v>
      </c>
      <c r="IL21">
        <v>1980</v>
      </c>
      <c r="IM21">
        <v>1977</v>
      </c>
      <c r="IN21">
        <v>1985</v>
      </c>
    </row>
    <row r="22" spans="1:248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19</v>
      </c>
      <c r="AX22">
        <v>7</v>
      </c>
      <c r="AY22">
        <v>197</v>
      </c>
      <c r="AZ22">
        <v>129</v>
      </c>
      <c r="BA22">
        <v>172</v>
      </c>
      <c r="BB22">
        <v>124</v>
      </c>
      <c r="BC22">
        <v>127</v>
      </c>
      <c r="BD22">
        <v>210</v>
      </c>
      <c r="BE22">
        <v>20109</v>
      </c>
      <c r="BF22">
        <v>740</v>
      </c>
      <c r="BG22">
        <v>10</v>
      </c>
      <c r="BH22">
        <v>175</v>
      </c>
      <c r="BI22">
        <v>293</v>
      </c>
      <c r="BJ22">
        <v>1843</v>
      </c>
      <c r="BK22">
        <v>244</v>
      </c>
      <c r="BL22">
        <v>16</v>
      </c>
      <c r="BM22">
        <v>28</v>
      </c>
      <c r="BN22">
        <v>13</v>
      </c>
      <c r="BO22">
        <v>41</v>
      </c>
      <c r="BP22">
        <v>1</v>
      </c>
      <c r="BQ22">
        <v>731</v>
      </c>
      <c r="BR22">
        <v>21</v>
      </c>
      <c r="BS22">
        <v>9</v>
      </c>
      <c r="BT22">
        <v>24</v>
      </c>
      <c r="BU22">
        <v>7361</v>
      </c>
      <c r="BV22">
        <v>116</v>
      </c>
      <c r="BW22">
        <v>14</v>
      </c>
      <c r="BX22">
        <v>18</v>
      </c>
      <c r="BY22">
        <v>5713</v>
      </c>
      <c r="BZ22">
        <v>10</v>
      </c>
      <c r="CA22">
        <v>211</v>
      </c>
      <c r="CB22">
        <v>17</v>
      </c>
      <c r="CC22">
        <v>17</v>
      </c>
      <c r="CD22">
        <v>15</v>
      </c>
      <c r="CE22">
        <v>13</v>
      </c>
      <c r="CF22">
        <v>38</v>
      </c>
      <c r="CG22">
        <v>309</v>
      </c>
      <c r="CH22">
        <v>703</v>
      </c>
      <c r="CI22">
        <v>231</v>
      </c>
      <c r="CJ22">
        <v>32</v>
      </c>
      <c r="CK22">
        <v>670</v>
      </c>
      <c r="CL22">
        <v>44</v>
      </c>
      <c r="CM22">
        <v>29</v>
      </c>
      <c r="CN22">
        <v>84</v>
      </c>
      <c r="CO22">
        <v>171</v>
      </c>
      <c r="CP22">
        <v>5</v>
      </c>
      <c r="CQ22">
        <v>960</v>
      </c>
      <c r="CR22">
        <v>2396</v>
      </c>
      <c r="CS22">
        <v>705</v>
      </c>
      <c r="CT22">
        <v>8</v>
      </c>
      <c r="CU22">
        <v>5</v>
      </c>
      <c r="CV22">
        <v>2</v>
      </c>
      <c r="CW22">
        <v>14</v>
      </c>
      <c r="CX22">
        <v>41</v>
      </c>
      <c r="CY22">
        <v>430</v>
      </c>
      <c r="CZ22">
        <v>14</v>
      </c>
      <c r="DA22">
        <v>114</v>
      </c>
      <c r="DB22">
        <v>247</v>
      </c>
      <c r="DC22">
        <v>531</v>
      </c>
      <c r="DD22">
        <v>16</v>
      </c>
      <c r="DE22">
        <v>181</v>
      </c>
      <c r="DF22">
        <v>174</v>
      </c>
      <c r="DG22">
        <v>26</v>
      </c>
      <c r="DH22">
        <v>0</v>
      </c>
      <c r="DI22">
        <v>4032</v>
      </c>
      <c r="DJ22">
        <v>4318</v>
      </c>
      <c r="DK22">
        <v>1</v>
      </c>
      <c r="DL22">
        <v>58</v>
      </c>
      <c r="DM22">
        <v>161</v>
      </c>
      <c r="DN22">
        <v>173</v>
      </c>
      <c r="DO22">
        <v>121</v>
      </c>
      <c r="DP22">
        <v>32</v>
      </c>
      <c r="DQ22">
        <v>1064</v>
      </c>
      <c r="DR22">
        <v>223</v>
      </c>
      <c r="DS22">
        <v>200</v>
      </c>
      <c r="DT22">
        <v>69</v>
      </c>
      <c r="DU22">
        <v>69</v>
      </c>
      <c r="DV22">
        <v>736</v>
      </c>
      <c r="DW22">
        <v>39</v>
      </c>
      <c r="DX22">
        <v>15</v>
      </c>
      <c r="DY22">
        <v>187</v>
      </c>
      <c r="DZ22">
        <v>21</v>
      </c>
      <c r="EA22">
        <v>103</v>
      </c>
      <c r="EB22">
        <v>39</v>
      </c>
      <c r="EC22">
        <v>647</v>
      </c>
      <c r="ED22">
        <v>577</v>
      </c>
      <c r="EE22">
        <v>354</v>
      </c>
      <c r="EF22">
        <v>253</v>
      </c>
      <c r="EG22">
        <v>1117</v>
      </c>
      <c r="EH22">
        <v>7</v>
      </c>
      <c r="EI22">
        <v>6</v>
      </c>
      <c r="EJ22">
        <v>3341</v>
      </c>
      <c r="EK22">
        <v>107</v>
      </c>
      <c r="EL22">
        <v>2932</v>
      </c>
      <c r="EM22">
        <v>1742</v>
      </c>
      <c r="EN22">
        <v>557</v>
      </c>
      <c r="EO22">
        <v>55</v>
      </c>
      <c r="EP22">
        <v>0</v>
      </c>
      <c r="EQ22">
        <v>615</v>
      </c>
      <c r="ER22">
        <v>107</v>
      </c>
      <c r="ES22">
        <v>107</v>
      </c>
      <c r="ET22">
        <v>97</v>
      </c>
      <c r="EU22">
        <v>62</v>
      </c>
      <c r="EV22">
        <v>3322</v>
      </c>
      <c r="EW22">
        <v>202</v>
      </c>
      <c r="EX22">
        <v>1004</v>
      </c>
      <c r="EY22">
        <v>27</v>
      </c>
      <c r="EZ22">
        <v>116</v>
      </c>
      <c r="FA22">
        <v>16</v>
      </c>
      <c r="FB22">
        <v>344</v>
      </c>
      <c r="FC22">
        <v>117</v>
      </c>
      <c r="FD22">
        <v>59</v>
      </c>
      <c r="FE22">
        <v>2</v>
      </c>
      <c r="FF22">
        <v>4127</v>
      </c>
      <c r="FG22">
        <v>721</v>
      </c>
      <c r="FH22">
        <v>112</v>
      </c>
      <c r="FI22">
        <v>137</v>
      </c>
      <c r="FJ22">
        <v>114</v>
      </c>
      <c r="FK22">
        <v>382</v>
      </c>
      <c r="FL22">
        <v>213</v>
      </c>
      <c r="FM22">
        <v>14</v>
      </c>
      <c r="FN22">
        <v>391</v>
      </c>
      <c r="FO22">
        <v>10</v>
      </c>
      <c r="FP22">
        <v>4</v>
      </c>
      <c r="FQ22">
        <v>22</v>
      </c>
      <c r="FR22">
        <v>121</v>
      </c>
      <c r="FS22">
        <v>23</v>
      </c>
      <c r="FT22">
        <v>148</v>
      </c>
      <c r="FU22">
        <v>3</v>
      </c>
      <c r="FV22">
        <v>1377</v>
      </c>
      <c r="FW22">
        <v>179</v>
      </c>
      <c r="FX22">
        <v>1131</v>
      </c>
      <c r="FY22">
        <v>58</v>
      </c>
      <c r="FZ22">
        <v>3736</v>
      </c>
      <c r="GA22">
        <v>3821</v>
      </c>
      <c r="GB22">
        <v>259</v>
      </c>
      <c r="GC22">
        <v>415</v>
      </c>
      <c r="GD22">
        <v>753</v>
      </c>
      <c r="GE22">
        <v>83</v>
      </c>
      <c r="GF22">
        <v>175</v>
      </c>
      <c r="GG22">
        <v>6229</v>
      </c>
      <c r="GH22">
        <v>472</v>
      </c>
      <c r="GI22">
        <v>4700</v>
      </c>
      <c r="GJ22">
        <v>62</v>
      </c>
      <c r="GK22">
        <v>53</v>
      </c>
      <c r="GL22">
        <v>249</v>
      </c>
      <c r="GM22">
        <v>0</v>
      </c>
      <c r="GN22">
        <v>67</v>
      </c>
      <c r="GO22">
        <v>0</v>
      </c>
      <c r="GP22">
        <v>385</v>
      </c>
      <c r="GQ22">
        <v>211</v>
      </c>
      <c r="GR22">
        <v>53</v>
      </c>
      <c r="GS22">
        <v>132</v>
      </c>
      <c r="GT22">
        <v>67</v>
      </c>
      <c r="GU22">
        <v>113</v>
      </c>
      <c r="GV22">
        <v>0</v>
      </c>
      <c r="GW22">
        <v>71</v>
      </c>
      <c r="GX22">
        <v>206</v>
      </c>
      <c r="GY22">
        <v>6173</v>
      </c>
      <c r="GZ22">
        <v>591</v>
      </c>
      <c r="HA22">
        <v>4</v>
      </c>
      <c r="HB22">
        <v>14</v>
      </c>
      <c r="HC22">
        <v>918</v>
      </c>
      <c r="HD22">
        <v>29</v>
      </c>
      <c r="HE22">
        <v>32</v>
      </c>
      <c r="HF22">
        <v>3696</v>
      </c>
      <c r="HG22">
        <v>949</v>
      </c>
      <c r="HH22">
        <v>174</v>
      </c>
      <c r="HI22">
        <v>35</v>
      </c>
      <c r="HJ22">
        <v>2410</v>
      </c>
      <c r="HK22">
        <v>29</v>
      </c>
      <c r="HL22">
        <v>484</v>
      </c>
      <c r="HM22">
        <v>601</v>
      </c>
      <c r="HN22">
        <v>156</v>
      </c>
      <c r="HO22">
        <v>16</v>
      </c>
      <c r="HP22">
        <v>122</v>
      </c>
      <c r="HQ22">
        <v>1354</v>
      </c>
      <c r="HR22">
        <v>831</v>
      </c>
      <c r="HS22">
        <v>7</v>
      </c>
      <c r="HT22">
        <v>338</v>
      </c>
      <c r="HU22">
        <v>664</v>
      </c>
      <c r="HV22">
        <v>4</v>
      </c>
      <c r="HW22">
        <v>17</v>
      </c>
      <c r="HX22">
        <v>0</v>
      </c>
      <c r="HY22">
        <v>3</v>
      </c>
      <c r="HZ22">
        <v>65</v>
      </c>
      <c r="IA22">
        <v>0</v>
      </c>
      <c r="IB22">
        <v>84</v>
      </c>
      <c r="IC22">
        <v>774</v>
      </c>
      <c r="ID22">
        <v>66</v>
      </c>
      <c r="IE22">
        <v>788</v>
      </c>
      <c r="IF22">
        <v>19</v>
      </c>
      <c r="IG22">
        <v>7</v>
      </c>
      <c r="IH22">
        <v>24</v>
      </c>
      <c r="II22">
        <v>1581</v>
      </c>
      <c r="IJ22">
        <v>0</v>
      </c>
      <c r="IK22">
        <v>4845</v>
      </c>
      <c r="IL22">
        <v>258</v>
      </c>
      <c r="IM22">
        <v>86</v>
      </c>
      <c r="IN22">
        <v>6</v>
      </c>
    </row>
    <row r="23" spans="1:248" x14ac:dyDescent="0.2">
      <c r="A23">
        <v>35</v>
      </c>
      <c r="B23">
        <v>23</v>
      </c>
      <c r="C23">
        <v>32</v>
      </c>
      <c r="D23">
        <v>74</v>
      </c>
      <c r="E23">
        <v>48</v>
      </c>
      <c r="F23">
        <v>-10</v>
      </c>
      <c r="G23">
        <v>42</v>
      </c>
      <c r="H23">
        <v>74</v>
      </c>
      <c r="I23">
        <v>42</v>
      </c>
      <c r="J23">
        <v>43</v>
      </c>
      <c r="K23">
        <v>52</v>
      </c>
      <c r="L23">
        <v>31</v>
      </c>
      <c r="M23">
        <v>58</v>
      </c>
      <c r="N23">
        <v>41</v>
      </c>
      <c r="O23">
        <v>-10</v>
      </c>
      <c r="P23">
        <v>52</v>
      </c>
      <c r="Q23">
        <v>48</v>
      </c>
      <c r="R23">
        <v>47</v>
      </c>
      <c r="S23">
        <v>61</v>
      </c>
      <c r="T23">
        <v>50</v>
      </c>
      <c r="U23">
        <v>55</v>
      </c>
      <c r="V23">
        <v>70</v>
      </c>
      <c r="W23">
        <v>69</v>
      </c>
      <c r="X23">
        <v>53</v>
      </c>
      <c r="Y23">
        <v>57</v>
      </c>
      <c r="Z23">
        <v>49</v>
      </c>
      <c r="AA23">
        <v>44</v>
      </c>
      <c r="AB23">
        <v>43</v>
      </c>
      <c r="AC23">
        <v>63</v>
      </c>
      <c r="AD23">
        <v>67</v>
      </c>
      <c r="AE23">
        <v>47</v>
      </c>
      <c r="AF23">
        <v>54</v>
      </c>
      <c r="AG23">
        <v>72</v>
      </c>
      <c r="AH23">
        <v>44</v>
      </c>
      <c r="AI23">
        <v>60</v>
      </c>
      <c r="AJ23">
        <v>61</v>
      </c>
      <c r="AK23">
        <v>23</v>
      </c>
      <c r="AL23">
        <v>43</v>
      </c>
      <c r="AM23">
        <v>49</v>
      </c>
      <c r="AN23">
        <v>54</v>
      </c>
      <c r="AO23">
        <v>42</v>
      </c>
      <c r="AP23">
        <v>56</v>
      </c>
      <c r="AQ23">
        <v>-10</v>
      </c>
      <c r="AR23">
        <v>82</v>
      </c>
      <c r="AS23">
        <v>38</v>
      </c>
      <c r="AT23">
        <v>60</v>
      </c>
      <c r="AU23">
        <v>48</v>
      </c>
      <c r="AV23">
        <v>44</v>
      </c>
      <c r="AW23">
        <v>72</v>
      </c>
      <c r="AX23">
        <v>2</v>
      </c>
      <c r="AY23">
        <v>55</v>
      </c>
      <c r="AZ23">
        <v>-10</v>
      </c>
      <c r="BA23">
        <v>1</v>
      </c>
      <c r="BB23">
        <v>58</v>
      </c>
      <c r="BC23">
        <v>84</v>
      </c>
      <c r="BD23">
        <v>40</v>
      </c>
      <c r="BE23">
        <v>31</v>
      </c>
      <c r="BF23">
        <v>31</v>
      </c>
      <c r="BG23">
        <v>31</v>
      </c>
      <c r="BH23">
        <v>31</v>
      </c>
      <c r="BI23">
        <v>31</v>
      </c>
      <c r="BJ23">
        <v>35</v>
      </c>
      <c r="BK23">
        <v>-10</v>
      </c>
      <c r="BL23">
        <v>1</v>
      </c>
      <c r="BM23">
        <v>-10</v>
      </c>
      <c r="BN23">
        <v>-10</v>
      </c>
      <c r="BO23">
        <v>-10</v>
      </c>
      <c r="BP23">
        <v>-10</v>
      </c>
      <c r="BQ23">
        <v>22</v>
      </c>
      <c r="BR23">
        <v>69</v>
      </c>
      <c r="BS23">
        <v>1</v>
      </c>
      <c r="BT23">
        <v>-10</v>
      </c>
      <c r="BU23">
        <v>15</v>
      </c>
      <c r="BV23">
        <v>52</v>
      </c>
      <c r="BW23">
        <v>82</v>
      </c>
      <c r="BX23">
        <v>40</v>
      </c>
      <c r="BY23">
        <v>31</v>
      </c>
      <c r="BZ23">
        <v>64</v>
      </c>
      <c r="CA23">
        <v>15</v>
      </c>
      <c r="CB23">
        <v>64</v>
      </c>
      <c r="CC23">
        <v>49</v>
      </c>
      <c r="CD23">
        <v>74</v>
      </c>
      <c r="CE23">
        <v>73</v>
      </c>
      <c r="CF23">
        <v>0</v>
      </c>
      <c r="CG23">
        <v>62</v>
      </c>
      <c r="CH23">
        <v>61</v>
      </c>
      <c r="CI23">
        <v>26</v>
      </c>
      <c r="CJ23">
        <v>65</v>
      </c>
      <c r="CK23">
        <v>56</v>
      </c>
      <c r="CL23">
        <v>-10</v>
      </c>
      <c r="CM23">
        <v>-10</v>
      </c>
      <c r="CN23">
        <v>-10</v>
      </c>
      <c r="CO23">
        <v>3</v>
      </c>
      <c r="CP23">
        <v>17</v>
      </c>
      <c r="CQ23">
        <v>54</v>
      </c>
      <c r="CR23">
        <v>85</v>
      </c>
      <c r="CS23">
        <v>53</v>
      </c>
      <c r="CT23">
        <v>53</v>
      </c>
      <c r="CU23">
        <v>31</v>
      </c>
      <c r="CV23">
        <v>-10</v>
      </c>
      <c r="CW23">
        <v>78</v>
      </c>
      <c r="CX23">
        <v>26</v>
      </c>
      <c r="CY23">
        <v>26</v>
      </c>
      <c r="CZ23">
        <v>58</v>
      </c>
      <c r="DA23">
        <v>58</v>
      </c>
      <c r="DB23">
        <v>43</v>
      </c>
      <c r="DC23">
        <v>54</v>
      </c>
      <c r="DD23">
        <v>-10</v>
      </c>
      <c r="DE23">
        <v>55</v>
      </c>
      <c r="DF23">
        <v>22</v>
      </c>
      <c r="DG23">
        <v>36</v>
      </c>
      <c r="DH23">
        <v>78</v>
      </c>
      <c r="DI23">
        <v>58</v>
      </c>
      <c r="DJ23">
        <v>77</v>
      </c>
      <c r="DK23">
        <v>-10</v>
      </c>
      <c r="DL23">
        <v>25</v>
      </c>
      <c r="DM23">
        <v>-10</v>
      </c>
      <c r="DN23">
        <v>63</v>
      </c>
      <c r="DO23">
        <v>-10</v>
      </c>
      <c r="DP23">
        <v>2</v>
      </c>
      <c r="DQ23">
        <v>4</v>
      </c>
      <c r="DR23">
        <v>50</v>
      </c>
      <c r="DS23">
        <v>53</v>
      </c>
      <c r="DT23">
        <v>68</v>
      </c>
      <c r="DU23">
        <v>59</v>
      </c>
      <c r="DV23">
        <v>1</v>
      </c>
      <c r="DW23">
        <v>-10</v>
      </c>
      <c r="DX23">
        <v>1</v>
      </c>
      <c r="DY23">
        <v>6</v>
      </c>
      <c r="DZ23">
        <v>2</v>
      </c>
      <c r="EA23">
        <v>2</v>
      </c>
      <c r="EB23">
        <v>11</v>
      </c>
      <c r="EC23">
        <v>14</v>
      </c>
      <c r="ED23">
        <v>4</v>
      </c>
      <c r="EE23">
        <v>61</v>
      </c>
      <c r="EF23">
        <v>-10</v>
      </c>
      <c r="EG23">
        <v>44</v>
      </c>
      <c r="EH23">
        <v>78</v>
      </c>
      <c r="EI23">
        <v>-10</v>
      </c>
      <c r="EJ23">
        <v>69</v>
      </c>
      <c r="EK23">
        <v>44</v>
      </c>
      <c r="EL23">
        <v>51</v>
      </c>
      <c r="EM23">
        <v>54</v>
      </c>
      <c r="EN23">
        <v>63</v>
      </c>
      <c r="EO23">
        <v>47</v>
      </c>
      <c r="EP23">
        <v>74</v>
      </c>
      <c r="EQ23">
        <v>74</v>
      </c>
      <c r="ER23">
        <v>7</v>
      </c>
      <c r="ES23">
        <v>-10</v>
      </c>
      <c r="ET23">
        <v>3</v>
      </c>
      <c r="EU23">
        <v>7</v>
      </c>
      <c r="EV23">
        <v>4</v>
      </c>
      <c r="EW23">
        <v>33</v>
      </c>
      <c r="EX23">
        <v>4</v>
      </c>
      <c r="EY23">
        <v>11</v>
      </c>
      <c r="EZ23">
        <v>16</v>
      </c>
      <c r="FA23">
        <v>-10</v>
      </c>
      <c r="FB23">
        <v>24</v>
      </c>
      <c r="FC23">
        <v>-10</v>
      </c>
      <c r="FD23">
        <v>53</v>
      </c>
      <c r="FE23">
        <v>65</v>
      </c>
      <c r="FF23">
        <v>53</v>
      </c>
      <c r="FG23">
        <v>59</v>
      </c>
      <c r="FH23">
        <v>59</v>
      </c>
      <c r="FI23">
        <v>55</v>
      </c>
      <c r="FJ23">
        <v>62</v>
      </c>
      <c r="FK23">
        <v>35</v>
      </c>
      <c r="FL23">
        <v>3</v>
      </c>
      <c r="FM23">
        <v>42</v>
      </c>
      <c r="FN23">
        <v>11</v>
      </c>
      <c r="FO23">
        <v>7</v>
      </c>
      <c r="FP23">
        <v>36</v>
      </c>
      <c r="FQ23">
        <v>14</v>
      </c>
      <c r="FR23">
        <v>-10</v>
      </c>
      <c r="FS23">
        <v>63</v>
      </c>
      <c r="FT23">
        <v>38</v>
      </c>
      <c r="FU23">
        <v>38</v>
      </c>
      <c r="FV23">
        <v>19</v>
      </c>
      <c r="FW23">
        <v>19</v>
      </c>
      <c r="FX23">
        <v>61</v>
      </c>
      <c r="FY23">
        <v>61</v>
      </c>
      <c r="FZ23">
        <v>1</v>
      </c>
      <c r="GA23">
        <v>37</v>
      </c>
      <c r="GB23">
        <v>54</v>
      </c>
      <c r="GC23">
        <v>53</v>
      </c>
      <c r="GD23">
        <v>3</v>
      </c>
      <c r="GE23">
        <v>8</v>
      </c>
      <c r="GF23">
        <v>-10</v>
      </c>
      <c r="GG23">
        <v>58</v>
      </c>
      <c r="GH23">
        <v>1</v>
      </c>
      <c r="GI23">
        <v>0</v>
      </c>
      <c r="GJ23">
        <v>47</v>
      </c>
      <c r="GK23">
        <v>62</v>
      </c>
      <c r="GL23">
        <v>55</v>
      </c>
      <c r="GM23">
        <v>49</v>
      </c>
      <c r="GN23">
        <v>-10</v>
      </c>
      <c r="GO23">
        <v>49</v>
      </c>
      <c r="GP23">
        <v>-10</v>
      </c>
      <c r="GQ23">
        <v>32</v>
      </c>
      <c r="GR23">
        <v>52</v>
      </c>
      <c r="GS23">
        <v>-10</v>
      </c>
      <c r="GT23">
        <v>-10</v>
      </c>
      <c r="GU23">
        <v>65</v>
      </c>
      <c r="GV23">
        <v>49</v>
      </c>
      <c r="GW23">
        <v>-10</v>
      </c>
      <c r="GX23">
        <v>72</v>
      </c>
      <c r="GY23">
        <v>70</v>
      </c>
      <c r="GZ23">
        <v>70</v>
      </c>
      <c r="HA23">
        <v>70</v>
      </c>
      <c r="HB23">
        <v>-10</v>
      </c>
      <c r="HC23">
        <v>-10</v>
      </c>
      <c r="HD23">
        <v>58</v>
      </c>
      <c r="HE23">
        <v>-10</v>
      </c>
      <c r="HF23">
        <v>-10</v>
      </c>
      <c r="HG23">
        <v>-10</v>
      </c>
      <c r="HH23">
        <v>67</v>
      </c>
      <c r="HI23">
        <v>72</v>
      </c>
      <c r="HJ23">
        <v>44</v>
      </c>
      <c r="HK23">
        <v>34</v>
      </c>
      <c r="HL23">
        <v>56</v>
      </c>
      <c r="HM23">
        <v>58</v>
      </c>
      <c r="HN23">
        <v>58</v>
      </c>
      <c r="HO23">
        <v>82</v>
      </c>
      <c r="HP23">
        <v>81</v>
      </c>
      <c r="HQ23">
        <v>50</v>
      </c>
      <c r="HR23">
        <v>51</v>
      </c>
      <c r="HS23">
        <v>51</v>
      </c>
      <c r="HT23">
        <v>78</v>
      </c>
      <c r="HU23">
        <v>84</v>
      </c>
      <c r="HV23">
        <v>-10</v>
      </c>
      <c r="HW23">
        <v>35</v>
      </c>
      <c r="HX23">
        <v>-10</v>
      </c>
      <c r="HY23">
        <v>41</v>
      </c>
      <c r="HZ23">
        <v>59</v>
      </c>
      <c r="IA23">
        <v>66</v>
      </c>
      <c r="IB23">
        <v>83</v>
      </c>
      <c r="IC23">
        <v>-10</v>
      </c>
      <c r="ID23">
        <v>-10</v>
      </c>
      <c r="IE23">
        <v>12</v>
      </c>
      <c r="IF23">
        <v>-10</v>
      </c>
      <c r="IG23">
        <v>-10</v>
      </c>
      <c r="IH23">
        <v>-10</v>
      </c>
      <c r="II23">
        <v>64</v>
      </c>
      <c r="IJ23">
        <v>64</v>
      </c>
      <c r="IK23">
        <v>39</v>
      </c>
      <c r="IL23">
        <v>56</v>
      </c>
      <c r="IM23">
        <v>44</v>
      </c>
      <c r="IN23">
        <v>0</v>
      </c>
    </row>
    <row r="24" spans="1:248" x14ac:dyDescent="0.2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2</v>
      </c>
      <c r="DQ24">
        <v>2</v>
      </c>
      <c r="DR24">
        <v>2</v>
      </c>
      <c r="DS24">
        <v>2</v>
      </c>
      <c r="DT24">
        <v>2</v>
      </c>
      <c r="DU24">
        <v>2</v>
      </c>
      <c r="DV24">
        <v>2</v>
      </c>
      <c r="DW24">
        <v>2</v>
      </c>
      <c r="DX24">
        <v>2</v>
      </c>
      <c r="DY24">
        <v>2</v>
      </c>
      <c r="DZ24">
        <v>2</v>
      </c>
      <c r="EA24">
        <v>2</v>
      </c>
      <c r="EB24">
        <v>2</v>
      </c>
      <c r="EC24">
        <v>2</v>
      </c>
      <c r="ED24">
        <v>2</v>
      </c>
      <c r="EE24">
        <v>2</v>
      </c>
      <c r="EF24">
        <v>2</v>
      </c>
      <c r="EG24">
        <v>2</v>
      </c>
      <c r="EH24">
        <v>1</v>
      </c>
      <c r="EI24">
        <v>1</v>
      </c>
      <c r="EJ24">
        <v>3</v>
      </c>
      <c r="EK24">
        <v>3</v>
      </c>
      <c r="EL24">
        <v>3</v>
      </c>
      <c r="EM24">
        <v>3</v>
      </c>
      <c r="EN24">
        <v>3</v>
      </c>
      <c r="EO24">
        <v>3</v>
      </c>
      <c r="EP24">
        <v>3</v>
      </c>
      <c r="EQ24">
        <v>3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4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5</v>
      </c>
      <c r="GG24">
        <v>5</v>
      </c>
      <c r="GH24">
        <v>5</v>
      </c>
      <c r="GI24">
        <v>5</v>
      </c>
      <c r="GJ24">
        <v>5</v>
      </c>
      <c r="GK24">
        <v>5</v>
      </c>
      <c r="GL24">
        <v>5</v>
      </c>
      <c r="GM24">
        <v>5</v>
      </c>
      <c r="GN24">
        <v>5</v>
      </c>
      <c r="GO24">
        <v>5</v>
      </c>
      <c r="GP24">
        <v>5</v>
      </c>
      <c r="GQ24">
        <v>5</v>
      </c>
      <c r="GR24">
        <v>5</v>
      </c>
      <c r="GS24">
        <v>5</v>
      </c>
      <c r="GT24">
        <v>5</v>
      </c>
      <c r="GU24">
        <v>5</v>
      </c>
      <c r="GV24">
        <v>5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6</v>
      </c>
      <c r="HW24">
        <v>6</v>
      </c>
      <c r="HX24">
        <v>6</v>
      </c>
      <c r="HY24">
        <v>6</v>
      </c>
      <c r="HZ24">
        <v>6</v>
      </c>
      <c r="IA24">
        <v>1</v>
      </c>
      <c r="IB24">
        <v>1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1</v>
      </c>
      <c r="IN24">
        <v>1</v>
      </c>
    </row>
    <row r="27" spans="1:248" x14ac:dyDescent="0.2">
      <c r="A27">
        <v>1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2</v>
      </c>
      <c r="I27">
        <v>2</v>
      </c>
      <c r="J27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1</v>
      </c>
      <c r="AJ27">
        <v>1</v>
      </c>
      <c r="AK27">
        <v>2</v>
      </c>
      <c r="AL27">
        <v>1</v>
      </c>
      <c r="AM27">
        <v>1</v>
      </c>
      <c r="AN27">
        <v>1</v>
      </c>
      <c r="AO27">
        <v>2</v>
      </c>
      <c r="AP27">
        <v>3</v>
      </c>
      <c r="AQ27">
        <v>1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1</v>
      </c>
      <c r="AZ27">
        <v>1</v>
      </c>
      <c r="BA27">
        <v>2</v>
      </c>
      <c r="BB27">
        <v>2</v>
      </c>
      <c r="BC27">
        <v>2</v>
      </c>
      <c r="BD27">
        <v>1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1</v>
      </c>
      <c r="BN27">
        <v>2</v>
      </c>
      <c r="BO27">
        <v>2</v>
      </c>
      <c r="BP27">
        <v>1</v>
      </c>
      <c r="BQ27">
        <v>1</v>
      </c>
      <c r="BR27">
        <v>2</v>
      </c>
      <c r="BS27">
        <v>3</v>
      </c>
      <c r="BT27">
        <v>2</v>
      </c>
      <c r="BU27">
        <v>2</v>
      </c>
      <c r="BV27">
        <v>2</v>
      </c>
      <c r="BW27">
        <v>2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1</v>
      </c>
      <c r="CF27">
        <v>2</v>
      </c>
      <c r="CG27">
        <v>2</v>
      </c>
      <c r="CH27">
        <v>2</v>
      </c>
      <c r="CI27">
        <v>1</v>
      </c>
      <c r="CJ27">
        <v>1</v>
      </c>
      <c r="CK27">
        <v>2</v>
      </c>
      <c r="CL27">
        <v>1</v>
      </c>
      <c r="CM27">
        <v>1</v>
      </c>
      <c r="CN27">
        <v>2</v>
      </c>
      <c r="CO27">
        <v>1</v>
      </c>
      <c r="CP27">
        <v>2</v>
      </c>
      <c r="CQ27">
        <v>2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2</v>
      </c>
      <c r="EE27">
        <v>3</v>
      </c>
      <c r="EF27">
        <v>2</v>
      </c>
      <c r="EG27">
        <v>2</v>
      </c>
      <c r="EH27">
        <v>1</v>
      </c>
      <c r="EI27">
        <v>2</v>
      </c>
      <c r="EJ27">
        <v>1</v>
      </c>
      <c r="EK27">
        <v>1</v>
      </c>
      <c r="EL27">
        <v>2</v>
      </c>
      <c r="EM27">
        <v>2</v>
      </c>
      <c r="EN27">
        <v>2</v>
      </c>
      <c r="EO27">
        <v>1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1</v>
      </c>
      <c r="EZ27">
        <v>1</v>
      </c>
      <c r="FA27">
        <v>1</v>
      </c>
      <c r="FB27">
        <v>1</v>
      </c>
      <c r="FC27">
        <v>2</v>
      </c>
      <c r="FD27">
        <v>3</v>
      </c>
      <c r="FE27">
        <v>2</v>
      </c>
      <c r="FF27">
        <v>3</v>
      </c>
      <c r="FG27">
        <v>3</v>
      </c>
      <c r="FH27">
        <v>3</v>
      </c>
      <c r="FI27">
        <v>3</v>
      </c>
      <c r="FJ27">
        <v>2</v>
      </c>
      <c r="FK27">
        <v>1</v>
      </c>
      <c r="FL27">
        <v>1</v>
      </c>
      <c r="FM27">
        <v>1</v>
      </c>
      <c r="FN27">
        <v>1</v>
      </c>
      <c r="FO27">
        <v>3</v>
      </c>
      <c r="FP27">
        <v>2</v>
      </c>
      <c r="FQ27">
        <v>3</v>
      </c>
      <c r="FR27">
        <v>1</v>
      </c>
      <c r="FS27">
        <v>1</v>
      </c>
      <c r="FT27">
        <v>3</v>
      </c>
      <c r="FU27">
        <v>1</v>
      </c>
      <c r="FV27">
        <v>1</v>
      </c>
      <c r="FW27">
        <v>3</v>
      </c>
      <c r="FX27">
        <v>2</v>
      </c>
      <c r="FY27">
        <v>1</v>
      </c>
      <c r="FZ27">
        <v>2</v>
      </c>
      <c r="GA27">
        <v>3</v>
      </c>
      <c r="GB27">
        <v>2</v>
      </c>
      <c r="GC27">
        <v>3</v>
      </c>
      <c r="GD27">
        <v>2</v>
      </c>
      <c r="GE27">
        <v>2</v>
      </c>
      <c r="GF27">
        <v>2</v>
      </c>
      <c r="GG27">
        <v>1</v>
      </c>
      <c r="GH27">
        <v>3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1</v>
      </c>
      <c r="GP27">
        <v>2</v>
      </c>
      <c r="GQ27">
        <v>2</v>
      </c>
      <c r="GR27">
        <v>2</v>
      </c>
      <c r="GS27">
        <v>1</v>
      </c>
      <c r="GT27">
        <v>2</v>
      </c>
      <c r="GU27">
        <v>3</v>
      </c>
      <c r="GV27">
        <v>2</v>
      </c>
      <c r="GW27">
        <v>2</v>
      </c>
      <c r="GX27">
        <v>1</v>
      </c>
      <c r="GY27">
        <v>3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2</v>
      </c>
      <c r="HI27">
        <v>3</v>
      </c>
      <c r="HJ27">
        <v>2</v>
      </c>
      <c r="HK27">
        <v>2</v>
      </c>
      <c r="HL27">
        <v>2</v>
      </c>
      <c r="HM27">
        <v>1</v>
      </c>
      <c r="HN27">
        <v>2</v>
      </c>
      <c r="HO27">
        <v>2</v>
      </c>
      <c r="HP27">
        <v>2</v>
      </c>
      <c r="HQ27">
        <v>2</v>
      </c>
      <c r="HR27">
        <v>2</v>
      </c>
      <c r="HS27">
        <v>2</v>
      </c>
      <c r="HT27">
        <v>2</v>
      </c>
      <c r="HU27">
        <v>2</v>
      </c>
      <c r="HV27">
        <v>2</v>
      </c>
      <c r="HW27">
        <v>1</v>
      </c>
      <c r="HX27">
        <v>2</v>
      </c>
      <c r="HY27">
        <v>3</v>
      </c>
      <c r="HZ27">
        <v>2</v>
      </c>
      <c r="IA27">
        <v>3</v>
      </c>
      <c r="IB27">
        <v>2</v>
      </c>
      <c r="IC27">
        <v>3</v>
      </c>
      <c r="ID27">
        <v>2</v>
      </c>
      <c r="IE27">
        <v>3</v>
      </c>
      <c r="IF27">
        <v>2</v>
      </c>
      <c r="IG27">
        <v>2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3</v>
      </c>
    </row>
    <row r="28" spans="1:248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3</v>
      </c>
      <c r="BL28">
        <v>3</v>
      </c>
      <c r="BM28">
        <v>3</v>
      </c>
      <c r="BN28">
        <v>3</v>
      </c>
      <c r="BO28">
        <v>3</v>
      </c>
      <c r="BP28">
        <v>3</v>
      </c>
      <c r="BQ28">
        <v>3</v>
      </c>
      <c r="BR28">
        <v>3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3</v>
      </c>
      <c r="CB28">
        <v>3</v>
      </c>
      <c r="CC28">
        <v>3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3</v>
      </c>
      <c r="DD28">
        <v>3</v>
      </c>
      <c r="DE28">
        <v>3</v>
      </c>
      <c r="DF28">
        <v>3</v>
      </c>
      <c r="DG28">
        <v>3</v>
      </c>
      <c r="DH28">
        <v>3</v>
      </c>
      <c r="DI28">
        <v>3</v>
      </c>
      <c r="DJ28">
        <v>3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3</v>
      </c>
      <c r="DR28">
        <v>3</v>
      </c>
      <c r="DS28">
        <v>3</v>
      </c>
      <c r="DT28">
        <v>3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3</v>
      </c>
      <c r="EN28">
        <v>3</v>
      </c>
      <c r="EO28">
        <v>3</v>
      </c>
      <c r="EP28">
        <v>3</v>
      </c>
      <c r="EQ28">
        <v>3</v>
      </c>
      <c r="ER28">
        <v>3</v>
      </c>
      <c r="ES28">
        <v>3</v>
      </c>
      <c r="ET28">
        <v>3</v>
      </c>
      <c r="EU28">
        <v>3</v>
      </c>
      <c r="EV28">
        <v>3</v>
      </c>
      <c r="EW28">
        <v>3</v>
      </c>
      <c r="EX28">
        <v>3</v>
      </c>
      <c r="EY28">
        <v>3</v>
      </c>
      <c r="EZ28">
        <v>3</v>
      </c>
      <c r="FA28">
        <v>3</v>
      </c>
      <c r="FB28">
        <v>3</v>
      </c>
      <c r="FC28">
        <v>5</v>
      </c>
      <c r="FD28">
        <v>5</v>
      </c>
      <c r="FE28">
        <v>5</v>
      </c>
      <c r="FF28">
        <v>5</v>
      </c>
      <c r="FG28">
        <v>5</v>
      </c>
      <c r="FH28">
        <v>5</v>
      </c>
      <c r="FI28">
        <v>5</v>
      </c>
      <c r="FJ28">
        <v>5</v>
      </c>
      <c r="FK28">
        <v>5</v>
      </c>
      <c r="FL28">
        <v>5</v>
      </c>
      <c r="FM28">
        <v>5</v>
      </c>
      <c r="FN28">
        <v>5</v>
      </c>
      <c r="FO28">
        <v>5</v>
      </c>
      <c r="FP28">
        <v>5</v>
      </c>
      <c r="FQ28">
        <v>5</v>
      </c>
      <c r="FR28">
        <v>5</v>
      </c>
      <c r="FS28">
        <v>5</v>
      </c>
      <c r="FT28">
        <v>5</v>
      </c>
      <c r="FU28">
        <v>5</v>
      </c>
      <c r="FV28">
        <v>5</v>
      </c>
      <c r="FW28">
        <v>5</v>
      </c>
      <c r="FX28">
        <v>5</v>
      </c>
      <c r="FY28">
        <v>5</v>
      </c>
      <c r="FZ28">
        <v>5</v>
      </c>
      <c r="GA28">
        <v>5</v>
      </c>
      <c r="GB28">
        <v>5</v>
      </c>
      <c r="GC28">
        <v>5</v>
      </c>
      <c r="GD28">
        <v>5</v>
      </c>
      <c r="GE28">
        <v>5</v>
      </c>
      <c r="GF28">
        <v>5</v>
      </c>
      <c r="GG28">
        <v>5</v>
      </c>
      <c r="GH28">
        <v>5</v>
      </c>
      <c r="GI28">
        <v>5</v>
      </c>
      <c r="GJ28">
        <v>5</v>
      </c>
      <c r="GK28">
        <v>5</v>
      </c>
      <c r="GL28">
        <v>5</v>
      </c>
      <c r="GM28">
        <v>5</v>
      </c>
      <c r="GN28">
        <v>5</v>
      </c>
      <c r="GO28">
        <v>5</v>
      </c>
      <c r="GP28">
        <v>5</v>
      </c>
      <c r="GQ28">
        <v>5</v>
      </c>
      <c r="GR28">
        <v>5</v>
      </c>
      <c r="GS28">
        <v>5</v>
      </c>
      <c r="GT28">
        <v>5</v>
      </c>
      <c r="GU28">
        <v>5</v>
      </c>
      <c r="GV28">
        <v>5</v>
      </c>
      <c r="GW28">
        <v>5</v>
      </c>
      <c r="GX28">
        <v>5</v>
      </c>
      <c r="GY28">
        <v>5</v>
      </c>
      <c r="GZ28">
        <v>5</v>
      </c>
      <c r="HA28">
        <v>5</v>
      </c>
      <c r="HB28">
        <v>5</v>
      </c>
      <c r="HC28">
        <v>5</v>
      </c>
      <c r="HD28">
        <v>5</v>
      </c>
      <c r="HE28">
        <v>5</v>
      </c>
      <c r="HF28">
        <v>5</v>
      </c>
      <c r="HG28">
        <v>5</v>
      </c>
      <c r="HH28">
        <v>5</v>
      </c>
      <c r="HI28">
        <v>5</v>
      </c>
      <c r="HJ28">
        <v>5</v>
      </c>
      <c r="HK28">
        <v>5</v>
      </c>
      <c r="HL28">
        <v>5</v>
      </c>
      <c r="HM28">
        <v>5</v>
      </c>
      <c r="HN28">
        <v>5</v>
      </c>
      <c r="HO28">
        <v>5</v>
      </c>
      <c r="HP28">
        <v>5</v>
      </c>
      <c r="HQ28">
        <v>5</v>
      </c>
      <c r="HR28">
        <v>5</v>
      </c>
      <c r="HS28">
        <v>5</v>
      </c>
      <c r="HT28">
        <v>5</v>
      </c>
      <c r="HU28">
        <v>5</v>
      </c>
      <c r="HV28">
        <v>5</v>
      </c>
      <c r="HW28">
        <v>5</v>
      </c>
      <c r="HX28">
        <v>5</v>
      </c>
      <c r="HY28">
        <v>5</v>
      </c>
      <c r="HZ28">
        <v>5</v>
      </c>
      <c r="IA28">
        <v>5</v>
      </c>
      <c r="IB28">
        <v>5</v>
      </c>
      <c r="IC28">
        <v>5</v>
      </c>
      <c r="ID28">
        <v>5</v>
      </c>
      <c r="IE28">
        <v>5</v>
      </c>
      <c r="IF28">
        <v>5</v>
      </c>
      <c r="IG28">
        <v>5</v>
      </c>
      <c r="IH28">
        <v>5</v>
      </c>
      <c r="II28">
        <v>5</v>
      </c>
      <c r="IJ28">
        <v>5</v>
      </c>
      <c r="IK28">
        <v>5</v>
      </c>
      <c r="IL28">
        <v>5</v>
      </c>
      <c r="IM28">
        <v>4</v>
      </c>
      <c r="IN28">
        <v>4</v>
      </c>
    </row>
    <row r="29" spans="1:248" x14ac:dyDescent="0.2">
      <c r="A29">
        <v>1990</v>
      </c>
      <c r="B29">
        <v>1992</v>
      </c>
      <c r="C29">
        <v>1992</v>
      </c>
      <c r="D29">
        <v>1992</v>
      </c>
      <c r="E29">
        <v>1978</v>
      </c>
      <c r="F29">
        <v>1995</v>
      </c>
      <c r="G29">
        <v>1987</v>
      </c>
      <c r="H29">
        <v>1981</v>
      </c>
      <c r="I29">
        <v>1990</v>
      </c>
      <c r="J29">
        <v>1981</v>
      </c>
      <c r="K29">
        <v>1996</v>
      </c>
      <c r="L29">
        <v>1951</v>
      </c>
      <c r="M29">
        <v>1985</v>
      </c>
      <c r="N29">
        <v>1985</v>
      </c>
      <c r="O29">
        <v>1954</v>
      </c>
      <c r="P29">
        <v>1995</v>
      </c>
      <c r="Q29">
        <v>1954</v>
      </c>
      <c r="R29">
        <v>1995</v>
      </c>
      <c r="S29">
        <v>1996</v>
      </c>
      <c r="T29">
        <v>1974</v>
      </c>
      <c r="U29">
        <v>1978</v>
      </c>
      <c r="V29">
        <v>1997</v>
      </c>
      <c r="W29">
        <v>1992</v>
      </c>
      <c r="X29">
        <v>1994</v>
      </c>
      <c r="Y29">
        <v>1974</v>
      </c>
      <c r="Z29">
        <v>1997</v>
      </c>
      <c r="AA29">
        <v>1974</v>
      </c>
      <c r="AB29">
        <v>1974</v>
      </c>
      <c r="AC29">
        <v>1969</v>
      </c>
      <c r="AD29">
        <v>1964</v>
      </c>
      <c r="AE29">
        <v>1973</v>
      </c>
      <c r="AF29">
        <v>1967</v>
      </c>
      <c r="AG29">
        <v>1963</v>
      </c>
      <c r="AH29">
        <v>1967</v>
      </c>
      <c r="AI29">
        <v>1996</v>
      </c>
      <c r="AJ29">
        <v>1983</v>
      </c>
      <c r="AK29">
        <v>1993</v>
      </c>
      <c r="AL29">
        <v>1971</v>
      </c>
      <c r="AM29">
        <v>1977</v>
      </c>
      <c r="AN29">
        <v>1977</v>
      </c>
      <c r="AO29">
        <v>1972</v>
      </c>
      <c r="AP29">
        <v>1977</v>
      </c>
      <c r="AQ29">
        <v>1976</v>
      </c>
      <c r="AR29">
        <v>1995</v>
      </c>
      <c r="AS29">
        <v>1979</v>
      </c>
      <c r="AT29">
        <v>1975</v>
      </c>
      <c r="AU29">
        <v>1987</v>
      </c>
      <c r="AV29">
        <v>1980</v>
      </c>
      <c r="AW29">
        <v>1971</v>
      </c>
      <c r="AX29">
        <v>1993</v>
      </c>
      <c r="AY29">
        <v>1997</v>
      </c>
      <c r="AZ29">
        <v>1981</v>
      </c>
      <c r="BA29">
        <v>1988</v>
      </c>
      <c r="BB29">
        <v>1975</v>
      </c>
      <c r="BC29">
        <v>1975</v>
      </c>
      <c r="BD29">
        <v>1974</v>
      </c>
      <c r="BE29">
        <v>1979</v>
      </c>
      <c r="BF29">
        <v>1973</v>
      </c>
      <c r="BG29">
        <v>1973</v>
      </c>
      <c r="BH29">
        <v>1978</v>
      </c>
      <c r="BI29">
        <v>1974</v>
      </c>
      <c r="BJ29">
        <v>1987</v>
      </c>
      <c r="BK29">
        <v>1994</v>
      </c>
      <c r="BL29">
        <v>2001</v>
      </c>
      <c r="BM29">
        <v>1979</v>
      </c>
      <c r="BN29">
        <v>1980</v>
      </c>
      <c r="BO29">
        <v>1993</v>
      </c>
      <c r="BP29">
        <v>1981</v>
      </c>
      <c r="BQ29">
        <v>1995</v>
      </c>
      <c r="BR29">
        <v>1970</v>
      </c>
      <c r="BS29">
        <v>1998</v>
      </c>
      <c r="BT29">
        <v>1977</v>
      </c>
      <c r="BU29">
        <v>1978</v>
      </c>
      <c r="BV29">
        <v>1978</v>
      </c>
      <c r="BW29">
        <v>1978</v>
      </c>
      <c r="BX29">
        <v>1964</v>
      </c>
      <c r="BY29">
        <v>1980</v>
      </c>
      <c r="BZ29">
        <v>1980</v>
      </c>
      <c r="CA29">
        <v>1976</v>
      </c>
      <c r="CB29">
        <v>1976</v>
      </c>
      <c r="CC29">
        <v>1976</v>
      </c>
      <c r="CD29">
        <v>1976</v>
      </c>
      <c r="CE29">
        <v>1976</v>
      </c>
      <c r="CF29">
        <v>1976</v>
      </c>
      <c r="CG29">
        <v>1977</v>
      </c>
      <c r="CH29">
        <v>1972</v>
      </c>
      <c r="CI29">
        <v>1983</v>
      </c>
      <c r="CJ29">
        <v>1992</v>
      </c>
      <c r="CK29">
        <v>1967</v>
      </c>
      <c r="CL29">
        <v>1981</v>
      </c>
      <c r="CM29">
        <v>1978</v>
      </c>
      <c r="CN29">
        <v>1979</v>
      </c>
      <c r="CO29">
        <v>1973</v>
      </c>
      <c r="CP29">
        <v>1979</v>
      </c>
      <c r="CQ29">
        <v>1966</v>
      </c>
      <c r="CR29">
        <v>1995</v>
      </c>
      <c r="CS29">
        <v>1977</v>
      </c>
      <c r="CT29">
        <v>-10</v>
      </c>
      <c r="CU29">
        <v>1958</v>
      </c>
      <c r="CV29">
        <v>1976</v>
      </c>
      <c r="CW29">
        <v>1994</v>
      </c>
      <c r="CX29">
        <v>1976</v>
      </c>
      <c r="CY29">
        <v>1994</v>
      </c>
      <c r="CZ29">
        <v>1998</v>
      </c>
      <c r="DA29">
        <v>2000</v>
      </c>
      <c r="DB29">
        <v>1992</v>
      </c>
      <c r="DC29">
        <v>2012</v>
      </c>
      <c r="DD29">
        <v>1992</v>
      </c>
      <c r="DE29">
        <v>-10</v>
      </c>
      <c r="DF29">
        <v>1987</v>
      </c>
      <c r="DG29">
        <v>-10</v>
      </c>
      <c r="DH29">
        <v>1994</v>
      </c>
      <c r="DI29">
        <v>1978</v>
      </c>
      <c r="DJ29">
        <v>1980</v>
      </c>
      <c r="DK29">
        <v>1978</v>
      </c>
      <c r="DL29">
        <v>-10</v>
      </c>
      <c r="DM29">
        <v>1978</v>
      </c>
      <c r="DN29">
        <v>1995</v>
      </c>
      <c r="DO29">
        <v>-10</v>
      </c>
      <c r="DP29">
        <v>1992</v>
      </c>
      <c r="DQ29">
        <v>1996</v>
      </c>
      <c r="DR29">
        <v>1978</v>
      </c>
      <c r="DS29">
        <v>1976</v>
      </c>
      <c r="DT29">
        <v>1998</v>
      </c>
      <c r="DU29">
        <v>1973</v>
      </c>
      <c r="DV29">
        <v>1974</v>
      </c>
      <c r="DW29">
        <v>1978</v>
      </c>
      <c r="DX29">
        <v>1978</v>
      </c>
      <c r="DY29">
        <v>1977</v>
      </c>
      <c r="DZ29">
        <v>1977</v>
      </c>
      <c r="EA29">
        <v>1979</v>
      </c>
      <c r="EB29">
        <v>1978</v>
      </c>
      <c r="EC29">
        <v>1964</v>
      </c>
      <c r="ED29">
        <v>1967</v>
      </c>
      <c r="EE29">
        <v>1987</v>
      </c>
      <c r="EF29">
        <v>1978</v>
      </c>
      <c r="EG29">
        <v>1978</v>
      </c>
      <c r="EH29">
        <v>1990</v>
      </c>
      <c r="EI29">
        <v>1975</v>
      </c>
      <c r="EJ29">
        <v>1977</v>
      </c>
      <c r="EK29">
        <v>1986</v>
      </c>
      <c r="EL29">
        <v>1974</v>
      </c>
      <c r="EM29">
        <v>1980</v>
      </c>
      <c r="EN29">
        <v>1984</v>
      </c>
      <c r="EO29">
        <v>1995</v>
      </c>
      <c r="EP29">
        <v>1972</v>
      </c>
      <c r="EQ29">
        <v>2009</v>
      </c>
      <c r="ER29">
        <v>1975</v>
      </c>
      <c r="ES29">
        <v>1985</v>
      </c>
      <c r="ET29">
        <v>1980</v>
      </c>
      <c r="EU29">
        <v>1990</v>
      </c>
      <c r="EV29">
        <v>1975</v>
      </c>
      <c r="EW29">
        <v>1991</v>
      </c>
      <c r="EX29">
        <v>1997</v>
      </c>
      <c r="EY29">
        <v>1974</v>
      </c>
      <c r="EZ29">
        <v>1973</v>
      </c>
      <c r="FA29">
        <v>1973</v>
      </c>
      <c r="FB29">
        <v>1980</v>
      </c>
      <c r="FC29">
        <v>1976</v>
      </c>
      <c r="FD29">
        <v>1988</v>
      </c>
      <c r="FE29">
        <v>1990</v>
      </c>
      <c r="FF29">
        <v>1995</v>
      </c>
      <c r="FG29">
        <v>1995</v>
      </c>
      <c r="FH29">
        <v>1997</v>
      </c>
      <c r="FI29">
        <v>1999</v>
      </c>
      <c r="FJ29">
        <v>1990</v>
      </c>
      <c r="FK29">
        <v>1990</v>
      </c>
      <c r="FL29">
        <v>1973</v>
      </c>
      <c r="FM29">
        <v>1979</v>
      </c>
      <c r="FN29">
        <v>1982</v>
      </c>
      <c r="FO29">
        <v>1986</v>
      </c>
      <c r="FP29">
        <v>1968</v>
      </c>
      <c r="FQ29">
        <v>1971</v>
      </c>
      <c r="FR29">
        <v>1973</v>
      </c>
      <c r="FS29">
        <v>1973</v>
      </c>
      <c r="FT29">
        <v>1995</v>
      </c>
      <c r="FU29">
        <v>1985</v>
      </c>
      <c r="FV29">
        <v>1985</v>
      </c>
      <c r="FW29">
        <v>1976</v>
      </c>
      <c r="FX29">
        <v>1995</v>
      </c>
      <c r="FY29">
        <v>1992</v>
      </c>
      <c r="FZ29">
        <v>1981</v>
      </c>
      <c r="GA29">
        <v>1983</v>
      </c>
      <c r="GB29">
        <v>1986</v>
      </c>
      <c r="GC29">
        <v>1994</v>
      </c>
      <c r="GD29">
        <v>1986</v>
      </c>
      <c r="GE29">
        <v>1968</v>
      </c>
      <c r="GF29">
        <v>1979</v>
      </c>
      <c r="GG29">
        <v>1993</v>
      </c>
      <c r="GH29">
        <v>1986</v>
      </c>
      <c r="GI29">
        <v>1981</v>
      </c>
      <c r="GJ29">
        <v>1979</v>
      </c>
      <c r="GK29">
        <v>1974</v>
      </c>
      <c r="GL29">
        <v>1982</v>
      </c>
      <c r="GM29">
        <v>1985</v>
      </c>
      <c r="GN29">
        <v>1971</v>
      </c>
      <c r="GO29">
        <v>1974</v>
      </c>
      <c r="GP29">
        <v>1980</v>
      </c>
      <c r="GQ29">
        <v>1986</v>
      </c>
      <c r="GR29">
        <v>1977</v>
      </c>
      <c r="GS29">
        <v>1970</v>
      </c>
      <c r="GT29">
        <v>1973</v>
      </c>
      <c r="GU29">
        <v>1988</v>
      </c>
      <c r="GV29">
        <v>2004</v>
      </c>
      <c r="GW29">
        <v>1972</v>
      </c>
      <c r="GX29">
        <v>1973</v>
      </c>
      <c r="GY29">
        <v>1968</v>
      </c>
      <c r="GZ29">
        <v>-10</v>
      </c>
      <c r="HA29">
        <v>-10</v>
      </c>
      <c r="HB29">
        <v>1971</v>
      </c>
      <c r="HC29">
        <v>1979</v>
      </c>
      <c r="HD29">
        <v>1986</v>
      </c>
      <c r="HE29">
        <v>2000</v>
      </c>
      <c r="HF29">
        <v>-10</v>
      </c>
      <c r="HG29">
        <v>1981</v>
      </c>
      <c r="HH29">
        <v>1980</v>
      </c>
      <c r="HI29">
        <v>1992</v>
      </c>
      <c r="HJ29">
        <v>1978</v>
      </c>
      <c r="HK29">
        <v>1970</v>
      </c>
      <c r="HL29">
        <v>1991</v>
      </c>
      <c r="HM29">
        <v>1975</v>
      </c>
      <c r="HN29">
        <v>1983</v>
      </c>
      <c r="HO29">
        <v>1990</v>
      </c>
      <c r="HP29">
        <v>1977</v>
      </c>
      <c r="HQ29">
        <v>1977</v>
      </c>
      <c r="HR29">
        <v>1972</v>
      </c>
      <c r="HS29">
        <v>1972</v>
      </c>
      <c r="HT29">
        <v>1966</v>
      </c>
      <c r="HU29">
        <v>1966</v>
      </c>
      <c r="HV29">
        <v>1980</v>
      </c>
      <c r="HW29">
        <v>1972</v>
      </c>
      <c r="HX29">
        <v>1991</v>
      </c>
      <c r="HY29">
        <v>1960</v>
      </c>
      <c r="HZ29">
        <v>1991</v>
      </c>
      <c r="IA29">
        <v>1986</v>
      </c>
      <c r="IB29">
        <v>1981</v>
      </c>
      <c r="IC29">
        <v>1989</v>
      </c>
      <c r="ID29">
        <v>1991</v>
      </c>
      <c r="IE29">
        <v>2001</v>
      </c>
      <c r="IF29">
        <v>1995</v>
      </c>
      <c r="IG29">
        <v>2009</v>
      </c>
      <c r="IH29">
        <v>1984</v>
      </c>
      <c r="II29">
        <v>1993</v>
      </c>
      <c r="IJ29">
        <v>1988</v>
      </c>
      <c r="IK29">
        <v>1988</v>
      </c>
      <c r="IL29">
        <v>1988</v>
      </c>
      <c r="IM29">
        <v>1994</v>
      </c>
      <c r="IN29">
        <v>1985</v>
      </c>
    </row>
    <row r="30" spans="1:248" x14ac:dyDescent="0.2">
      <c r="A30">
        <v>172</v>
      </c>
      <c r="B30">
        <v>10</v>
      </c>
      <c r="C30">
        <v>17</v>
      </c>
      <c r="D30">
        <v>17</v>
      </c>
      <c r="E30">
        <v>181</v>
      </c>
      <c r="F30">
        <v>0</v>
      </c>
      <c r="G30">
        <v>382</v>
      </c>
      <c r="H30">
        <v>148</v>
      </c>
      <c r="I30">
        <v>3</v>
      </c>
      <c r="J30">
        <v>259</v>
      </c>
      <c r="K30">
        <v>4845</v>
      </c>
      <c r="L30">
        <v>20109</v>
      </c>
      <c r="M30">
        <v>740</v>
      </c>
      <c r="N30">
        <v>10</v>
      </c>
      <c r="O30">
        <v>175</v>
      </c>
      <c r="P30">
        <v>293</v>
      </c>
      <c r="Q30">
        <v>5713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107</v>
      </c>
      <c r="AC30">
        <v>107</v>
      </c>
      <c r="AD30">
        <v>97</v>
      </c>
      <c r="AE30">
        <v>62</v>
      </c>
      <c r="AF30">
        <v>116</v>
      </c>
      <c r="AG30">
        <v>391</v>
      </c>
      <c r="AH30">
        <v>10</v>
      </c>
      <c r="AI30">
        <v>4700</v>
      </c>
      <c r="AJ30">
        <v>211</v>
      </c>
      <c r="AK30">
        <v>19</v>
      </c>
      <c r="AL30">
        <v>197</v>
      </c>
      <c r="AM30">
        <v>124</v>
      </c>
      <c r="AN30">
        <v>210</v>
      </c>
      <c r="AO30">
        <v>1843</v>
      </c>
      <c r="AP30">
        <v>244</v>
      </c>
      <c r="AQ30">
        <v>16</v>
      </c>
      <c r="AR30">
        <v>1</v>
      </c>
      <c r="AS30">
        <v>731</v>
      </c>
      <c r="AT30">
        <v>21</v>
      </c>
      <c r="AU30">
        <v>9</v>
      </c>
      <c r="AV30">
        <v>7361</v>
      </c>
      <c r="AW30">
        <v>116</v>
      </c>
      <c r="AX30">
        <v>15</v>
      </c>
      <c r="AY30">
        <v>13</v>
      </c>
      <c r="AZ30">
        <v>309</v>
      </c>
      <c r="BA30">
        <v>231</v>
      </c>
      <c r="BB30">
        <v>32</v>
      </c>
      <c r="BC30">
        <v>670</v>
      </c>
      <c r="BD30">
        <v>171</v>
      </c>
      <c r="BE30">
        <v>5</v>
      </c>
      <c r="BF30">
        <v>705</v>
      </c>
      <c r="BG30">
        <v>8</v>
      </c>
      <c r="BH30">
        <v>5</v>
      </c>
      <c r="BI30">
        <v>14</v>
      </c>
      <c r="BJ30">
        <v>41</v>
      </c>
      <c r="BK30">
        <v>430</v>
      </c>
      <c r="BL30">
        <v>247</v>
      </c>
      <c r="BM30">
        <v>531</v>
      </c>
      <c r="BN30">
        <v>174</v>
      </c>
      <c r="BO30">
        <v>4032</v>
      </c>
      <c r="BP30">
        <v>4318</v>
      </c>
      <c r="BQ30">
        <v>1</v>
      </c>
      <c r="BR30">
        <v>173</v>
      </c>
      <c r="BS30">
        <v>7</v>
      </c>
      <c r="BT30">
        <v>206</v>
      </c>
      <c r="BU30">
        <v>6173</v>
      </c>
      <c r="BV30">
        <v>591</v>
      </c>
      <c r="BW30">
        <v>4</v>
      </c>
      <c r="BX30">
        <v>2410</v>
      </c>
      <c r="BY30">
        <v>601</v>
      </c>
      <c r="BZ30">
        <v>156</v>
      </c>
      <c r="CA30">
        <v>16</v>
      </c>
      <c r="CB30">
        <v>122</v>
      </c>
      <c r="CC30">
        <v>1354</v>
      </c>
      <c r="CD30">
        <v>831</v>
      </c>
      <c r="CE30">
        <v>7</v>
      </c>
      <c r="CF30">
        <v>84</v>
      </c>
      <c r="CG30">
        <v>86</v>
      </c>
      <c r="CH30">
        <v>223</v>
      </c>
      <c r="CI30">
        <v>69</v>
      </c>
      <c r="CJ30">
        <v>69</v>
      </c>
      <c r="CK30">
        <v>736</v>
      </c>
      <c r="CL30">
        <v>187</v>
      </c>
      <c r="CM30">
        <v>103</v>
      </c>
      <c r="CN30">
        <v>39</v>
      </c>
      <c r="CO30">
        <v>647</v>
      </c>
      <c r="CP30">
        <v>354</v>
      </c>
      <c r="CQ30">
        <v>1117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3341</v>
      </c>
      <c r="DV30">
        <v>2932</v>
      </c>
      <c r="DW30">
        <v>557</v>
      </c>
      <c r="DX30">
        <v>55</v>
      </c>
      <c r="DY30">
        <v>0</v>
      </c>
      <c r="DZ30">
        <v>615</v>
      </c>
      <c r="EA30">
        <v>3322</v>
      </c>
      <c r="EB30">
        <v>202</v>
      </c>
      <c r="EC30">
        <v>1004</v>
      </c>
      <c r="ED30">
        <v>27</v>
      </c>
      <c r="EE30">
        <v>117</v>
      </c>
      <c r="EF30">
        <v>721</v>
      </c>
      <c r="EG30">
        <v>112</v>
      </c>
      <c r="EH30">
        <v>114</v>
      </c>
      <c r="EI30">
        <v>213</v>
      </c>
      <c r="EJ30">
        <v>4</v>
      </c>
      <c r="EK30">
        <v>23</v>
      </c>
      <c r="EL30">
        <v>3821</v>
      </c>
      <c r="EM30">
        <v>415</v>
      </c>
      <c r="EN30">
        <v>83</v>
      </c>
      <c r="EO30">
        <v>175</v>
      </c>
      <c r="EP30">
        <v>6229</v>
      </c>
      <c r="EQ30">
        <v>472</v>
      </c>
      <c r="ER30">
        <v>62</v>
      </c>
      <c r="ES30">
        <v>53</v>
      </c>
      <c r="ET30">
        <v>249</v>
      </c>
      <c r="EU30">
        <v>53</v>
      </c>
      <c r="EV30">
        <v>113</v>
      </c>
      <c r="EW30">
        <v>3</v>
      </c>
      <c r="EX30">
        <v>65</v>
      </c>
      <c r="EY30">
        <v>788</v>
      </c>
      <c r="EZ30">
        <v>1581</v>
      </c>
      <c r="FA30">
        <v>0</v>
      </c>
      <c r="FB30">
        <v>258</v>
      </c>
      <c r="FC30">
        <v>7</v>
      </c>
      <c r="FD30">
        <v>129</v>
      </c>
      <c r="FE30">
        <v>127</v>
      </c>
      <c r="FF30">
        <v>28</v>
      </c>
      <c r="FG30">
        <v>13</v>
      </c>
      <c r="FH30">
        <v>41</v>
      </c>
      <c r="FI30">
        <v>24</v>
      </c>
      <c r="FJ30">
        <v>14</v>
      </c>
      <c r="FK30">
        <v>18</v>
      </c>
      <c r="FL30">
        <v>211</v>
      </c>
      <c r="FM30">
        <v>38</v>
      </c>
      <c r="FN30">
        <v>703</v>
      </c>
      <c r="FO30">
        <v>44</v>
      </c>
      <c r="FP30">
        <v>29</v>
      </c>
      <c r="FQ30">
        <v>84</v>
      </c>
      <c r="FR30">
        <v>960</v>
      </c>
      <c r="FS30">
        <v>2396</v>
      </c>
      <c r="FT30">
        <v>2</v>
      </c>
      <c r="FU30">
        <v>14</v>
      </c>
      <c r="FV30">
        <v>114</v>
      </c>
      <c r="FW30">
        <v>16</v>
      </c>
      <c r="FX30">
        <v>26</v>
      </c>
      <c r="FY30">
        <v>0</v>
      </c>
      <c r="FZ30">
        <v>58</v>
      </c>
      <c r="GA30">
        <v>161</v>
      </c>
      <c r="GB30">
        <v>121</v>
      </c>
      <c r="GC30">
        <v>6</v>
      </c>
      <c r="GD30">
        <v>71</v>
      </c>
      <c r="GE30">
        <v>14</v>
      </c>
      <c r="GF30">
        <v>918</v>
      </c>
      <c r="GG30">
        <v>29</v>
      </c>
      <c r="GH30">
        <v>32</v>
      </c>
      <c r="GI30">
        <v>3696</v>
      </c>
      <c r="GJ30">
        <v>949</v>
      </c>
      <c r="GK30">
        <v>174</v>
      </c>
      <c r="GL30">
        <v>35</v>
      </c>
      <c r="GM30">
        <v>29</v>
      </c>
      <c r="GN30">
        <v>484</v>
      </c>
      <c r="GO30">
        <v>338</v>
      </c>
      <c r="GP30">
        <v>664</v>
      </c>
      <c r="GQ30">
        <v>0</v>
      </c>
      <c r="GR30">
        <v>32</v>
      </c>
      <c r="GS30">
        <v>1064</v>
      </c>
      <c r="GT30">
        <v>200</v>
      </c>
      <c r="GU30">
        <v>39</v>
      </c>
      <c r="GV30">
        <v>15</v>
      </c>
      <c r="GW30">
        <v>21</v>
      </c>
      <c r="GX30">
        <v>577</v>
      </c>
      <c r="GY30">
        <v>253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1742</v>
      </c>
      <c r="HH30">
        <v>107</v>
      </c>
      <c r="HI30">
        <v>16</v>
      </c>
      <c r="HJ30">
        <v>344</v>
      </c>
      <c r="HK30">
        <v>59</v>
      </c>
      <c r="HL30">
        <v>2</v>
      </c>
      <c r="HM30">
        <v>4127</v>
      </c>
      <c r="HN30">
        <v>137</v>
      </c>
      <c r="HO30">
        <v>14</v>
      </c>
      <c r="HP30">
        <v>22</v>
      </c>
      <c r="HQ30">
        <v>121</v>
      </c>
      <c r="HR30">
        <v>1377</v>
      </c>
      <c r="HS30">
        <v>179</v>
      </c>
      <c r="HT30">
        <v>1131</v>
      </c>
      <c r="HU30">
        <v>58</v>
      </c>
      <c r="HV30">
        <v>3736</v>
      </c>
      <c r="HW30">
        <v>753</v>
      </c>
      <c r="HX30">
        <v>0</v>
      </c>
      <c r="HY30">
        <v>67</v>
      </c>
      <c r="HZ30">
        <v>0</v>
      </c>
      <c r="IA30">
        <v>385</v>
      </c>
      <c r="IB30">
        <v>132</v>
      </c>
      <c r="IC30">
        <v>67</v>
      </c>
      <c r="ID30">
        <v>0</v>
      </c>
      <c r="IE30">
        <v>4</v>
      </c>
      <c r="IF30">
        <v>17</v>
      </c>
      <c r="IG30">
        <v>0</v>
      </c>
      <c r="IH30">
        <v>774</v>
      </c>
      <c r="II30">
        <v>66</v>
      </c>
      <c r="IJ30">
        <v>19</v>
      </c>
      <c r="IK30">
        <v>7</v>
      </c>
      <c r="IL30">
        <v>24</v>
      </c>
      <c r="IM30">
        <v>0</v>
      </c>
      <c r="IN30">
        <v>6</v>
      </c>
    </row>
    <row r="31" spans="1:248" x14ac:dyDescent="0.2">
      <c r="A31">
        <v>1</v>
      </c>
      <c r="B31">
        <v>64</v>
      </c>
      <c r="C31">
        <v>64</v>
      </c>
      <c r="D31">
        <v>49</v>
      </c>
      <c r="E31">
        <v>55</v>
      </c>
      <c r="F31">
        <v>61</v>
      </c>
      <c r="G31">
        <v>35</v>
      </c>
      <c r="H31">
        <v>38</v>
      </c>
      <c r="I31">
        <v>38</v>
      </c>
      <c r="J31">
        <v>54</v>
      </c>
      <c r="K31">
        <v>39</v>
      </c>
      <c r="L31">
        <v>31</v>
      </c>
      <c r="M31">
        <v>31</v>
      </c>
      <c r="N31">
        <v>31</v>
      </c>
      <c r="O31">
        <v>31</v>
      </c>
      <c r="P31">
        <v>31</v>
      </c>
      <c r="Q31">
        <v>31</v>
      </c>
      <c r="R31">
        <v>32</v>
      </c>
      <c r="S31">
        <v>48</v>
      </c>
      <c r="T31">
        <v>48</v>
      </c>
      <c r="U31">
        <v>47</v>
      </c>
      <c r="V31">
        <v>70</v>
      </c>
      <c r="W31">
        <v>49</v>
      </c>
      <c r="X31">
        <v>67</v>
      </c>
      <c r="Y31">
        <v>44</v>
      </c>
      <c r="Z31">
        <v>60</v>
      </c>
      <c r="AA31">
        <v>56</v>
      </c>
      <c r="AB31">
        <v>44</v>
      </c>
      <c r="AC31">
        <v>7</v>
      </c>
      <c r="AD31">
        <v>3</v>
      </c>
      <c r="AE31">
        <v>7</v>
      </c>
      <c r="AF31">
        <v>16</v>
      </c>
      <c r="AG31">
        <v>11</v>
      </c>
      <c r="AH31">
        <v>7</v>
      </c>
      <c r="AI31">
        <v>0</v>
      </c>
      <c r="AJ31">
        <v>32</v>
      </c>
      <c r="AK31">
        <v>72</v>
      </c>
      <c r="AL31">
        <v>55</v>
      </c>
      <c r="AM31">
        <v>58</v>
      </c>
      <c r="AN31">
        <v>40</v>
      </c>
      <c r="AO31">
        <v>35</v>
      </c>
      <c r="AP31">
        <v>-10</v>
      </c>
      <c r="AQ31">
        <v>1</v>
      </c>
      <c r="AR31">
        <v>-10</v>
      </c>
      <c r="AS31">
        <v>22</v>
      </c>
      <c r="AT31">
        <v>69</v>
      </c>
      <c r="AU31">
        <v>1</v>
      </c>
      <c r="AV31">
        <v>15</v>
      </c>
      <c r="AW31">
        <v>52</v>
      </c>
      <c r="AX31">
        <v>74</v>
      </c>
      <c r="AY31">
        <v>73</v>
      </c>
      <c r="AZ31">
        <v>62</v>
      </c>
      <c r="BA31">
        <v>26</v>
      </c>
      <c r="BB31">
        <v>65</v>
      </c>
      <c r="BC31">
        <v>56</v>
      </c>
      <c r="BD31">
        <v>3</v>
      </c>
      <c r="BE31">
        <v>17</v>
      </c>
      <c r="BF31">
        <v>53</v>
      </c>
      <c r="BG31">
        <v>53</v>
      </c>
      <c r="BH31">
        <v>31</v>
      </c>
      <c r="BI31">
        <v>78</v>
      </c>
      <c r="BJ31">
        <v>26</v>
      </c>
      <c r="BK31">
        <v>26</v>
      </c>
      <c r="BL31">
        <v>43</v>
      </c>
      <c r="BM31">
        <v>54</v>
      </c>
      <c r="BN31">
        <v>22</v>
      </c>
      <c r="BO31">
        <v>58</v>
      </c>
      <c r="BP31">
        <v>77</v>
      </c>
      <c r="BQ31">
        <v>-10</v>
      </c>
      <c r="BR31">
        <v>63</v>
      </c>
      <c r="BS31">
        <v>78</v>
      </c>
      <c r="BT31">
        <v>72</v>
      </c>
      <c r="BU31">
        <v>70</v>
      </c>
      <c r="BV31">
        <v>70</v>
      </c>
      <c r="BW31">
        <v>70</v>
      </c>
      <c r="BX31">
        <v>44</v>
      </c>
      <c r="BY31">
        <v>58</v>
      </c>
      <c r="BZ31">
        <v>58</v>
      </c>
      <c r="CA31">
        <v>82</v>
      </c>
      <c r="CB31">
        <v>81</v>
      </c>
      <c r="CC31">
        <v>50</v>
      </c>
      <c r="CD31">
        <v>51</v>
      </c>
      <c r="CE31">
        <v>51</v>
      </c>
      <c r="CF31">
        <v>83</v>
      </c>
      <c r="CG31">
        <v>44</v>
      </c>
      <c r="CH31">
        <v>50</v>
      </c>
      <c r="CI31">
        <v>68</v>
      </c>
      <c r="CJ31">
        <v>59</v>
      </c>
      <c r="CK31">
        <v>1</v>
      </c>
      <c r="CL31">
        <v>6</v>
      </c>
      <c r="CM31">
        <v>2</v>
      </c>
      <c r="CN31">
        <v>11</v>
      </c>
      <c r="CO31">
        <v>14</v>
      </c>
      <c r="CP31">
        <v>61</v>
      </c>
      <c r="CQ31">
        <v>44</v>
      </c>
      <c r="CR31">
        <v>23</v>
      </c>
      <c r="CS31">
        <v>74</v>
      </c>
      <c r="CT31">
        <v>-10</v>
      </c>
      <c r="CU31">
        <v>74</v>
      </c>
      <c r="CV31">
        <v>43</v>
      </c>
      <c r="CW31">
        <v>52</v>
      </c>
      <c r="CX31">
        <v>31</v>
      </c>
      <c r="CY31">
        <v>58</v>
      </c>
      <c r="CZ31">
        <v>41</v>
      </c>
      <c r="DA31">
        <v>52</v>
      </c>
      <c r="DB31">
        <v>50</v>
      </c>
      <c r="DC31">
        <v>55</v>
      </c>
      <c r="DD31">
        <v>69</v>
      </c>
      <c r="DE31">
        <v>53</v>
      </c>
      <c r="DF31">
        <v>57</v>
      </c>
      <c r="DG31">
        <v>44</v>
      </c>
      <c r="DH31">
        <v>43</v>
      </c>
      <c r="DI31">
        <v>63</v>
      </c>
      <c r="DJ31">
        <v>47</v>
      </c>
      <c r="DK31">
        <v>72</v>
      </c>
      <c r="DL31">
        <v>61</v>
      </c>
      <c r="DM31">
        <v>23</v>
      </c>
      <c r="DN31">
        <v>49</v>
      </c>
      <c r="DO31">
        <v>42</v>
      </c>
      <c r="DP31">
        <v>82</v>
      </c>
      <c r="DQ31">
        <v>38</v>
      </c>
      <c r="DR31">
        <v>60</v>
      </c>
      <c r="DS31">
        <v>48</v>
      </c>
      <c r="DT31">
        <v>44</v>
      </c>
      <c r="DU31">
        <v>69</v>
      </c>
      <c r="DV31">
        <v>51</v>
      </c>
      <c r="DW31">
        <v>63</v>
      </c>
      <c r="DX31">
        <v>47</v>
      </c>
      <c r="DY31">
        <v>74</v>
      </c>
      <c r="DZ31">
        <v>74</v>
      </c>
      <c r="EA31">
        <v>4</v>
      </c>
      <c r="EB31">
        <v>33</v>
      </c>
      <c r="EC31">
        <v>4</v>
      </c>
      <c r="ED31">
        <v>11</v>
      </c>
      <c r="EE31">
        <v>-10</v>
      </c>
      <c r="EF31">
        <v>59</v>
      </c>
      <c r="EG31">
        <v>59</v>
      </c>
      <c r="EH31">
        <v>62</v>
      </c>
      <c r="EI31">
        <v>3</v>
      </c>
      <c r="EJ31">
        <v>36</v>
      </c>
      <c r="EK31">
        <v>63</v>
      </c>
      <c r="EL31">
        <v>37</v>
      </c>
      <c r="EM31">
        <v>53</v>
      </c>
      <c r="EN31">
        <v>8</v>
      </c>
      <c r="EO31">
        <v>-10</v>
      </c>
      <c r="EP31">
        <v>58</v>
      </c>
      <c r="EQ31">
        <v>1</v>
      </c>
      <c r="ER31">
        <v>47</v>
      </c>
      <c r="ES31">
        <v>62</v>
      </c>
      <c r="ET31">
        <v>55</v>
      </c>
      <c r="EU31">
        <v>52</v>
      </c>
      <c r="EV31">
        <v>65</v>
      </c>
      <c r="EW31">
        <v>41</v>
      </c>
      <c r="EX31">
        <v>59</v>
      </c>
      <c r="EY31">
        <v>12</v>
      </c>
      <c r="EZ31">
        <v>64</v>
      </c>
      <c r="FA31">
        <v>64</v>
      </c>
      <c r="FB31">
        <v>56</v>
      </c>
      <c r="FC31">
        <v>2</v>
      </c>
      <c r="FD31">
        <v>-10</v>
      </c>
      <c r="FE31">
        <v>84</v>
      </c>
      <c r="FF31">
        <v>-10</v>
      </c>
      <c r="FG31">
        <v>-10</v>
      </c>
      <c r="FH31">
        <v>-10</v>
      </c>
      <c r="FI31">
        <v>-10</v>
      </c>
      <c r="FJ31">
        <v>82</v>
      </c>
      <c r="FK31">
        <v>40</v>
      </c>
      <c r="FL31">
        <v>15</v>
      </c>
      <c r="FM31">
        <v>0</v>
      </c>
      <c r="FN31">
        <v>61</v>
      </c>
      <c r="FO31">
        <v>-10</v>
      </c>
      <c r="FP31">
        <v>-10</v>
      </c>
      <c r="FQ31">
        <v>-10</v>
      </c>
      <c r="FR31">
        <v>54</v>
      </c>
      <c r="FS31">
        <v>85</v>
      </c>
      <c r="FT31">
        <v>-10</v>
      </c>
      <c r="FU31">
        <v>58</v>
      </c>
      <c r="FV31">
        <v>58</v>
      </c>
      <c r="FW31">
        <v>-10</v>
      </c>
      <c r="FX31">
        <v>36</v>
      </c>
      <c r="FY31">
        <v>78</v>
      </c>
      <c r="FZ31">
        <v>25</v>
      </c>
      <c r="GA31">
        <v>-10</v>
      </c>
      <c r="GB31">
        <v>-10</v>
      </c>
      <c r="GC31">
        <v>-10</v>
      </c>
      <c r="GD31">
        <v>-10</v>
      </c>
      <c r="GE31">
        <v>-10</v>
      </c>
      <c r="GF31">
        <v>-10</v>
      </c>
      <c r="GG31">
        <v>58</v>
      </c>
      <c r="GH31">
        <v>-10</v>
      </c>
      <c r="GI31">
        <v>-10</v>
      </c>
      <c r="GJ31">
        <v>-10</v>
      </c>
      <c r="GK31">
        <v>67</v>
      </c>
      <c r="GL31">
        <v>72</v>
      </c>
      <c r="GM31">
        <v>34</v>
      </c>
      <c r="GN31">
        <v>56</v>
      </c>
      <c r="GO31">
        <v>78</v>
      </c>
      <c r="GP31">
        <v>84</v>
      </c>
      <c r="GQ31">
        <v>66</v>
      </c>
      <c r="GR31">
        <v>2</v>
      </c>
      <c r="GS31">
        <v>4</v>
      </c>
      <c r="GT31">
        <v>53</v>
      </c>
      <c r="GU31">
        <v>-10</v>
      </c>
      <c r="GV31">
        <v>1</v>
      </c>
      <c r="GW31">
        <v>2</v>
      </c>
      <c r="GX31">
        <v>4</v>
      </c>
      <c r="GY31">
        <v>-10</v>
      </c>
      <c r="GZ31">
        <v>35</v>
      </c>
      <c r="HA31">
        <v>42</v>
      </c>
      <c r="HB31">
        <v>-10</v>
      </c>
      <c r="HC31">
        <v>54</v>
      </c>
      <c r="HD31">
        <v>43</v>
      </c>
      <c r="HE31">
        <v>54</v>
      </c>
      <c r="HF31">
        <v>-10</v>
      </c>
      <c r="HG31">
        <v>54</v>
      </c>
      <c r="HH31">
        <v>-10</v>
      </c>
      <c r="HI31">
        <v>-10</v>
      </c>
      <c r="HJ31">
        <v>24</v>
      </c>
      <c r="HK31">
        <v>53</v>
      </c>
      <c r="HL31">
        <v>65</v>
      </c>
      <c r="HM31">
        <v>53</v>
      </c>
      <c r="HN31">
        <v>55</v>
      </c>
      <c r="HO31">
        <v>42</v>
      </c>
      <c r="HP31">
        <v>14</v>
      </c>
      <c r="HQ31">
        <v>-10</v>
      </c>
      <c r="HR31">
        <v>19</v>
      </c>
      <c r="HS31">
        <v>19</v>
      </c>
      <c r="HT31">
        <v>61</v>
      </c>
      <c r="HU31">
        <v>61</v>
      </c>
      <c r="HV31">
        <v>1</v>
      </c>
      <c r="HW31">
        <v>3</v>
      </c>
      <c r="HX31">
        <v>49</v>
      </c>
      <c r="HY31">
        <v>-10</v>
      </c>
      <c r="HZ31">
        <v>49</v>
      </c>
      <c r="IA31">
        <v>-10</v>
      </c>
      <c r="IB31">
        <v>-10</v>
      </c>
      <c r="IC31">
        <v>-10</v>
      </c>
      <c r="ID31">
        <v>49</v>
      </c>
      <c r="IE31">
        <v>-10</v>
      </c>
      <c r="IF31">
        <v>35</v>
      </c>
      <c r="IG31">
        <v>-10</v>
      </c>
      <c r="IH31">
        <v>-10</v>
      </c>
      <c r="II31">
        <v>-10</v>
      </c>
      <c r="IJ31">
        <v>-10</v>
      </c>
      <c r="IK31">
        <v>-10</v>
      </c>
      <c r="IL31">
        <v>-10</v>
      </c>
      <c r="IM31">
        <v>42</v>
      </c>
      <c r="IN31">
        <v>0</v>
      </c>
    </row>
    <row r="32" spans="1:248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3</v>
      </c>
      <c r="G32">
        <v>4</v>
      </c>
      <c r="H32">
        <v>4</v>
      </c>
      <c r="I32">
        <v>4</v>
      </c>
      <c r="J32">
        <v>4</v>
      </c>
      <c r="K32">
        <v>7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5</v>
      </c>
      <c r="AJ32">
        <v>5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3</v>
      </c>
      <c r="CS32">
        <v>3</v>
      </c>
      <c r="CT32">
        <v>3</v>
      </c>
      <c r="CU32">
        <v>3</v>
      </c>
      <c r="CV32">
        <v>3</v>
      </c>
      <c r="CW32">
        <v>3</v>
      </c>
      <c r="CX32">
        <v>3</v>
      </c>
      <c r="CY32">
        <v>3</v>
      </c>
      <c r="CZ32">
        <v>3</v>
      </c>
      <c r="DA32">
        <v>3</v>
      </c>
      <c r="DB32">
        <v>3</v>
      </c>
      <c r="DC32">
        <v>3</v>
      </c>
      <c r="DD32">
        <v>3</v>
      </c>
      <c r="DE32">
        <v>3</v>
      </c>
      <c r="DF32">
        <v>3</v>
      </c>
      <c r="DG32">
        <v>3</v>
      </c>
      <c r="DH32">
        <v>3</v>
      </c>
      <c r="DI32">
        <v>3</v>
      </c>
      <c r="DJ32">
        <v>3</v>
      </c>
      <c r="DK32">
        <v>3</v>
      </c>
      <c r="DL32">
        <v>3</v>
      </c>
      <c r="DM32">
        <v>3</v>
      </c>
      <c r="DN32">
        <v>3</v>
      </c>
      <c r="DO32">
        <v>3</v>
      </c>
      <c r="DP32">
        <v>3</v>
      </c>
      <c r="DQ32">
        <v>3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3</v>
      </c>
      <c r="DZ32">
        <v>3</v>
      </c>
      <c r="EA32">
        <v>4</v>
      </c>
      <c r="EB32">
        <v>4</v>
      </c>
      <c r="EC32">
        <v>4</v>
      </c>
      <c r="ED32">
        <v>4</v>
      </c>
      <c r="EE32">
        <v>4</v>
      </c>
      <c r="EF32">
        <v>4</v>
      </c>
      <c r="EG32">
        <v>4</v>
      </c>
      <c r="EH32">
        <v>4</v>
      </c>
      <c r="EI32">
        <v>4</v>
      </c>
      <c r="EJ32">
        <v>4</v>
      </c>
      <c r="EK32">
        <v>4</v>
      </c>
      <c r="EL32">
        <v>4</v>
      </c>
      <c r="EM32">
        <v>4</v>
      </c>
      <c r="EN32">
        <v>4</v>
      </c>
      <c r="EO32">
        <v>5</v>
      </c>
      <c r="EP32">
        <v>5</v>
      </c>
      <c r="EQ32">
        <v>5</v>
      </c>
      <c r="ER32">
        <v>5</v>
      </c>
      <c r="ES32">
        <v>5</v>
      </c>
      <c r="ET32">
        <v>5</v>
      </c>
      <c r="EU32">
        <v>5</v>
      </c>
      <c r="EV32">
        <v>5</v>
      </c>
      <c r="EW32">
        <v>6</v>
      </c>
      <c r="EX32">
        <v>6</v>
      </c>
      <c r="EY32">
        <v>7</v>
      </c>
      <c r="EZ32">
        <v>7</v>
      </c>
      <c r="FA32">
        <v>7</v>
      </c>
      <c r="FB32">
        <v>7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3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4</v>
      </c>
      <c r="HI32">
        <v>4</v>
      </c>
      <c r="HJ32">
        <v>4</v>
      </c>
      <c r="HK32">
        <v>4</v>
      </c>
      <c r="HL32">
        <v>4</v>
      </c>
      <c r="HM32">
        <v>4</v>
      </c>
      <c r="HN32">
        <v>4</v>
      </c>
      <c r="HO32">
        <v>4</v>
      </c>
      <c r="HP32">
        <v>4</v>
      </c>
      <c r="HQ32">
        <v>4</v>
      </c>
      <c r="HR32">
        <v>4</v>
      </c>
      <c r="HS32">
        <v>4</v>
      </c>
      <c r="HT32">
        <v>4</v>
      </c>
      <c r="HU32">
        <v>4</v>
      </c>
      <c r="HV32">
        <v>4</v>
      </c>
      <c r="HW32">
        <v>4</v>
      </c>
      <c r="HX32">
        <v>5</v>
      </c>
      <c r="HY32">
        <v>5</v>
      </c>
      <c r="HZ32">
        <v>5</v>
      </c>
      <c r="IA32">
        <v>5</v>
      </c>
      <c r="IB32">
        <v>5</v>
      </c>
      <c r="IC32">
        <v>5</v>
      </c>
      <c r="ID32">
        <v>5</v>
      </c>
      <c r="IE32">
        <v>6</v>
      </c>
      <c r="IF32">
        <v>6</v>
      </c>
      <c r="IG32">
        <v>6</v>
      </c>
      <c r="IH32">
        <v>7</v>
      </c>
      <c r="II32">
        <v>7</v>
      </c>
      <c r="IJ32">
        <v>7</v>
      </c>
      <c r="IK32">
        <v>7</v>
      </c>
      <c r="IL32">
        <v>7</v>
      </c>
      <c r="IM32">
        <v>3</v>
      </c>
      <c r="IN32">
        <v>1</v>
      </c>
    </row>
    <row r="35" spans="1:248" x14ac:dyDescent="0.2">
      <c r="A35">
        <v>1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2</v>
      </c>
      <c r="I35">
        <v>2</v>
      </c>
      <c r="J35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1</v>
      </c>
      <c r="AJ35">
        <v>1</v>
      </c>
      <c r="AK35">
        <v>2</v>
      </c>
      <c r="AL35">
        <v>1</v>
      </c>
      <c r="AM35">
        <v>1</v>
      </c>
      <c r="AN35">
        <v>1</v>
      </c>
      <c r="AO35">
        <v>2</v>
      </c>
      <c r="AP35">
        <v>3</v>
      </c>
      <c r="AQ35">
        <v>1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1</v>
      </c>
      <c r="AZ35">
        <v>1</v>
      </c>
      <c r="BA35">
        <v>2</v>
      </c>
      <c r="BB35">
        <v>2</v>
      </c>
      <c r="BC35">
        <v>2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1</v>
      </c>
      <c r="BN35">
        <v>2</v>
      </c>
      <c r="BO35">
        <v>2</v>
      </c>
      <c r="BP35">
        <v>1</v>
      </c>
      <c r="BQ35">
        <v>1</v>
      </c>
      <c r="BR35">
        <v>2</v>
      </c>
      <c r="BS35">
        <v>3</v>
      </c>
      <c r="BT35">
        <v>2</v>
      </c>
      <c r="BU35">
        <v>2</v>
      </c>
      <c r="BV35">
        <v>2</v>
      </c>
      <c r="BW35">
        <v>2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2</v>
      </c>
      <c r="CD35">
        <v>2</v>
      </c>
      <c r="CE35">
        <v>1</v>
      </c>
      <c r="CF35">
        <v>2</v>
      </c>
      <c r="CG35">
        <v>2</v>
      </c>
      <c r="CH35">
        <v>2</v>
      </c>
      <c r="CI35">
        <v>1</v>
      </c>
      <c r="CJ35">
        <v>1</v>
      </c>
      <c r="CK35">
        <v>2</v>
      </c>
      <c r="CL35">
        <v>1</v>
      </c>
      <c r="CM35">
        <v>1</v>
      </c>
      <c r="CN35">
        <v>2</v>
      </c>
      <c r="CO35">
        <v>1</v>
      </c>
      <c r="CP35">
        <v>2</v>
      </c>
      <c r="CQ35">
        <v>2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2</v>
      </c>
      <c r="EE35">
        <v>3</v>
      </c>
      <c r="EF35">
        <v>2</v>
      </c>
      <c r="EG35">
        <v>2</v>
      </c>
      <c r="EH35">
        <v>1</v>
      </c>
      <c r="EI35">
        <v>2</v>
      </c>
      <c r="EJ35">
        <v>1</v>
      </c>
      <c r="EK35">
        <v>1</v>
      </c>
      <c r="EL35">
        <v>2</v>
      </c>
      <c r="EM35">
        <v>2</v>
      </c>
      <c r="EN35">
        <v>2</v>
      </c>
      <c r="EO35">
        <v>1</v>
      </c>
      <c r="EP35">
        <v>2</v>
      </c>
      <c r="EQ35">
        <v>2</v>
      </c>
      <c r="ER35">
        <v>2</v>
      </c>
      <c r="ES35">
        <v>2</v>
      </c>
      <c r="ET35">
        <v>2</v>
      </c>
      <c r="EU35">
        <v>2</v>
      </c>
      <c r="EV35">
        <v>2</v>
      </c>
      <c r="EW35">
        <v>2</v>
      </c>
      <c r="EX35">
        <v>2</v>
      </c>
      <c r="EY35">
        <v>1</v>
      </c>
      <c r="EZ35">
        <v>1</v>
      </c>
      <c r="FA35">
        <v>1</v>
      </c>
      <c r="FB35">
        <v>1</v>
      </c>
      <c r="FC35">
        <v>2</v>
      </c>
      <c r="FD35">
        <v>3</v>
      </c>
      <c r="FE35">
        <v>2</v>
      </c>
      <c r="FF35">
        <v>3</v>
      </c>
      <c r="FG35">
        <v>3</v>
      </c>
      <c r="FH35">
        <v>3</v>
      </c>
      <c r="FI35">
        <v>3</v>
      </c>
      <c r="FJ35">
        <v>2</v>
      </c>
      <c r="FK35">
        <v>1</v>
      </c>
      <c r="FL35">
        <v>1</v>
      </c>
      <c r="FM35">
        <v>1</v>
      </c>
      <c r="FN35">
        <v>1</v>
      </c>
      <c r="FO35">
        <v>3</v>
      </c>
      <c r="FP35">
        <v>2</v>
      </c>
      <c r="FQ35">
        <v>3</v>
      </c>
      <c r="FR35">
        <v>1</v>
      </c>
      <c r="FS35">
        <v>1</v>
      </c>
      <c r="FT35">
        <v>3</v>
      </c>
      <c r="FU35">
        <v>1</v>
      </c>
      <c r="FV35">
        <v>1</v>
      </c>
      <c r="FW35">
        <v>3</v>
      </c>
      <c r="FX35">
        <v>2</v>
      </c>
      <c r="FY35">
        <v>1</v>
      </c>
      <c r="FZ35">
        <v>2</v>
      </c>
      <c r="GA35">
        <v>3</v>
      </c>
      <c r="GB35">
        <v>2</v>
      </c>
      <c r="GC35">
        <v>3</v>
      </c>
      <c r="GD35">
        <v>2</v>
      </c>
      <c r="GE35">
        <v>2</v>
      </c>
      <c r="GF35">
        <v>2</v>
      </c>
      <c r="GG35">
        <v>1</v>
      </c>
      <c r="GH35">
        <v>3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2</v>
      </c>
      <c r="GO35">
        <v>1</v>
      </c>
      <c r="GP35">
        <v>2</v>
      </c>
      <c r="GQ35">
        <v>2</v>
      </c>
      <c r="GR35">
        <v>2</v>
      </c>
      <c r="GS35">
        <v>1</v>
      </c>
      <c r="GT35">
        <v>2</v>
      </c>
      <c r="GU35">
        <v>3</v>
      </c>
      <c r="GV35">
        <v>2</v>
      </c>
      <c r="GW35">
        <v>2</v>
      </c>
      <c r="GX35">
        <v>1</v>
      </c>
      <c r="GY35">
        <v>3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2</v>
      </c>
      <c r="HI35">
        <v>3</v>
      </c>
      <c r="HJ35">
        <v>2</v>
      </c>
      <c r="HK35">
        <v>2</v>
      </c>
      <c r="HL35">
        <v>2</v>
      </c>
      <c r="HM35">
        <v>1</v>
      </c>
      <c r="HN35">
        <v>2</v>
      </c>
      <c r="HO35">
        <v>2</v>
      </c>
      <c r="HP35">
        <v>2</v>
      </c>
      <c r="HQ35">
        <v>2</v>
      </c>
      <c r="HR35">
        <v>2</v>
      </c>
      <c r="HS35">
        <v>2</v>
      </c>
      <c r="HT35">
        <v>2</v>
      </c>
      <c r="HU35">
        <v>2</v>
      </c>
      <c r="HV35">
        <v>2</v>
      </c>
      <c r="HW35">
        <v>1</v>
      </c>
      <c r="HX35">
        <v>2</v>
      </c>
      <c r="HY35">
        <v>3</v>
      </c>
      <c r="HZ35">
        <v>2</v>
      </c>
      <c r="IA35">
        <v>3</v>
      </c>
      <c r="IB35">
        <v>2</v>
      </c>
      <c r="IC35">
        <v>3</v>
      </c>
      <c r="ID35">
        <v>2</v>
      </c>
      <c r="IE35">
        <v>3</v>
      </c>
      <c r="IF35">
        <v>2</v>
      </c>
      <c r="IG35">
        <v>2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3</v>
      </c>
    </row>
    <row r="36" spans="1:248" x14ac:dyDescent="0.2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>
        <v>4</v>
      </c>
      <c r="CI36">
        <v>4</v>
      </c>
      <c r="CJ36">
        <v>4</v>
      </c>
      <c r="CK36">
        <v>4</v>
      </c>
      <c r="CL36">
        <v>4</v>
      </c>
      <c r="CM36">
        <v>4</v>
      </c>
      <c r="CN36">
        <v>4</v>
      </c>
      <c r="CO36">
        <v>4</v>
      </c>
      <c r="CP36">
        <v>4</v>
      </c>
      <c r="CQ36">
        <v>4</v>
      </c>
      <c r="CR36">
        <v>4</v>
      </c>
      <c r="CS36">
        <v>4</v>
      </c>
      <c r="CT36">
        <v>4</v>
      </c>
      <c r="CU36">
        <v>4</v>
      </c>
      <c r="CV36">
        <v>4</v>
      </c>
      <c r="CW36">
        <v>4</v>
      </c>
      <c r="CX36">
        <v>4</v>
      </c>
      <c r="CY36">
        <v>4</v>
      </c>
      <c r="CZ36">
        <v>4</v>
      </c>
      <c r="DA36">
        <v>4</v>
      </c>
      <c r="DB36">
        <v>4</v>
      </c>
      <c r="DC36">
        <v>4</v>
      </c>
      <c r="DD36">
        <v>4</v>
      </c>
      <c r="DE36">
        <v>4</v>
      </c>
      <c r="DF36">
        <v>4</v>
      </c>
      <c r="DG36">
        <v>4</v>
      </c>
      <c r="DH36">
        <v>4</v>
      </c>
      <c r="DI36">
        <v>4</v>
      </c>
      <c r="DJ36">
        <v>4</v>
      </c>
      <c r="DK36">
        <v>4</v>
      </c>
      <c r="DL36">
        <v>4</v>
      </c>
      <c r="DM36">
        <v>4</v>
      </c>
      <c r="DN36">
        <v>4</v>
      </c>
      <c r="DO36">
        <v>4</v>
      </c>
      <c r="DP36">
        <v>4</v>
      </c>
      <c r="DQ36">
        <v>4</v>
      </c>
      <c r="DR36">
        <v>4</v>
      </c>
      <c r="DS36">
        <v>4</v>
      </c>
      <c r="DT36">
        <v>4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>
        <v>4</v>
      </c>
      <c r="EC36">
        <v>4</v>
      </c>
      <c r="ED36">
        <v>4</v>
      </c>
      <c r="EE36">
        <v>4</v>
      </c>
      <c r="EF36">
        <v>4</v>
      </c>
      <c r="EG36">
        <v>4</v>
      </c>
      <c r="EH36">
        <v>4</v>
      </c>
      <c r="EI36">
        <v>4</v>
      </c>
      <c r="EJ36">
        <v>4</v>
      </c>
      <c r="EK36">
        <v>4</v>
      </c>
      <c r="EL36">
        <v>4</v>
      </c>
      <c r="EM36">
        <v>4</v>
      </c>
      <c r="EN36">
        <v>4</v>
      </c>
      <c r="EO36">
        <v>4</v>
      </c>
      <c r="EP36">
        <v>4</v>
      </c>
      <c r="EQ36">
        <v>4</v>
      </c>
      <c r="ER36">
        <v>4</v>
      </c>
      <c r="ES36">
        <v>4</v>
      </c>
      <c r="ET36">
        <v>4</v>
      </c>
      <c r="EU36">
        <v>4</v>
      </c>
      <c r="EV36">
        <v>4</v>
      </c>
      <c r="EW36">
        <v>4</v>
      </c>
      <c r="EX36">
        <v>4</v>
      </c>
      <c r="EY36">
        <v>4</v>
      </c>
      <c r="EZ36">
        <v>4</v>
      </c>
      <c r="FA36">
        <v>4</v>
      </c>
      <c r="FB36">
        <v>4</v>
      </c>
      <c r="FC36">
        <v>5</v>
      </c>
      <c r="FD36">
        <v>5</v>
      </c>
      <c r="FE36">
        <v>5</v>
      </c>
      <c r="FF36">
        <v>5</v>
      </c>
      <c r="FG36">
        <v>5</v>
      </c>
      <c r="FH36">
        <v>5</v>
      </c>
      <c r="FI36">
        <v>5</v>
      </c>
      <c r="FJ36">
        <v>5</v>
      </c>
      <c r="FK36">
        <v>5</v>
      </c>
      <c r="FL36">
        <v>5</v>
      </c>
      <c r="FM36">
        <v>5</v>
      </c>
      <c r="FN36">
        <v>5</v>
      </c>
      <c r="FO36">
        <v>5</v>
      </c>
      <c r="FP36">
        <v>5</v>
      </c>
      <c r="FQ36">
        <v>5</v>
      </c>
      <c r="FR36">
        <v>5</v>
      </c>
      <c r="FS36">
        <v>5</v>
      </c>
      <c r="FT36">
        <v>5</v>
      </c>
      <c r="FU36">
        <v>5</v>
      </c>
      <c r="FV36">
        <v>5</v>
      </c>
      <c r="FW36">
        <v>5</v>
      </c>
      <c r="FX36">
        <v>5</v>
      </c>
      <c r="FY36">
        <v>5</v>
      </c>
      <c r="FZ36">
        <v>5</v>
      </c>
      <c r="GA36">
        <v>5</v>
      </c>
      <c r="GB36">
        <v>5</v>
      </c>
      <c r="GC36">
        <v>5</v>
      </c>
      <c r="GD36">
        <v>5</v>
      </c>
      <c r="GE36">
        <v>5</v>
      </c>
      <c r="GF36">
        <v>5</v>
      </c>
      <c r="GG36">
        <v>5</v>
      </c>
      <c r="GH36">
        <v>5</v>
      </c>
      <c r="GI36">
        <v>5</v>
      </c>
      <c r="GJ36">
        <v>5</v>
      </c>
      <c r="GK36">
        <v>5</v>
      </c>
      <c r="GL36">
        <v>5</v>
      </c>
      <c r="GM36">
        <v>5</v>
      </c>
      <c r="GN36">
        <v>5</v>
      </c>
      <c r="GO36">
        <v>5</v>
      </c>
      <c r="GP36">
        <v>5</v>
      </c>
      <c r="GQ36">
        <v>5</v>
      </c>
      <c r="GR36">
        <v>5</v>
      </c>
      <c r="GS36">
        <v>5</v>
      </c>
      <c r="GT36">
        <v>5</v>
      </c>
      <c r="GU36">
        <v>5</v>
      </c>
      <c r="GV36">
        <v>5</v>
      </c>
      <c r="GW36">
        <v>5</v>
      </c>
      <c r="GX36">
        <v>5</v>
      </c>
      <c r="GY36">
        <v>5</v>
      </c>
      <c r="GZ36">
        <v>5</v>
      </c>
      <c r="HA36">
        <v>5</v>
      </c>
      <c r="HB36">
        <v>5</v>
      </c>
      <c r="HC36">
        <v>5</v>
      </c>
      <c r="HD36">
        <v>5</v>
      </c>
      <c r="HE36">
        <v>5</v>
      </c>
      <c r="HF36">
        <v>5</v>
      </c>
      <c r="HG36">
        <v>5</v>
      </c>
      <c r="HH36">
        <v>5</v>
      </c>
      <c r="HI36">
        <v>5</v>
      </c>
      <c r="HJ36">
        <v>5</v>
      </c>
      <c r="HK36">
        <v>5</v>
      </c>
      <c r="HL36">
        <v>5</v>
      </c>
      <c r="HM36">
        <v>5</v>
      </c>
      <c r="HN36">
        <v>5</v>
      </c>
      <c r="HO36">
        <v>5</v>
      </c>
      <c r="HP36">
        <v>5</v>
      </c>
      <c r="HQ36">
        <v>5</v>
      </c>
      <c r="HR36">
        <v>5</v>
      </c>
      <c r="HS36">
        <v>5</v>
      </c>
      <c r="HT36">
        <v>5</v>
      </c>
      <c r="HU36">
        <v>5</v>
      </c>
      <c r="HV36">
        <v>5</v>
      </c>
      <c r="HW36">
        <v>5</v>
      </c>
      <c r="HX36">
        <v>5</v>
      </c>
      <c r="HY36">
        <v>5</v>
      </c>
      <c r="HZ36">
        <v>5</v>
      </c>
      <c r="IA36">
        <v>5</v>
      </c>
      <c r="IB36">
        <v>5</v>
      </c>
      <c r="IC36">
        <v>5</v>
      </c>
      <c r="ID36">
        <v>5</v>
      </c>
      <c r="IE36">
        <v>5</v>
      </c>
      <c r="IF36">
        <v>5</v>
      </c>
      <c r="IG36">
        <v>5</v>
      </c>
      <c r="IH36">
        <v>5</v>
      </c>
      <c r="II36">
        <v>5</v>
      </c>
      <c r="IJ36">
        <v>5</v>
      </c>
      <c r="IK36">
        <v>5</v>
      </c>
      <c r="IL36">
        <v>5</v>
      </c>
      <c r="IM36">
        <v>3</v>
      </c>
      <c r="IN36">
        <v>4</v>
      </c>
    </row>
    <row r="37" spans="1:248" x14ac:dyDescent="0.2">
      <c r="A37">
        <v>1990</v>
      </c>
      <c r="B37">
        <v>1992</v>
      </c>
      <c r="C37">
        <v>1992</v>
      </c>
      <c r="D37">
        <v>1992</v>
      </c>
      <c r="E37">
        <v>1978</v>
      </c>
      <c r="F37">
        <v>1995</v>
      </c>
      <c r="G37">
        <v>1987</v>
      </c>
      <c r="H37">
        <v>1981</v>
      </c>
      <c r="I37">
        <v>1990</v>
      </c>
      <c r="J37">
        <v>1981</v>
      </c>
      <c r="K37">
        <v>1996</v>
      </c>
      <c r="L37">
        <v>1951</v>
      </c>
      <c r="M37">
        <v>1985</v>
      </c>
      <c r="N37">
        <v>1985</v>
      </c>
      <c r="O37">
        <v>1954</v>
      </c>
      <c r="P37">
        <v>1995</v>
      </c>
      <c r="Q37">
        <v>1954</v>
      </c>
      <c r="R37">
        <v>1995</v>
      </c>
      <c r="S37">
        <v>1996</v>
      </c>
      <c r="T37">
        <v>1974</v>
      </c>
      <c r="U37">
        <v>1978</v>
      </c>
      <c r="V37">
        <v>1997</v>
      </c>
      <c r="W37">
        <v>1992</v>
      </c>
      <c r="X37">
        <v>1994</v>
      </c>
      <c r="Y37">
        <v>1974</v>
      </c>
      <c r="Z37">
        <v>1997</v>
      </c>
      <c r="AA37">
        <v>1974</v>
      </c>
      <c r="AB37">
        <v>1974</v>
      </c>
      <c r="AC37">
        <v>1969</v>
      </c>
      <c r="AD37">
        <v>1964</v>
      </c>
      <c r="AE37">
        <v>1973</v>
      </c>
      <c r="AF37">
        <v>1967</v>
      </c>
      <c r="AG37">
        <v>1963</v>
      </c>
      <c r="AH37">
        <v>1967</v>
      </c>
      <c r="AI37">
        <v>1996</v>
      </c>
      <c r="AJ37">
        <v>1983</v>
      </c>
      <c r="AK37">
        <v>1993</v>
      </c>
      <c r="AL37">
        <v>1971</v>
      </c>
      <c r="AM37">
        <v>1977</v>
      </c>
      <c r="AN37">
        <v>1977</v>
      </c>
      <c r="AO37">
        <v>1972</v>
      </c>
      <c r="AP37">
        <v>1977</v>
      </c>
      <c r="AQ37">
        <v>1976</v>
      </c>
      <c r="AR37">
        <v>1995</v>
      </c>
      <c r="AS37">
        <v>1979</v>
      </c>
      <c r="AT37">
        <v>1975</v>
      </c>
      <c r="AU37">
        <v>1987</v>
      </c>
      <c r="AV37">
        <v>1980</v>
      </c>
      <c r="AW37">
        <v>1971</v>
      </c>
      <c r="AX37">
        <v>1993</v>
      </c>
      <c r="AY37">
        <v>1997</v>
      </c>
      <c r="AZ37">
        <v>1981</v>
      </c>
      <c r="BA37">
        <v>1988</v>
      </c>
      <c r="BB37">
        <v>1975</v>
      </c>
      <c r="BC37">
        <v>1975</v>
      </c>
      <c r="BD37">
        <v>1974</v>
      </c>
      <c r="BE37">
        <v>1979</v>
      </c>
      <c r="BF37">
        <v>1973</v>
      </c>
      <c r="BG37">
        <v>1973</v>
      </c>
      <c r="BH37">
        <v>1978</v>
      </c>
      <c r="BI37">
        <v>1974</v>
      </c>
      <c r="BJ37">
        <v>1987</v>
      </c>
      <c r="BK37">
        <v>1994</v>
      </c>
      <c r="BL37">
        <v>2001</v>
      </c>
      <c r="BM37">
        <v>1979</v>
      </c>
      <c r="BN37">
        <v>1980</v>
      </c>
      <c r="BO37">
        <v>1993</v>
      </c>
      <c r="BP37">
        <v>1981</v>
      </c>
      <c r="BQ37">
        <v>1995</v>
      </c>
      <c r="BR37">
        <v>1970</v>
      </c>
      <c r="BS37">
        <v>1998</v>
      </c>
      <c r="BT37">
        <v>1977</v>
      </c>
      <c r="BU37">
        <v>1978</v>
      </c>
      <c r="BV37">
        <v>1978</v>
      </c>
      <c r="BW37">
        <v>1978</v>
      </c>
      <c r="BX37">
        <v>1964</v>
      </c>
      <c r="BY37">
        <v>1980</v>
      </c>
      <c r="BZ37">
        <v>1980</v>
      </c>
      <c r="CA37">
        <v>1976</v>
      </c>
      <c r="CB37">
        <v>1976</v>
      </c>
      <c r="CC37">
        <v>1976</v>
      </c>
      <c r="CD37">
        <v>1976</v>
      </c>
      <c r="CE37">
        <v>1976</v>
      </c>
      <c r="CF37">
        <v>1976</v>
      </c>
      <c r="CG37">
        <v>1977</v>
      </c>
      <c r="CH37">
        <v>1972</v>
      </c>
      <c r="CI37">
        <v>1983</v>
      </c>
      <c r="CJ37">
        <v>1992</v>
      </c>
      <c r="CK37">
        <v>1967</v>
      </c>
      <c r="CL37">
        <v>1981</v>
      </c>
      <c r="CM37">
        <v>1978</v>
      </c>
      <c r="CN37">
        <v>1979</v>
      </c>
      <c r="CO37">
        <v>1973</v>
      </c>
      <c r="CP37">
        <v>1979</v>
      </c>
      <c r="CQ37">
        <v>1966</v>
      </c>
      <c r="CR37">
        <v>1995</v>
      </c>
      <c r="CS37">
        <v>1977</v>
      </c>
      <c r="CT37">
        <v>-10</v>
      </c>
      <c r="CU37">
        <v>1958</v>
      </c>
      <c r="CV37">
        <v>1976</v>
      </c>
      <c r="CW37">
        <v>1994</v>
      </c>
      <c r="CX37">
        <v>1976</v>
      </c>
      <c r="CY37">
        <v>1994</v>
      </c>
      <c r="CZ37">
        <v>1998</v>
      </c>
      <c r="DA37">
        <v>2000</v>
      </c>
      <c r="DB37">
        <v>1992</v>
      </c>
      <c r="DC37">
        <v>2012</v>
      </c>
      <c r="DD37">
        <v>1992</v>
      </c>
      <c r="DE37">
        <v>-10</v>
      </c>
      <c r="DF37">
        <v>1987</v>
      </c>
      <c r="DG37">
        <v>-10</v>
      </c>
      <c r="DH37">
        <v>1994</v>
      </c>
      <c r="DI37">
        <v>1978</v>
      </c>
      <c r="DJ37">
        <v>1980</v>
      </c>
      <c r="DK37">
        <v>1978</v>
      </c>
      <c r="DL37">
        <v>-10</v>
      </c>
      <c r="DM37">
        <v>1978</v>
      </c>
      <c r="DN37">
        <v>1995</v>
      </c>
      <c r="DO37">
        <v>-10</v>
      </c>
      <c r="DP37">
        <v>1992</v>
      </c>
      <c r="DQ37">
        <v>1996</v>
      </c>
      <c r="DR37">
        <v>1978</v>
      </c>
      <c r="DS37">
        <v>1976</v>
      </c>
      <c r="DT37">
        <v>1998</v>
      </c>
      <c r="DU37">
        <v>1973</v>
      </c>
      <c r="DV37">
        <v>1974</v>
      </c>
      <c r="DW37">
        <v>1978</v>
      </c>
      <c r="DX37">
        <v>1978</v>
      </c>
      <c r="DY37">
        <v>1977</v>
      </c>
      <c r="DZ37">
        <v>1977</v>
      </c>
      <c r="EA37">
        <v>1979</v>
      </c>
      <c r="EB37">
        <v>1978</v>
      </c>
      <c r="EC37">
        <v>1964</v>
      </c>
      <c r="ED37">
        <v>1967</v>
      </c>
      <c r="EE37">
        <v>1987</v>
      </c>
      <c r="EF37">
        <v>1978</v>
      </c>
      <c r="EG37">
        <v>1978</v>
      </c>
      <c r="EH37">
        <v>1990</v>
      </c>
      <c r="EI37">
        <v>1975</v>
      </c>
      <c r="EJ37">
        <v>1977</v>
      </c>
      <c r="EK37">
        <v>1986</v>
      </c>
      <c r="EL37">
        <v>1974</v>
      </c>
      <c r="EM37">
        <v>1980</v>
      </c>
      <c r="EN37">
        <v>1984</v>
      </c>
      <c r="EO37">
        <v>1995</v>
      </c>
      <c r="EP37">
        <v>1972</v>
      </c>
      <c r="EQ37">
        <v>2009</v>
      </c>
      <c r="ER37">
        <v>1975</v>
      </c>
      <c r="ES37">
        <v>1985</v>
      </c>
      <c r="ET37">
        <v>1980</v>
      </c>
      <c r="EU37">
        <v>1990</v>
      </c>
      <c r="EV37">
        <v>1975</v>
      </c>
      <c r="EW37">
        <v>1991</v>
      </c>
      <c r="EX37">
        <v>1997</v>
      </c>
      <c r="EY37">
        <v>1974</v>
      </c>
      <c r="EZ37">
        <v>1973</v>
      </c>
      <c r="FA37">
        <v>1973</v>
      </c>
      <c r="FB37">
        <v>1980</v>
      </c>
      <c r="FC37">
        <v>1976</v>
      </c>
      <c r="FD37">
        <v>1988</v>
      </c>
      <c r="FE37">
        <v>1990</v>
      </c>
      <c r="FF37">
        <v>1995</v>
      </c>
      <c r="FG37">
        <v>1995</v>
      </c>
      <c r="FH37">
        <v>1997</v>
      </c>
      <c r="FI37">
        <v>1999</v>
      </c>
      <c r="FJ37">
        <v>1990</v>
      </c>
      <c r="FK37">
        <v>1990</v>
      </c>
      <c r="FL37">
        <v>1973</v>
      </c>
      <c r="FM37">
        <v>1979</v>
      </c>
      <c r="FN37">
        <v>1982</v>
      </c>
      <c r="FO37">
        <v>1986</v>
      </c>
      <c r="FP37">
        <v>1968</v>
      </c>
      <c r="FQ37">
        <v>1971</v>
      </c>
      <c r="FR37">
        <v>1973</v>
      </c>
      <c r="FS37">
        <v>1973</v>
      </c>
      <c r="FT37">
        <v>1995</v>
      </c>
      <c r="FU37">
        <v>1985</v>
      </c>
      <c r="FV37">
        <v>1985</v>
      </c>
      <c r="FW37">
        <v>1976</v>
      </c>
      <c r="FX37">
        <v>1995</v>
      </c>
      <c r="FY37">
        <v>1992</v>
      </c>
      <c r="FZ37">
        <v>1981</v>
      </c>
      <c r="GA37">
        <v>1983</v>
      </c>
      <c r="GB37">
        <v>1986</v>
      </c>
      <c r="GC37">
        <v>1994</v>
      </c>
      <c r="GD37">
        <v>1986</v>
      </c>
      <c r="GE37">
        <v>1968</v>
      </c>
      <c r="GF37">
        <v>1979</v>
      </c>
      <c r="GG37">
        <v>1993</v>
      </c>
      <c r="GH37">
        <v>1986</v>
      </c>
      <c r="GI37">
        <v>1981</v>
      </c>
      <c r="GJ37">
        <v>1979</v>
      </c>
      <c r="GK37">
        <v>1974</v>
      </c>
      <c r="GL37">
        <v>1982</v>
      </c>
      <c r="GM37">
        <v>1985</v>
      </c>
      <c r="GN37">
        <v>1971</v>
      </c>
      <c r="GO37">
        <v>1974</v>
      </c>
      <c r="GP37">
        <v>1980</v>
      </c>
      <c r="GQ37">
        <v>1986</v>
      </c>
      <c r="GR37">
        <v>1977</v>
      </c>
      <c r="GS37">
        <v>1970</v>
      </c>
      <c r="GT37">
        <v>1973</v>
      </c>
      <c r="GU37">
        <v>1988</v>
      </c>
      <c r="GV37">
        <v>2004</v>
      </c>
      <c r="GW37">
        <v>1972</v>
      </c>
      <c r="GX37">
        <v>1973</v>
      </c>
      <c r="GY37">
        <v>1968</v>
      </c>
      <c r="GZ37">
        <v>-10</v>
      </c>
      <c r="HA37">
        <v>-10</v>
      </c>
      <c r="HB37">
        <v>1971</v>
      </c>
      <c r="HC37">
        <v>1979</v>
      </c>
      <c r="HD37">
        <v>1986</v>
      </c>
      <c r="HE37">
        <v>2000</v>
      </c>
      <c r="HF37">
        <v>-10</v>
      </c>
      <c r="HG37">
        <v>1981</v>
      </c>
      <c r="HH37">
        <v>1980</v>
      </c>
      <c r="HI37">
        <v>1992</v>
      </c>
      <c r="HJ37">
        <v>1978</v>
      </c>
      <c r="HK37">
        <v>1970</v>
      </c>
      <c r="HL37">
        <v>1991</v>
      </c>
      <c r="HM37">
        <v>1975</v>
      </c>
      <c r="HN37">
        <v>1983</v>
      </c>
      <c r="HO37">
        <v>1990</v>
      </c>
      <c r="HP37">
        <v>1977</v>
      </c>
      <c r="HQ37">
        <v>1977</v>
      </c>
      <c r="HR37">
        <v>1972</v>
      </c>
      <c r="HS37">
        <v>1972</v>
      </c>
      <c r="HT37">
        <v>1966</v>
      </c>
      <c r="HU37">
        <v>1966</v>
      </c>
      <c r="HV37">
        <v>1980</v>
      </c>
      <c r="HW37">
        <v>1972</v>
      </c>
      <c r="HX37">
        <v>1991</v>
      </c>
      <c r="HY37">
        <v>1960</v>
      </c>
      <c r="HZ37">
        <v>1991</v>
      </c>
      <c r="IA37">
        <v>1986</v>
      </c>
      <c r="IB37">
        <v>1981</v>
      </c>
      <c r="IC37">
        <v>1989</v>
      </c>
      <c r="ID37">
        <v>1991</v>
      </c>
      <c r="IE37">
        <v>2001</v>
      </c>
      <c r="IF37">
        <v>1995</v>
      </c>
      <c r="IG37">
        <v>2009</v>
      </c>
      <c r="IH37">
        <v>1984</v>
      </c>
      <c r="II37">
        <v>1993</v>
      </c>
      <c r="IJ37">
        <v>1988</v>
      </c>
      <c r="IK37">
        <v>1988</v>
      </c>
      <c r="IL37">
        <v>1988</v>
      </c>
      <c r="IM37">
        <v>1994</v>
      </c>
      <c r="IN37">
        <v>1985</v>
      </c>
    </row>
    <row r="38" spans="1:248" x14ac:dyDescent="0.2">
      <c r="A38">
        <v>172</v>
      </c>
      <c r="B38">
        <v>10</v>
      </c>
      <c r="C38">
        <v>17</v>
      </c>
      <c r="D38">
        <v>17</v>
      </c>
      <c r="E38">
        <v>181</v>
      </c>
      <c r="F38">
        <v>0</v>
      </c>
      <c r="G38">
        <v>382</v>
      </c>
      <c r="H38">
        <v>148</v>
      </c>
      <c r="I38">
        <v>3</v>
      </c>
      <c r="J38">
        <v>259</v>
      </c>
      <c r="K38">
        <v>4845</v>
      </c>
      <c r="L38">
        <v>20109</v>
      </c>
      <c r="M38">
        <v>740</v>
      </c>
      <c r="N38">
        <v>10</v>
      </c>
      <c r="O38">
        <v>175</v>
      </c>
      <c r="P38">
        <v>293</v>
      </c>
      <c r="Q38">
        <v>5713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107</v>
      </c>
      <c r="AC38">
        <v>107</v>
      </c>
      <c r="AD38">
        <v>97</v>
      </c>
      <c r="AE38">
        <v>62</v>
      </c>
      <c r="AF38">
        <v>116</v>
      </c>
      <c r="AG38">
        <v>391</v>
      </c>
      <c r="AH38">
        <v>10</v>
      </c>
      <c r="AI38">
        <v>4700</v>
      </c>
      <c r="AJ38">
        <v>211</v>
      </c>
      <c r="AK38">
        <v>19</v>
      </c>
      <c r="AL38">
        <v>197</v>
      </c>
      <c r="AM38">
        <v>124</v>
      </c>
      <c r="AN38">
        <v>210</v>
      </c>
      <c r="AO38">
        <v>1843</v>
      </c>
      <c r="AP38">
        <v>244</v>
      </c>
      <c r="AQ38">
        <v>16</v>
      </c>
      <c r="AR38">
        <v>1</v>
      </c>
      <c r="AS38">
        <v>731</v>
      </c>
      <c r="AT38">
        <v>21</v>
      </c>
      <c r="AU38">
        <v>9</v>
      </c>
      <c r="AV38">
        <v>7361</v>
      </c>
      <c r="AW38">
        <v>116</v>
      </c>
      <c r="AX38">
        <v>15</v>
      </c>
      <c r="AY38">
        <v>13</v>
      </c>
      <c r="AZ38">
        <v>309</v>
      </c>
      <c r="BA38">
        <v>231</v>
      </c>
      <c r="BB38">
        <v>32</v>
      </c>
      <c r="BC38">
        <v>670</v>
      </c>
      <c r="BD38">
        <v>171</v>
      </c>
      <c r="BE38">
        <v>5</v>
      </c>
      <c r="BF38">
        <v>705</v>
      </c>
      <c r="BG38">
        <v>8</v>
      </c>
      <c r="BH38">
        <v>5</v>
      </c>
      <c r="BI38">
        <v>14</v>
      </c>
      <c r="BJ38">
        <v>41</v>
      </c>
      <c r="BK38">
        <v>430</v>
      </c>
      <c r="BL38">
        <v>247</v>
      </c>
      <c r="BM38">
        <v>531</v>
      </c>
      <c r="BN38">
        <v>174</v>
      </c>
      <c r="BO38">
        <v>4032</v>
      </c>
      <c r="BP38">
        <v>4318</v>
      </c>
      <c r="BQ38">
        <v>1</v>
      </c>
      <c r="BR38">
        <v>173</v>
      </c>
      <c r="BS38">
        <v>7</v>
      </c>
      <c r="BT38">
        <v>206</v>
      </c>
      <c r="BU38">
        <v>6173</v>
      </c>
      <c r="BV38">
        <v>591</v>
      </c>
      <c r="BW38">
        <v>4</v>
      </c>
      <c r="BX38">
        <v>2410</v>
      </c>
      <c r="BY38">
        <v>601</v>
      </c>
      <c r="BZ38">
        <v>156</v>
      </c>
      <c r="CA38">
        <v>16</v>
      </c>
      <c r="CB38">
        <v>122</v>
      </c>
      <c r="CC38">
        <v>1354</v>
      </c>
      <c r="CD38">
        <v>831</v>
      </c>
      <c r="CE38">
        <v>7</v>
      </c>
      <c r="CF38">
        <v>84</v>
      </c>
      <c r="CG38">
        <v>86</v>
      </c>
      <c r="CH38">
        <v>223</v>
      </c>
      <c r="CI38">
        <v>69</v>
      </c>
      <c r="CJ38">
        <v>69</v>
      </c>
      <c r="CK38">
        <v>736</v>
      </c>
      <c r="CL38">
        <v>187</v>
      </c>
      <c r="CM38">
        <v>103</v>
      </c>
      <c r="CN38">
        <v>39</v>
      </c>
      <c r="CO38">
        <v>647</v>
      </c>
      <c r="CP38">
        <v>354</v>
      </c>
      <c r="CQ38">
        <v>1117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3341</v>
      </c>
      <c r="DV38">
        <v>2932</v>
      </c>
      <c r="DW38">
        <v>557</v>
      </c>
      <c r="DX38">
        <v>55</v>
      </c>
      <c r="DY38">
        <v>0</v>
      </c>
      <c r="DZ38">
        <v>615</v>
      </c>
      <c r="EA38">
        <v>3322</v>
      </c>
      <c r="EB38">
        <v>202</v>
      </c>
      <c r="EC38">
        <v>1004</v>
      </c>
      <c r="ED38">
        <v>27</v>
      </c>
      <c r="EE38">
        <v>117</v>
      </c>
      <c r="EF38">
        <v>721</v>
      </c>
      <c r="EG38">
        <v>112</v>
      </c>
      <c r="EH38">
        <v>114</v>
      </c>
      <c r="EI38">
        <v>213</v>
      </c>
      <c r="EJ38">
        <v>4</v>
      </c>
      <c r="EK38">
        <v>23</v>
      </c>
      <c r="EL38">
        <v>3821</v>
      </c>
      <c r="EM38">
        <v>415</v>
      </c>
      <c r="EN38">
        <v>83</v>
      </c>
      <c r="EO38">
        <v>175</v>
      </c>
      <c r="EP38">
        <v>6229</v>
      </c>
      <c r="EQ38">
        <v>472</v>
      </c>
      <c r="ER38">
        <v>62</v>
      </c>
      <c r="ES38">
        <v>53</v>
      </c>
      <c r="ET38">
        <v>249</v>
      </c>
      <c r="EU38">
        <v>53</v>
      </c>
      <c r="EV38">
        <v>113</v>
      </c>
      <c r="EW38">
        <v>3</v>
      </c>
      <c r="EX38">
        <v>65</v>
      </c>
      <c r="EY38">
        <v>788</v>
      </c>
      <c r="EZ38">
        <v>1581</v>
      </c>
      <c r="FA38">
        <v>0</v>
      </c>
      <c r="FB38">
        <v>258</v>
      </c>
      <c r="FC38">
        <v>7</v>
      </c>
      <c r="FD38">
        <v>129</v>
      </c>
      <c r="FE38">
        <v>127</v>
      </c>
      <c r="FF38">
        <v>28</v>
      </c>
      <c r="FG38">
        <v>13</v>
      </c>
      <c r="FH38">
        <v>41</v>
      </c>
      <c r="FI38">
        <v>24</v>
      </c>
      <c r="FJ38">
        <v>14</v>
      </c>
      <c r="FK38">
        <v>18</v>
      </c>
      <c r="FL38">
        <v>211</v>
      </c>
      <c r="FM38">
        <v>38</v>
      </c>
      <c r="FN38">
        <v>703</v>
      </c>
      <c r="FO38">
        <v>44</v>
      </c>
      <c r="FP38">
        <v>29</v>
      </c>
      <c r="FQ38">
        <v>84</v>
      </c>
      <c r="FR38">
        <v>960</v>
      </c>
      <c r="FS38">
        <v>2396</v>
      </c>
      <c r="FT38">
        <v>2</v>
      </c>
      <c r="FU38">
        <v>14</v>
      </c>
      <c r="FV38">
        <v>114</v>
      </c>
      <c r="FW38">
        <v>16</v>
      </c>
      <c r="FX38">
        <v>26</v>
      </c>
      <c r="FY38">
        <v>0</v>
      </c>
      <c r="FZ38">
        <v>58</v>
      </c>
      <c r="GA38">
        <v>161</v>
      </c>
      <c r="GB38">
        <v>121</v>
      </c>
      <c r="GC38">
        <v>6</v>
      </c>
      <c r="GD38">
        <v>71</v>
      </c>
      <c r="GE38">
        <v>14</v>
      </c>
      <c r="GF38">
        <v>918</v>
      </c>
      <c r="GG38">
        <v>29</v>
      </c>
      <c r="GH38">
        <v>32</v>
      </c>
      <c r="GI38">
        <v>3696</v>
      </c>
      <c r="GJ38">
        <v>949</v>
      </c>
      <c r="GK38">
        <v>174</v>
      </c>
      <c r="GL38">
        <v>35</v>
      </c>
      <c r="GM38">
        <v>29</v>
      </c>
      <c r="GN38">
        <v>484</v>
      </c>
      <c r="GO38">
        <v>338</v>
      </c>
      <c r="GP38">
        <v>664</v>
      </c>
      <c r="GQ38">
        <v>0</v>
      </c>
      <c r="GR38">
        <v>32</v>
      </c>
      <c r="GS38">
        <v>1064</v>
      </c>
      <c r="GT38">
        <v>200</v>
      </c>
      <c r="GU38">
        <v>39</v>
      </c>
      <c r="GV38">
        <v>15</v>
      </c>
      <c r="GW38">
        <v>21</v>
      </c>
      <c r="GX38">
        <v>577</v>
      </c>
      <c r="GY38">
        <v>253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1742</v>
      </c>
      <c r="HH38">
        <v>107</v>
      </c>
      <c r="HI38">
        <v>16</v>
      </c>
      <c r="HJ38">
        <v>344</v>
      </c>
      <c r="HK38">
        <v>59</v>
      </c>
      <c r="HL38">
        <v>2</v>
      </c>
      <c r="HM38">
        <v>4127</v>
      </c>
      <c r="HN38">
        <v>137</v>
      </c>
      <c r="HO38">
        <v>14</v>
      </c>
      <c r="HP38">
        <v>22</v>
      </c>
      <c r="HQ38">
        <v>121</v>
      </c>
      <c r="HR38">
        <v>1377</v>
      </c>
      <c r="HS38">
        <v>179</v>
      </c>
      <c r="HT38">
        <v>1131</v>
      </c>
      <c r="HU38">
        <v>58</v>
      </c>
      <c r="HV38">
        <v>3736</v>
      </c>
      <c r="HW38">
        <v>753</v>
      </c>
      <c r="HX38">
        <v>0</v>
      </c>
      <c r="HY38">
        <v>67</v>
      </c>
      <c r="HZ38">
        <v>0</v>
      </c>
      <c r="IA38">
        <v>385</v>
      </c>
      <c r="IB38">
        <v>132</v>
      </c>
      <c r="IC38">
        <v>67</v>
      </c>
      <c r="ID38">
        <v>0</v>
      </c>
      <c r="IE38">
        <v>4</v>
      </c>
      <c r="IF38">
        <v>17</v>
      </c>
      <c r="IG38">
        <v>0</v>
      </c>
      <c r="IH38">
        <v>774</v>
      </c>
      <c r="II38">
        <v>66</v>
      </c>
      <c r="IJ38">
        <v>19</v>
      </c>
      <c r="IK38">
        <v>7</v>
      </c>
      <c r="IL38">
        <v>24</v>
      </c>
      <c r="IM38">
        <v>0</v>
      </c>
      <c r="IN38">
        <v>6</v>
      </c>
    </row>
    <row r="39" spans="1:248" x14ac:dyDescent="0.2">
      <c r="A39">
        <v>1</v>
      </c>
      <c r="B39">
        <v>64</v>
      </c>
      <c r="C39">
        <v>64</v>
      </c>
      <c r="D39">
        <v>49</v>
      </c>
      <c r="E39">
        <v>55</v>
      </c>
      <c r="F39">
        <v>61</v>
      </c>
      <c r="G39">
        <v>35</v>
      </c>
      <c r="H39">
        <v>38</v>
      </c>
      <c r="I39">
        <v>38</v>
      </c>
      <c r="J39">
        <v>54</v>
      </c>
      <c r="K39">
        <v>39</v>
      </c>
      <c r="L39">
        <v>31</v>
      </c>
      <c r="M39">
        <v>31</v>
      </c>
      <c r="N39">
        <v>31</v>
      </c>
      <c r="O39">
        <v>31</v>
      </c>
      <c r="P39">
        <v>31</v>
      </c>
      <c r="Q39">
        <v>31</v>
      </c>
      <c r="R39">
        <v>32</v>
      </c>
      <c r="S39">
        <v>48</v>
      </c>
      <c r="T39">
        <v>48</v>
      </c>
      <c r="U39">
        <v>47</v>
      </c>
      <c r="V39">
        <v>70</v>
      </c>
      <c r="W39">
        <v>49</v>
      </c>
      <c r="X39">
        <v>67</v>
      </c>
      <c r="Y39">
        <v>44</v>
      </c>
      <c r="Z39">
        <v>60</v>
      </c>
      <c r="AA39">
        <v>56</v>
      </c>
      <c r="AB39">
        <v>44</v>
      </c>
      <c r="AC39">
        <v>7</v>
      </c>
      <c r="AD39">
        <v>3</v>
      </c>
      <c r="AE39">
        <v>7</v>
      </c>
      <c r="AF39">
        <v>16</v>
      </c>
      <c r="AG39">
        <v>11</v>
      </c>
      <c r="AH39">
        <v>7</v>
      </c>
      <c r="AI39">
        <v>0</v>
      </c>
      <c r="AJ39">
        <v>32</v>
      </c>
      <c r="AK39">
        <v>72</v>
      </c>
      <c r="AL39">
        <v>55</v>
      </c>
      <c r="AM39">
        <v>58</v>
      </c>
      <c r="AN39">
        <v>40</v>
      </c>
      <c r="AO39">
        <v>35</v>
      </c>
      <c r="AP39">
        <v>-10</v>
      </c>
      <c r="AQ39">
        <v>1</v>
      </c>
      <c r="AR39">
        <v>-10</v>
      </c>
      <c r="AS39">
        <v>22</v>
      </c>
      <c r="AT39">
        <v>69</v>
      </c>
      <c r="AU39">
        <v>1</v>
      </c>
      <c r="AV39">
        <v>15</v>
      </c>
      <c r="AW39">
        <v>52</v>
      </c>
      <c r="AX39">
        <v>74</v>
      </c>
      <c r="AY39">
        <v>73</v>
      </c>
      <c r="AZ39">
        <v>62</v>
      </c>
      <c r="BA39">
        <v>26</v>
      </c>
      <c r="BB39">
        <v>65</v>
      </c>
      <c r="BC39">
        <v>56</v>
      </c>
      <c r="BD39">
        <v>3</v>
      </c>
      <c r="BE39">
        <v>17</v>
      </c>
      <c r="BF39">
        <v>53</v>
      </c>
      <c r="BG39">
        <v>53</v>
      </c>
      <c r="BH39">
        <v>31</v>
      </c>
      <c r="BI39">
        <v>78</v>
      </c>
      <c r="BJ39">
        <v>26</v>
      </c>
      <c r="BK39">
        <v>26</v>
      </c>
      <c r="BL39">
        <v>43</v>
      </c>
      <c r="BM39">
        <v>54</v>
      </c>
      <c r="BN39">
        <v>22</v>
      </c>
      <c r="BO39">
        <v>58</v>
      </c>
      <c r="BP39">
        <v>77</v>
      </c>
      <c r="BQ39">
        <v>-10</v>
      </c>
      <c r="BR39">
        <v>63</v>
      </c>
      <c r="BS39">
        <v>78</v>
      </c>
      <c r="BT39">
        <v>72</v>
      </c>
      <c r="BU39">
        <v>70</v>
      </c>
      <c r="BV39">
        <v>70</v>
      </c>
      <c r="BW39">
        <v>70</v>
      </c>
      <c r="BX39">
        <v>44</v>
      </c>
      <c r="BY39">
        <v>58</v>
      </c>
      <c r="BZ39">
        <v>58</v>
      </c>
      <c r="CA39">
        <v>82</v>
      </c>
      <c r="CB39">
        <v>81</v>
      </c>
      <c r="CC39">
        <v>50</v>
      </c>
      <c r="CD39">
        <v>51</v>
      </c>
      <c r="CE39">
        <v>51</v>
      </c>
      <c r="CF39">
        <v>83</v>
      </c>
      <c r="CG39">
        <v>44</v>
      </c>
      <c r="CH39">
        <v>50</v>
      </c>
      <c r="CI39">
        <v>68</v>
      </c>
      <c r="CJ39">
        <v>59</v>
      </c>
      <c r="CK39">
        <v>1</v>
      </c>
      <c r="CL39">
        <v>6</v>
      </c>
      <c r="CM39">
        <v>2</v>
      </c>
      <c r="CN39">
        <v>11</v>
      </c>
      <c r="CO39">
        <v>14</v>
      </c>
      <c r="CP39">
        <v>61</v>
      </c>
      <c r="CQ39">
        <v>44</v>
      </c>
      <c r="CR39">
        <v>23</v>
      </c>
      <c r="CS39">
        <v>74</v>
      </c>
      <c r="CT39">
        <v>-10</v>
      </c>
      <c r="CU39">
        <v>74</v>
      </c>
      <c r="CV39">
        <v>43</v>
      </c>
      <c r="CW39">
        <v>52</v>
      </c>
      <c r="CX39">
        <v>31</v>
      </c>
      <c r="CY39">
        <v>58</v>
      </c>
      <c r="CZ39">
        <v>41</v>
      </c>
      <c r="DA39">
        <v>52</v>
      </c>
      <c r="DB39">
        <v>50</v>
      </c>
      <c r="DC39">
        <v>55</v>
      </c>
      <c r="DD39">
        <v>69</v>
      </c>
      <c r="DE39">
        <v>53</v>
      </c>
      <c r="DF39">
        <v>57</v>
      </c>
      <c r="DG39">
        <v>44</v>
      </c>
      <c r="DH39">
        <v>43</v>
      </c>
      <c r="DI39">
        <v>63</v>
      </c>
      <c r="DJ39">
        <v>47</v>
      </c>
      <c r="DK39">
        <v>72</v>
      </c>
      <c r="DL39">
        <v>61</v>
      </c>
      <c r="DM39">
        <v>23</v>
      </c>
      <c r="DN39">
        <v>49</v>
      </c>
      <c r="DO39">
        <v>42</v>
      </c>
      <c r="DP39">
        <v>82</v>
      </c>
      <c r="DQ39">
        <v>38</v>
      </c>
      <c r="DR39">
        <v>60</v>
      </c>
      <c r="DS39">
        <v>48</v>
      </c>
      <c r="DT39">
        <v>44</v>
      </c>
      <c r="DU39">
        <v>69</v>
      </c>
      <c r="DV39">
        <v>51</v>
      </c>
      <c r="DW39">
        <v>63</v>
      </c>
      <c r="DX39">
        <v>47</v>
      </c>
      <c r="DY39">
        <v>74</v>
      </c>
      <c r="DZ39">
        <v>74</v>
      </c>
      <c r="EA39">
        <v>4</v>
      </c>
      <c r="EB39">
        <v>33</v>
      </c>
      <c r="EC39">
        <v>4</v>
      </c>
      <c r="ED39">
        <v>11</v>
      </c>
      <c r="EE39">
        <v>-10</v>
      </c>
      <c r="EF39">
        <v>59</v>
      </c>
      <c r="EG39">
        <v>59</v>
      </c>
      <c r="EH39">
        <v>62</v>
      </c>
      <c r="EI39">
        <v>3</v>
      </c>
      <c r="EJ39">
        <v>36</v>
      </c>
      <c r="EK39">
        <v>63</v>
      </c>
      <c r="EL39">
        <v>37</v>
      </c>
      <c r="EM39">
        <v>53</v>
      </c>
      <c r="EN39">
        <v>8</v>
      </c>
      <c r="EO39">
        <v>-10</v>
      </c>
      <c r="EP39">
        <v>58</v>
      </c>
      <c r="EQ39">
        <v>1</v>
      </c>
      <c r="ER39">
        <v>47</v>
      </c>
      <c r="ES39">
        <v>62</v>
      </c>
      <c r="ET39">
        <v>55</v>
      </c>
      <c r="EU39">
        <v>52</v>
      </c>
      <c r="EV39">
        <v>65</v>
      </c>
      <c r="EW39">
        <v>41</v>
      </c>
      <c r="EX39">
        <v>59</v>
      </c>
      <c r="EY39">
        <v>12</v>
      </c>
      <c r="EZ39">
        <v>64</v>
      </c>
      <c r="FA39">
        <v>64</v>
      </c>
      <c r="FB39">
        <v>56</v>
      </c>
      <c r="FC39">
        <v>2</v>
      </c>
      <c r="FD39">
        <v>-10</v>
      </c>
      <c r="FE39">
        <v>84</v>
      </c>
      <c r="FF39">
        <v>-10</v>
      </c>
      <c r="FG39">
        <v>-10</v>
      </c>
      <c r="FH39">
        <v>-10</v>
      </c>
      <c r="FI39">
        <v>-10</v>
      </c>
      <c r="FJ39">
        <v>82</v>
      </c>
      <c r="FK39">
        <v>40</v>
      </c>
      <c r="FL39">
        <v>15</v>
      </c>
      <c r="FM39">
        <v>0</v>
      </c>
      <c r="FN39">
        <v>61</v>
      </c>
      <c r="FO39">
        <v>-10</v>
      </c>
      <c r="FP39">
        <v>-10</v>
      </c>
      <c r="FQ39">
        <v>-10</v>
      </c>
      <c r="FR39">
        <v>54</v>
      </c>
      <c r="FS39">
        <v>85</v>
      </c>
      <c r="FT39">
        <v>-10</v>
      </c>
      <c r="FU39">
        <v>58</v>
      </c>
      <c r="FV39">
        <v>58</v>
      </c>
      <c r="FW39">
        <v>-10</v>
      </c>
      <c r="FX39">
        <v>36</v>
      </c>
      <c r="FY39">
        <v>78</v>
      </c>
      <c r="FZ39">
        <v>25</v>
      </c>
      <c r="GA39">
        <v>-10</v>
      </c>
      <c r="GB39">
        <v>-10</v>
      </c>
      <c r="GC39">
        <v>-10</v>
      </c>
      <c r="GD39">
        <v>-10</v>
      </c>
      <c r="GE39">
        <v>-10</v>
      </c>
      <c r="GF39">
        <v>-10</v>
      </c>
      <c r="GG39">
        <v>58</v>
      </c>
      <c r="GH39">
        <v>-10</v>
      </c>
      <c r="GI39">
        <v>-10</v>
      </c>
      <c r="GJ39">
        <v>-10</v>
      </c>
      <c r="GK39">
        <v>67</v>
      </c>
      <c r="GL39">
        <v>72</v>
      </c>
      <c r="GM39">
        <v>34</v>
      </c>
      <c r="GN39">
        <v>56</v>
      </c>
      <c r="GO39">
        <v>78</v>
      </c>
      <c r="GP39">
        <v>84</v>
      </c>
      <c r="GQ39">
        <v>66</v>
      </c>
      <c r="GR39">
        <v>2</v>
      </c>
      <c r="GS39">
        <v>4</v>
      </c>
      <c r="GT39">
        <v>53</v>
      </c>
      <c r="GU39">
        <v>-10</v>
      </c>
      <c r="GV39">
        <v>1</v>
      </c>
      <c r="GW39">
        <v>2</v>
      </c>
      <c r="GX39">
        <v>4</v>
      </c>
      <c r="GY39">
        <v>-10</v>
      </c>
      <c r="GZ39">
        <v>35</v>
      </c>
      <c r="HA39">
        <v>42</v>
      </c>
      <c r="HB39">
        <v>-10</v>
      </c>
      <c r="HC39">
        <v>54</v>
      </c>
      <c r="HD39">
        <v>43</v>
      </c>
      <c r="HE39">
        <v>54</v>
      </c>
      <c r="HF39">
        <v>-10</v>
      </c>
      <c r="HG39">
        <v>54</v>
      </c>
      <c r="HH39">
        <v>-10</v>
      </c>
      <c r="HI39">
        <v>-10</v>
      </c>
      <c r="HJ39">
        <v>24</v>
      </c>
      <c r="HK39">
        <v>53</v>
      </c>
      <c r="HL39">
        <v>65</v>
      </c>
      <c r="HM39">
        <v>53</v>
      </c>
      <c r="HN39">
        <v>55</v>
      </c>
      <c r="HO39">
        <v>42</v>
      </c>
      <c r="HP39">
        <v>14</v>
      </c>
      <c r="HQ39">
        <v>-10</v>
      </c>
      <c r="HR39">
        <v>19</v>
      </c>
      <c r="HS39">
        <v>19</v>
      </c>
      <c r="HT39">
        <v>61</v>
      </c>
      <c r="HU39">
        <v>61</v>
      </c>
      <c r="HV39">
        <v>1</v>
      </c>
      <c r="HW39">
        <v>3</v>
      </c>
      <c r="HX39">
        <v>49</v>
      </c>
      <c r="HY39">
        <v>-10</v>
      </c>
      <c r="HZ39">
        <v>49</v>
      </c>
      <c r="IA39">
        <v>-10</v>
      </c>
      <c r="IB39">
        <v>-10</v>
      </c>
      <c r="IC39">
        <v>-10</v>
      </c>
      <c r="ID39">
        <v>49</v>
      </c>
      <c r="IE39">
        <v>-10</v>
      </c>
      <c r="IF39">
        <v>35</v>
      </c>
      <c r="IG39">
        <v>-10</v>
      </c>
      <c r="IH39">
        <v>-10</v>
      </c>
      <c r="II39">
        <v>-10</v>
      </c>
      <c r="IJ39">
        <v>-10</v>
      </c>
      <c r="IK39">
        <v>-10</v>
      </c>
      <c r="IL39">
        <v>-10</v>
      </c>
      <c r="IM39">
        <v>42</v>
      </c>
      <c r="IN39">
        <v>0</v>
      </c>
    </row>
    <row r="40" spans="1:248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3</v>
      </c>
      <c r="G40">
        <v>4</v>
      </c>
      <c r="H40">
        <v>4</v>
      </c>
      <c r="I40">
        <v>4</v>
      </c>
      <c r="J40">
        <v>4</v>
      </c>
      <c r="K40">
        <v>7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5</v>
      </c>
      <c r="AJ40">
        <v>5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2</v>
      </c>
      <c r="CP40">
        <v>2</v>
      </c>
      <c r="CQ40">
        <v>2</v>
      </c>
      <c r="CR40">
        <v>3</v>
      </c>
      <c r="CS40">
        <v>3</v>
      </c>
      <c r="CT40">
        <v>3</v>
      </c>
      <c r="CU40">
        <v>3</v>
      </c>
      <c r="CV40">
        <v>3</v>
      </c>
      <c r="CW40">
        <v>3</v>
      </c>
      <c r="CX40">
        <v>3</v>
      </c>
      <c r="CY40">
        <v>3</v>
      </c>
      <c r="CZ40">
        <v>3</v>
      </c>
      <c r="DA40">
        <v>3</v>
      </c>
      <c r="DB40">
        <v>3</v>
      </c>
      <c r="DC40">
        <v>3</v>
      </c>
      <c r="DD40">
        <v>3</v>
      </c>
      <c r="DE40">
        <v>3</v>
      </c>
      <c r="DF40">
        <v>3</v>
      </c>
      <c r="DG40">
        <v>3</v>
      </c>
      <c r="DH40">
        <v>3</v>
      </c>
      <c r="DI40">
        <v>3</v>
      </c>
      <c r="DJ40">
        <v>3</v>
      </c>
      <c r="DK40">
        <v>3</v>
      </c>
      <c r="DL40">
        <v>3</v>
      </c>
      <c r="DM40">
        <v>3</v>
      </c>
      <c r="DN40">
        <v>3</v>
      </c>
      <c r="DO40">
        <v>3</v>
      </c>
      <c r="DP40">
        <v>3</v>
      </c>
      <c r="DQ40">
        <v>3</v>
      </c>
      <c r="DR40">
        <v>3</v>
      </c>
      <c r="DS40">
        <v>3</v>
      </c>
      <c r="DT40">
        <v>3</v>
      </c>
      <c r="DU40">
        <v>3</v>
      </c>
      <c r="DV40">
        <v>3</v>
      </c>
      <c r="DW40">
        <v>3</v>
      </c>
      <c r="DX40">
        <v>3</v>
      </c>
      <c r="DY40">
        <v>3</v>
      </c>
      <c r="DZ40">
        <v>3</v>
      </c>
      <c r="EA40">
        <v>4</v>
      </c>
      <c r="EB40">
        <v>4</v>
      </c>
      <c r="EC40">
        <v>4</v>
      </c>
      <c r="ED40">
        <v>4</v>
      </c>
      <c r="EE40">
        <v>4</v>
      </c>
      <c r="EF40">
        <v>4</v>
      </c>
      <c r="EG40">
        <v>4</v>
      </c>
      <c r="EH40">
        <v>4</v>
      </c>
      <c r="EI40">
        <v>4</v>
      </c>
      <c r="EJ40">
        <v>4</v>
      </c>
      <c r="EK40">
        <v>4</v>
      </c>
      <c r="EL40">
        <v>4</v>
      </c>
      <c r="EM40">
        <v>4</v>
      </c>
      <c r="EN40">
        <v>4</v>
      </c>
      <c r="EO40">
        <v>5</v>
      </c>
      <c r="EP40">
        <v>5</v>
      </c>
      <c r="EQ40">
        <v>5</v>
      </c>
      <c r="ER40">
        <v>5</v>
      </c>
      <c r="ES40">
        <v>5</v>
      </c>
      <c r="ET40">
        <v>5</v>
      </c>
      <c r="EU40">
        <v>5</v>
      </c>
      <c r="EV40">
        <v>5</v>
      </c>
      <c r="EW40">
        <v>6</v>
      </c>
      <c r="EX40">
        <v>6</v>
      </c>
      <c r="EY40">
        <v>7</v>
      </c>
      <c r="EZ40">
        <v>7</v>
      </c>
      <c r="FA40">
        <v>7</v>
      </c>
      <c r="FB40">
        <v>7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2</v>
      </c>
      <c r="GS40">
        <v>2</v>
      </c>
      <c r="GT40">
        <v>2</v>
      </c>
      <c r="GU40">
        <v>2</v>
      </c>
      <c r="GV40">
        <v>2</v>
      </c>
      <c r="GW40">
        <v>2</v>
      </c>
      <c r="GX40">
        <v>2</v>
      </c>
      <c r="GY40">
        <v>2</v>
      </c>
      <c r="GZ40">
        <v>3</v>
      </c>
      <c r="HA40">
        <v>3</v>
      </c>
      <c r="HB40">
        <v>3</v>
      </c>
      <c r="HC40">
        <v>3</v>
      </c>
      <c r="HD40">
        <v>3</v>
      </c>
      <c r="HE40">
        <v>3</v>
      </c>
      <c r="HF40">
        <v>3</v>
      </c>
      <c r="HG40">
        <v>3</v>
      </c>
      <c r="HH40">
        <v>4</v>
      </c>
      <c r="HI40">
        <v>4</v>
      </c>
      <c r="HJ40">
        <v>4</v>
      </c>
      <c r="HK40">
        <v>4</v>
      </c>
      <c r="HL40">
        <v>4</v>
      </c>
      <c r="HM40">
        <v>4</v>
      </c>
      <c r="HN40">
        <v>4</v>
      </c>
      <c r="HO40">
        <v>4</v>
      </c>
      <c r="HP40">
        <v>4</v>
      </c>
      <c r="HQ40">
        <v>4</v>
      </c>
      <c r="HR40">
        <v>4</v>
      </c>
      <c r="HS40">
        <v>4</v>
      </c>
      <c r="HT40">
        <v>4</v>
      </c>
      <c r="HU40">
        <v>4</v>
      </c>
      <c r="HV40">
        <v>4</v>
      </c>
      <c r="HW40">
        <v>4</v>
      </c>
      <c r="HX40">
        <v>5</v>
      </c>
      <c r="HY40">
        <v>5</v>
      </c>
      <c r="HZ40">
        <v>5</v>
      </c>
      <c r="IA40">
        <v>5</v>
      </c>
      <c r="IB40">
        <v>5</v>
      </c>
      <c r="IC40">
        <v>5</v>
      </c>
      <c r="ID40">
        <v>5</v>
      </c>
      <c r="IE40">
        <v>6</v>
      </c>
      <c r="IF40">
        <v>6</v>
      </c>
      <c r="IG40">
        <v>6</v>
      </c>
      <c r="IH40">
        <v>7</v>
      </c>
      <c r="II40">
        <v>7</v>
      </c>
      <c r="IJ40">
        <v>7</v>
      </c>
      <c r="IK40">
        <v>7</v>
      </c>
      <c r="IL40">
        <v>7</v>
      </c>
      <c r="IM40">
        <v>3</v>
      </c>
      <c r="IN40"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27" workbookViewId="0">
      <selection activeCell="I78" sqref="I78"/>
    </sheetView>
  </sheetViews>
  <sheetFormatPr baseColWidth="10" defaultRowHeight="16" x14ac:dyDescent="0.2"/>
  <sheetData>
    <row r="1" spans="1:6" x14ac:dyDescent="0.2">
      <c r="A1" s="32">
        <v>1</v>
      </c>
      <c r="B1" s="32">
        <v>3</v>
      </c>
      <c r="C1" s="32">
        <v>1981</v>
      </c>
      <c r="D1" s="32">
        <v>4318</v>
      </c>
      <c r="E1" s="32">
        <v>77</v>
      </c>
      <c r="F1" s="32">
        <v>1</v>
      </c>
    </row>
    <row r="2" spans="1:6" x14ac:dyDescent="0.2">
      <c r="A2" s="32">
        <v>1</v>
      </c>
      <c r="B2" s="32">
        <v>3</v>
      </c>
      <c r="C2" s="32">
        <v>1995</v>
      </c>
      <c r="D2" s="32">
        <v>1</v>
      </c>
      <c r="E2" s="32">
        <v>-10</v>
      </c>
      <c r="F2" s="32">
        <v>1</v>
      </c>
    </row>
    <row r="3" spans="1:6" x14ac:dyDescent="0.2">
      <c r="A3" s="32">
        <v>2</v>
      </c>
      <c r="B3" s="32">
        <v>4</v>
      </c>
      <c r="C3" s="32">
        <v>1981</v>
      </c>
      <c r="D3" s="32">
        <v>58</v>
      </c>
      <c r="E3" s="32">
        <v>25</v>
      </c>
      <c r="F3" s="32">
        <v>1</v>
      </c>
    </row>
    <row r="4" spans="1:6" x14ac:dyDescent="0.2">
      <c r="A4" s="32">
        <v>3</v>
      </c>
      <c r="B4" s="32">
        <v>4</v>
      </c>
      <c r="C4" s="32">
        <v>1983</v>
      </c>
      <c r="D4" s="32">
        <v>161</v>
      </c>
      <c r="E4" s="32">
        <v>-10</v>
      </c>
      <c r="F4" s="32">
        <v>1</v>
      </c>
    </row>
    <row r="5" spans="1:6" x14ac:dyDescent="0.2">
      <c r="A5" s="32">
        <v>2</v>
      </c>
      <c r="B5" s="32">
        <v>3</v>
      </c>
      <c r="C5" s="32">
        <v>1970</v>
      </c>
      <c r="D5" s="32">
        <v>173</v>
      </c>
      <c r="E5" s="32">
        <v>63</v>
      </c>
      <c r="F5" s="32">
        <v>1</v>
      </c>
    </row>
    <row r="6" spans="1:6" x14ac:dyDescent="0.2">
      <c r="A6" s="32">
        <v>2</v>
      </c>
      <c r="B6" s="32">
        <v>4</v>
      </c>
      <c r="C6" s="32">
        <v>1986</v>
      </c>
      <c r="D6" s="32">
        <v>121</v>
      </c>
      <c r="E6" s="32">
        <v>-10</v>
      </c>
      <c r="F6" s="32">
        <v>1</v>
      </c>
    </row>
    <row r="7" spans="1:6" x14ac:dyDescent="0.2">
      <c r="A7" s="32">
        <v>3</v>
      </c>
      <c r="B7" s="32">
        <v>3</v>
      </c>
      <c r="C7" s="32">
        <v>1998</v>
      </c>
      <c r="D7" s="32">
        <v>7</v>
      </c>
      <c r="E7" s="32">
        <v>78</v>
      </c>
      <c r="F7" s="32">
        <v>1</v>
      </c>
    </row>
    <row r="8" spans="1:6" x14ac:dyDescent="0.2">
      <c r="A8" s="32">
        <v>3</v>
      </c>
      <c r="B8" s="32">
        <v>4</v>
      </c>
      <c r="C8" s="32">
        <v>1994</v>
      </c>
      <c r="D8" s="32">
        <v>6</v>
      </c>
      <c r="E8" s="32">
        <v>-10</v>
      </c>
      <c r="F8" s="32">
        <v>1</v>
      </c>
    </row>
    <row r="9" spans="1:6" x14ac:dyDescent="0.2">
      <c r="A9" s="32">
        <v>2</v>
      </c>
      <c r="B9" s="32">
        <v>4</v>
      </c>
      <c r="C9" s="32">
        <v>1986</v>
      </c>
      <c r="D9" s="32">
        <v>71</v>
      </c>
      <c r="E9" s="32">
        <v>-10</v>
      </c>
      <c r="F9" s="32">
        <v>1</v>
      </c>
    </row>
    <row r="10" spans="1:6" x14ac:dyDescent="0.2">
      <c r="A10" s="32">
        <v>2</v>
      </c>
      <c r="B10" s="32">
        <v>3</v>
      </c>
      <c r="C10" s="32">
        <v>1977</v>
      </c>
      <c r="D10" s="32">
        <v>206</v>
      </c>
      <c r="E10" s="32">
        <v>72</v>
      </c>
      <c r="F10" s="32">
        <v>1</v>
      </c>
    </row>
    <row r="11" spans="1:6" x14ac:dyDescent="0.2">
      <c r="A11" s="32">
        <v>2</v>
      </c>
      <c r="B11" s="32">
        <v>3</v>
      </c>
      <c r="C11" s="32">
        <v>1978</v>
      </c>
      <c r="D11" s="32">
        <v>6173</v>
      </c>
      <c r="E11" s="32">
        <v>70</v>
      </c>
      <c r="F11" s="32">
        <v>1</v>
      </c>
    </row>
    <row r="12" spans="1:6" x14ac:dyDescent="0.2">
      <c r="A12" s="32">
        <v>2</v>
      </c>
      <c r="B12" s="32">
        <v>3</v>
      </c>
      <c r="C12" s="32">
        <v>1978</v>
      </c>
      <c r="D12" s="32">
        <v>591</v>
      </c>
      <c r="E12" s="32">
        <v>70</v>
      </c>
      <c r="F12" s="32">
        <v>1</v>
      </c>
    </row>
    <row r="13" spans="1:6" x14ac:dyDescent="0.2">
      <c r="A13" s="32">
        <v>2</v>
      </c>
      <c r="B13" s="32">
        <v>3</v>
      </c>
      <c r="C13" s="32">
        <v>1978</v>
      </c>
      <c r="D13" s="32">
        <v>4</v>
      </c>
      <c r="E13" s="32">
        <v>70</v>
      </c>
      <c r="F13" s="32">
        <v>1</v>
      </c>
    </row>
    <row r="14" spans="1:6" x14ac:dyDescent="0.2">
      <c r="A14" s="32">
        <v>2</v>
      </c>
      <c r="B14" s="32">
        <v>4</v>
      </c>
      <c r="C14" s="32">
        <v>1968</v>
      </c>
      <c r="D14" s="32">
        <v>14</v>
      </c>
      <c r="E14" s="32">
        <v>-10</v>
      </c>
      <c r="F14" s="32">
        <v>1</v>
      </c>
    </row>
    <row r="15" spans="1:6" x14ac:dyDescent="0.2">
      <c r="A15" s="32">
        <v>2</v>
      </c>
      <c r="B15" s="32">
        <v>4</v>
      </c>
      <c r="C15" s="32">
        <v>1979</v>
      </c>
      <c r="D15" s="32">
        <v>918</v>
      </c>
      <c r="E15" s="32">
        <v>-10</v>
      </c>
      <c r="F15" s="32">
        <v>1</v>
      </c>
    </row>
    <row r="16" spans="1:6" x14ac:dyDescent="0.2">
      <c r="A16" s="32">
        <v>1</v>
      </c>
      <c r="B16" s="32">
        <v>4</v>
      </c>
      <c r="C16" s="32">
        <v>1993</v>
      </c>
      <c r="D16" s="32">
        <v>29</v>
      </c>
      <c r="E16" s="32">
        <v>58</v>
      </c>
      <c r="F16" s="32">
        <v>1</v>
      </c>
    </row>
    <row r="17" spans="1:6" x14ac:dyDescent="0.2">
      <c r="A17" s="32">
        <v>3</v>
      </c>
      <c r="B17" s="32">
        <v>4</v>
      </c>
      <c r="C17" s="32">
        <v>1986</v>
      </c>
      <c r="D17" s="32">
        <v>32</v>
      </c>
      <c r="E17" s="32">
        <v>-10</v>
      </c>
      <c r="F17" s="32">
        <v>1</v>
      </c>
    </row>
    <row r="18" spans="1:6" x14ac:dyDescent="0.2">
      <c r="A18" s="32">
        <v>2</v>
      </c>
      <c r="B18" s="32">
        <v>4</v>
      </c>
      <c r="C18" s="32">
        <v>1981</v>
      </c>
      <c r="D18" s="32">
        <v>3696</v>
      </c>
      <c r="E18" s="32">
        <v>-10</v>
      </c>
      <c r="F18" s="32">
        <v>1</v>
      </c>
    </row>
    <row r="19" spans="1:6" x14ac:dyDescent="0.2">
      <c r="A19" s="32">
        <v>2</v>
      </c>
      <c r="B19" s="32">
        <v>4</v>
      </c>
      <c r="C19" s="32">
        <v>1979</v>
      </c>
      <c r="D19" s="32">
        <v>949</v>
      </c>
      <c r="E19" s="32">
        <v>-10</v>
      </c>
      <c r="F19" s="32">
        <v>1</v>
      </c>
    </row>
    <row r="20" spans="1:6" x14ac:dyDescent="0.2">
      <c r="A20" s="32">
        <v>2</v>
      </c>
      <c r="B20" s="32">
        <v>4</v>
      </c>
      <c r="C20" s="32">
        <v>1974</v>
      </c>
      <c r="D20" s="32">
        <v>174</v>
      </c>
      <c r="E20" s="32">
        <v>67</v>
      </c>
      <c r="F20" s="32">
        <v>1</v>
      </c>
    </row>
    <row r="21" spans="1:6" x14ac:dyDescent="0.2">
      <c r="A21" s="32">
        <v>2</v>
      </c>
      <c r="B21" s="32">
        <v>4</v>
      </c>
      <c r="C21" s="32">
        <v>1982</v>
      </c>
      <c r="D21" s="32">
        <v>35</v>
      </c>
      <c r="E21" s="32">
        <v>72</v>
      </c>
      <c r="F21" s="32">
        <v>1</v>
      </c>
    </row>
    <row r="22" spans="1:6" x14ac:dyDescent="0.2">
      <c r="A22" s="32">
        <v>1</v>
      </c>
      <c r="B22" s="32">
        <v>3</v>
      </c>
      <c r="C22" s="32">
        <v>1964</v>
      </c>
      <c r="D22" s="32">
        <v>2410</v>
      </c>
      <c r="E22" s="32">
        <v>44</v>
      </c>
      <c r="F22" s="32">
        <v>1</v>
      </c>
    </row>
    <row r="23" spans="1:6" x14ac:dyDescent="0.2">
      <c r="A23" s="32">
        <v>2</v>
      </c>
      <c r="B23" s="32">
        <v>4</v>
      </c>
      <c r="C23" s="32">
        <v>1985</v>
      </c>
      <c r="D23" s="32">
        <v>29</v>
      </c>
      <c r="E23" s="32">
        <v>34</v>
      </c>
      <c r="F23" s="32">
        <v>1</v>
      </c>
    </row>
    <row r="24" spans="1:6" x14ac:dyDescent="0.2">
      <c r="A24" s="32">
        <v>2</v>
      </c>
      <c r="B24" s="32">
        <v>4</v>
      </c>
      <c r="C24" s="32">
        <v>1971</v>
      </c>
      <c r="D24" s="32">
        <v>484</v>
      </c>
      <c r="E24" s="32">
        <v>56</v>
      </c>
      <c r="F24" s="32">
        <v>1</v>
      </c>
    </row>
    <row r="25" spans="1:6" x14ac:dyDescent="0.2">
      <c r="A25" s="32">
        <v>1</v>
      </c>
      <c r="B25" s="32">
        <v>3</v>
      </c>
      <c r="C25" s="32">
        <v>1980</v>
      </c>
      <c r="D25" s="32">
        <v>601</v>
      </c>
      <c r="E25" s="32">
        <v>58</v>
      </c>
      <c r="F25" s="32">
        <v>1</v>
      </c>
    </row>
    <row r="26" spans="1:6" x14ac:dyDescent="0.2">
      <c r="A26" s="32">
        <v>1</v>
      </c>
      <c r="B26" s="32">
        <v>3</v>
      </c>
      <c r="C26" s="32">
        <v>1980</v>
      </c>
      <c r="D26" s="32">
        <v>156</v>
      </c>
      <c r="E26" s="32">
        <v>58</v>
      </c>
      <c r="F26" s="32">
        <v>1</v>
      </c>
    </row>
    <row r="27" spans="1:6" x14ac:dyDescent="0.2">
      <c r="A27" s="32">
        <v>1</v>
      </c>
      <c r="B27" s="32">
        <v>3</v>
      </c>
      <c r="C27" s="32">
        <v>1976</v>
      </c>
      <c r="D27" s="32">
        <v>16</v>
      </c>
      <c r="E27" s="32">
        <v>82</v>
      </c>
      <c r="F27" s="32">
        <v>1</v>
      </c>
    </row>
    <row r="28" spans="1:6" x14ac:dyDescent="0.2">
      <c r="A28" s="32">
        <v>1</v>
      </c>
      <c r="B28" s="32">
        <v>3</v>
      </c>
      <c r="C28" s="32">
        <v>1976</v>
      </c>
      <c r="D28" s="32">
        <v>122</v>
      </c>
      <c r="E28" s="32">
        <v>81</v>
      </c>
      <c r="F28" s="32">
        <v>1</v>
      </c>
    </row>
    <row r="29" spans="1:6" x14ac:dyDescent="0.2">
      <c r="A29" s="32">
        <v>2</v>
      </c>
      <c r="B29" s="32">
        <v>3</v>
      </c>
      <c r="C29" s="32">
        <v>1976</v>
      </c>
      <c r="D29" s="32">
        <v>1354</v>
      </c>
      <c r="E29" s="32">
        <v>50</v>
      </c>
      <c r="F29" s="32">
        <v>1</v>
      </c>
    </row>
    <row r="30" spans="1:6" x14ac:dyDescent="0.2">
      <c r="A30" s="32">
        <v>2</v>
      </c>
      <c r="B30" s="32">
        <v>3</v>
      </c>
      <c r="C30" s="32">
        <v>1976</v>
      </c>
      <c r="D30" s="32">
        <v>831</v>
      </c>
      <c r="E30" s="32">
        <v>51</v>
      </c>
      <c r="F30" s="32">
        <v>1</v>
      </c>
    </row>
    <row r="31" spans="1:6" x14ac:dyDescent="0.2">
      <c r="A31" s="32">
        <v>1</v>
      </c>
      <c r="B31" s="32">
        <v>3</v>
      </c>
      <c r="C31" s="32">
        <v>1976</v>
      </c>
      <c r="D31" s="32">
        <v>7</v>
      </c>
      <c r="E31" s="32">
        <v>51</v>
      </c>
      <c r="F31" s="32">
        <v>1</v>
      </c>
    </row>
    <row r="32" spans="1:6" x14ac:dyDescent="0.2">
      <c r="A32" s="32">
        <v>1</v>
      </c>
      <c r="B32" s="32">
        <v>4</v>
      </c>
      <c r="C32" s="32">
        <v>1974</v>
      </c>
      <c r="D32" s="32">
        <v>338</v>
      </c>
      <c r="E32" s="32">
        <v>78</v>
      </c>
      <c r="F32" s="32">
        <v>1</v>
      </c>
    </row>
    <row r="33" spans="1:6" x14ac:dyDescent="0.2">
      <c r="A33" s="32">
        <v>2</v>
      </c>
      <c r="B33" s="32">
        <v>4</v>
      </c>
      <c r="C33" s="32">
        <v>1980</v>
      </c>
      <c r="D33" s="32">
        <v>664</v>
      </c>
      <c r="E33" s="32">
        <v>84</v>
      </c>
      <c r="F33" s="32">
        <v>1</v>
      </c>
    </row>
    <row r="34" spans="1:6" x14ac:dyDescent="0.2">
      <c r="A34" s="32">
        <v>2</v>
      </c>
      <c r="B34" s="32">
        <v>4</v>
      </c>
      <c r="C34" s="32">
        <v>1986</v>
      </c>
      <c r="D34" s="32">
        <v>0</v>
      </c>
      <c r="E34" s="32">
        <v>66</v>
      </c>
      <c r="F34" s="32">
        <v>1</v>
      </c>
    </row>
    <row r="35" spans="1:6" x14ac:dyDescent="0.2">
      <c r="A35" s="32">
        <v>2</v>
      </c>
      <c r="B35" s="32">
        <v>3</v>
      </c>
      <c r="C35" s="32">
        <v>1976</v>
      </c>
      <c r="D35" s="32">
        <v>84</v>
      </c>
      <c r="E35" s="32">
        <v>83</v>
      </c>
      <c r="F35" s="32">
        <v>1</v>
      </c>
    </row>
    <row r="36" spans="1:6" x14ac:dyDescent="0.2">
      <c r="A36" s="32">
        <v>2</v>
      </c>
      <c r="B36" s="32">
        <v>3</v>
      </c>
      <c r="C36" s="32">
        <v>1977</v>
      </c>
      <c r="D36" s="32">
        <v>86</v>
      </c>
      <c r="E36" s="32">
        <v>44</v>
      </c>
      <c r="F36" s="32">
        <v>1</v>
      </c>
    </row>
    <row r="37" spans="1:6" x14ac:dyDescent="0.2">
      <c r="A37" s="32">
        <v>3</v>
      </c>
      <c r="B37" s="32">
        <v>4</v>
      </c>
      <c r="C37" s="32">
        <v>1985</v>
      </c>
      <c r="D37" s="32">
        <v>6</v>
      </c>
      <c r="E37" s="32">
        <v>0</v>
      </c>
      <c r="F37" s="32">
        <v>1</v>
      </c>
    </row>
    <row r="38" spans="1:6" x14ac:dyDescent="0.2">
      <c r="A38" s="32">
        <v>2</v>
      </c>
      <c r="B38" s="32">
        <v>4</v>
      </c>
      <c r="C38" s="32">
        <v>1977</v>
      </c>
      <c r="D38" s="32">
        <v>32</v>
      </c>
      <c r="E38" s="32">
        <v>2</v>
      </c>
      <c r="F38" s="32">
        <v>2</v>
      </c>
    </row>
    <row r="39" spans="1:6" x14ac:dyDescent="0.2">
      <c r="A39" s="32">
        <v>1</v>
      </c>
      <c r="B39" s="32">
        <v>4</v>
      </c>
      <c r="C39" s="32">
        <v>1970</v>
      </c>
      <c r="D39" s="32">
        <v>1064</v>
      </c>
      <c r="E39" s="32">
        <v>4</v>
      </c>
      <c r="F39" s="32">
        <v>2</v>
      </c>
    </row>
    <row r="40" spans="1:6" x14ac:dyDescent="0.2">
      <c r="A40" s="32">
        <v>2</v>
      </c>
      <c r="B40" s="32">
        <v>3</v>
      </c>
      <c r="C40" s="32">
        <v>1972</v>
      </c>
      <c r="D40" s="32">
        <v>223</v>
      </c>
      <c r="E40" s="32">
        <v>50</v>
      </c>
      <c r="F40" s="32">
        <v>2</v>
      </c>
    </row>
    <row r="41" spans="1:6" x14ac:dyDescent="0.2">
      <c r="A41" s="32">
        <v>2</v>
      </c>
      <c r="B41" s="32">
        <v>4</v>
      </c>
      <c r="C41" s="32">
        <v>1973</v>
      </c>
      <c r="D41" s="32">
        <v>200</v>
      </c>
      <c r="E41" s="32">
        <v>53</v>
      </c>
      <c r="F41" s="32">
        <v>2</v>
      </c>
    </row>
    <row r="42" spans="1:6" x14ac:dyDescent="0.2">
      <c r="A42" s="32">
        <v>1</v>
      </c>
      <c r="B42" s="32">
        <v>3</v>
      </c>
      <c r="C42" s="32">
        <v>1983</v>
      </c>
      <c r="D42" s="32">
        <v>69</v>
      </c>
      <c r="E42" s="32">
        <v>68</v>
      </c>
      <c r="F42" s="32">
        <v>2</v>
      </c>
    </row>
    <row r="43" spans="1:6" x14ac:dyDescent="0.2">
      <c r="A43" s="32">
        <v>1</v>
      </c>
      <c r="B43" s="32">
        <v>3</v>
      </c>
      <c r="C43" s="32">
        <v>1992</v>
      </c>
      <c r="D43" s="32">
        <v>69</v>
      </c>
      <c r="E43" s="32">
        <v>59</v>
      </c>
      <c r="F43" s="32">
        <v>2</v>
      </c>
    </row>
    <row r="44" spans="1:6" x14ac:dyDescent="0.2">
      <c r="A44" s="32">
        <v>2</v>
      </c>
      <c r="B44" s="32">
        <v>3</v>
      </c>
      <c r="C44" s="32">
        <v>1967</v>
      </c>
      <c r="D44" s="32">
        <v>736</v>
      </c>
      <c r="E44" s="32">
        <v>1</v>
      </c>
      <c r="F44" s="32">
        <v>2</v>
      </c>
    </row>
    <row r="45" spans="1:6" x14ac:dyDescent="0.2">
      <c r="A45" s="32">
        <v>3</v>
      </c>
      <c r="B45" s="32">
        <v>4</v>
      </c>
      <c r="C45" s="32">
        <v>1988</v>
      </c>
      <c r="D45" s="32">
        <v>39</v>
      </c>
      <c r="E45" s="32">
        <v>-10</v>
      </c>
      <c r="F45" s="32">
        <v>2</v>
      </c>
    </row>
    <row r="46" spans="1:6" x14ac:dyDescent="0.2">
      <c r="A46" s="32">
        <v>2</v>
      </c>
      <c r="B46" s="32">
        <v>4</v>
      </c>
      <c r="C46" s="32">
        <v>2004</v>
      </c>
      <c r="D46" s="32">
        <v>15</v>
      </c>
      <c r="E46" s="32">
        <v>1</v>
      </c>
      <c r="F46" s="32">
        <v>2</v>
      </c>
    </row>
    <row r="47" spans="1:6" x14ac:dyDescent="0.2">
      <c r="A47" s="32">
        <v>1</v>
      </c>
      <c r="B47" s="32">
        <v>3</v>
      </c>
      <c r="C47" s="32">
        <v>1981</v>
      </c>
      <c r="D47" s="32">
        <v>187</v>
      </c>
      <c r="E47" s="32">
        <v>6</v>
      </c>
      <c r="F47" s="32">
        <v>2</v>
      </c>
    </row>
    <row r="48" spans="1:6" x14ac:dyDescent="0.2">
      <c r="A48" s="32">
        <v>2</v>
      </c>
      <c r="B48" s="32">
        <v>4</v>
      </c>
      <c r="C48" s="32">
        <v>1972</v>
      </c>
      <c r="D48" s="32">
        <v>21</v>
      </c>
      <c r="E48" s="32">
        <v>2</v>
      </c>
      <c r="F48" s="32">
        <v>2</v>
      </c>
    </row>
    <row r="49" spans="1:6" x14ac:dyDescent="0.2">
      <c r="A49" s="32">
        <v>1</v>
      </c>
      <c r="B49" s="32">
        <v>3</v>
      </c>
      <c r="C49" s="32">
        <v>1978</v>
      </c>
      <c r="D49" s="32">
        <v>103</v>
      </c>
      <c r="E49" s="32">
        <v>2</v>
      </c>
      <c r="F49" s="32">
        <v>2</v>
      </c>
    </row>
    <row r="50" spans="1:6" x14ac:dyDescent="0.2">
      <c r="A50" s="32">
        <v>2</v>
      </c>
      <c r="B50" s="32">
        <v>3</v>
      </c>
      <c r="C50" s="32">
        <v>1979</v>
      </c>
      <c r="D50" s="32">
        <v>39</v>
      </c>
      <c r="E50" s="32">
        <v>11</v>
      </c>
      <c r="F50" s="32">
        <v>2</v>
      </c>
    </row>
    <row r="51" spans="1:6" x14ac:dyDescent="0.2">
      <c r="A51" s="32">
        <v>1</v>
      </c>
      <c r="B51" s="32">
        <v>3</v>
      </c>
      <c r="C51" s="32">
        <v>1973</v>
      </c>
      <c r="D51" s="32">
        <v>647</v>
      </c>
      <c r="E51" s="32">
        <v>14</v>
      </c>
      <c r="F51" s="32">
        <v>2</v>
      </c>
    </row>
    <row r="52" spans="1:6" x14ac:dyDescent="0.2">
      <c r="A52" s="32">
        <v>1</v>
      </c>
      <c r="B52" s="32">
        <v>4</v>
      </c>
      <c r="C52" s="32">
        <v>1973</v>
      </c>
      <c r="D52" s="32">
        <v>577</v>
      </c>
      <c r="E52" s="32">
        <v>4</v>
      </c>
      <c r="F52" s="32">
        <v>2</v>
      </c>
    </row>
    <row r="53" spans="1:6" x14ac:dyDescent="0.2">
      <c r="A53" s="32">
        <v>2</v>
      </c>
      <c r="B53" s="32">
        <v>3</v>
      </c>
      <c r="C53" s="32">
        <v>1979</v>
      </c>
      <c r="D53" s="32">
        <v>354</v>
      </c>
      <c r="E53" s="32">
        <v>61</v>
      </c>
      <c r="F53" s="32">
        <v>2</v>
      </c>
    </row>
    <row r="54" spans="1:6" x14ac:dyDescent="0.2">
      <c r="A54" s="32">
        <v>3</v>
      </c>
      <c r="B54" s="32">
        <v>4</v>
      </c>
      <c r="C54" s="32">
        <v>1968</v>
      </c>
      <c r="D54" s="32">
        <v>253</v>
      </c>
      <c r="E54" s="32">
        <v>-10</v>
      </c>
      <c r="F54" s="32">
        <v>2</v>
      </c>
    </row>
    <row r="55" spans="1:6" x14ac:dyDescent="0.2">
      <c r="A55" s="32">
        <v>2</v>
      </c>
      <c r="B55" s="32">
        <v>3</v>
      </c>
      <c r="C55" s="32">
        <v>1966</v>
      </c>
      <c r="D55" s="32">
        <v>1117</v>
      </c>
      <c r="E55" s="32">
        <v>44</v>
      </c>
      <c r="F55" s="32">
        <v>2</v>
      </c>
    </row>
    <row r="56" spans="1:6" x14ac:dyDescent="0.2">
      <c r="A56" s="32">
        <v>1</v>
      </c>
      <c r="B56" s="32">
        <v>3</v>
      </c>
      <c r="C56" s="32">
        <v>1973</v>
      </c>
      <c r="D56" s="32">
        <v>3341</v>
      </c>
      <c r="E56" s="32">
        <v>69</v>
      </c>
      <c r="F56" s="32">
        <v>3</v>
      </c>
    </row>
    <row r="57" spans="1:6" x14ac:dyDescent="0.2">
      <c r="A57" s="32">
        <v>1</v>
      </c>
      <c r="B57" s="32">
        <v>2</v>
      </c>
      <c r="C57" s="32">
        <v>1974</v>
      </c>
      <c r="D57" s="32">
        <v>107</v>
      </c>
      <c r="E57" s="32">
        <v>44</v>
      </c>
      <c r="F57" s="32">
        <v>3</v>
      </c>
    </row>
    <row r="58" spans="1:6" x14ac:dyDescent="0.2">
      <c r="A58" s="32">
        <v>1</v>
      </c>
      <c r="B58" s="32">
        <v>3</v>
      </c>
      <c r="C58" s="32">
        <v>1974</v>
      </c>
      <c r="D58" s="32">
        <v>2932</v>
      </c>
      <c r="E58" s="32">
        <v>51</v>
      </c>
      <c r="F58" s="32">
        <v>3</v>
      </c>
    </row>
    <row r="59" spans="1:6" x14ac:dyDescent="0.2">
      <c r="A59" s="32">
        <v>1</v>
      </c>
      <c r="B59" s="32">
        <v>4</v>
      </c>
      <c r="C59" s="32">
        <v>1981</v>
      </c>
      <c r="D59" s="32">
        <v>1742</v>
      </c>
      <c r="E59" s="32">
        <v>54</v>
      </c>
      <c r="F59" s="32">
        <v>3</v>
      </c>
    </row>
    <row r="60" spans="1:6" x14ac:dyDescent="0.2">
      <c r="A60" s="32">
        <v>1</v>
      </c>
      <c r="B60" s="32">
        <v>3</v>
      </c>
      <c r="C60" s="32">
        <v>1978</v>
      </c>
      <c r="D60" s="32">
        <v>557</v>
      </c>
      <c r="E60" s="32">
        <v>63</v>
      </c>
      <c r="F60" s="32">
        <v>3</v>
      </c>
    </row>
    <row r="61" spans="1:6" x14ac:dyDescent="0.2">
      <c r="A61" s="32">
        <v>1</v>
      </c>
      <c r="B61" s="32">
        <v>3</v>
      </c>
      <c r="C61" s="32">
        <v>1978</v>
      </c>
      <c r="D61" s="32">
        <v>55</v>
      </c>
      <c r="E61" s="32">
        <v>47</v>
      </c>
      <c r="F61" s="32">
        <v>3</v>
      </c>
    </row>
    <row r="62" spans="1:6" x14ac:dyDescent="0.2">
      <c r="A62" s="32">
        <v>1</v>
      </c>
      <c r="B62" s="32">
        <v>3</v>
      </c>
      <c r="C62" s="32">
        <v>1977</v>
      </c>
      <c r="D62" s="32">
        <v>0</v>
      </c>
      <c r="E62" s="32">
        <v>74</v>
      </c>
      <c r="F62" s="32">
        <v>3</v>
      </c>
    </row>
    <row r="63" spans="1:6" x14ac:dyDescent="0.2">
      <c r="A63" s="32">
        <v>1</v>
      </c>
      <c r="B63" s="32">
        <v>3</v>
      </c>
      <c r="C63" s="32">
        <v>1977</v>
      </c>
      <c r="D63" s="32">
        <v>615</v>
      </c>
      <c r="E63" s="32">
        <v>74</v>
      </c>
      <c r="F63" s="32">
        <v>3</v>
      </c>
    </row>
    <row r="64" spans="1:6" x14ac:dyDescent="0.2">
      <c r="A64" s="32">
        <v>2</v>
      </c>
      <c r="B64" s="32">
        <v>2</v>
      </c>
      <c r="C64" s="32">
        <v>1969</v>
      </c>
      <c r="D64" s="32">
        <v>107</v>
      </c>
      <c r="E64" s="32">
        <v>7</v>
      </c>
      <c r="F64" s="32">
        <v>4</v>
      </c>
    </row>
    <row r="65" spans="1:6" x14ac:dyDescent="0.2">
      <c r="A65" s="32">
        <v>2</v>
      </c>
      <c r="B65" s="32">
        <v>4</v>
      </c>
      <c r="C65" s="32">
        <v>1980</v>
      </c>
      <c r="D65" s="32">
        <v>107</v>
      </c>
      <c r="E65" s="32">
        <v>-10</v>
      </c>
      <c r="F65" s="32">
        <v>4</v>
      </c>
    </row>
    <row r="66" spans="1:6" x14ac:dyDescent="0.2">
      <c r="A66" s="32">
        <v>2</v>
      </c>
      <c r="B66" s="32">
        <v>2</v>
      </c>
      <c r="C66" s="32">
        <v>1964</v>
      </c>
      <c r="D66" s="32">
        <v>97</v>
      </c>
      <c r="E66" s="32">
        <v>3</v>
      </c>
      <c r="F66" s="32">
        <v>4</v>
      </c>
    </row>
    <row r="67" spans="1:6" x14ac:dyDescent="0.2">
      <c r="A67" s="32">
        <v>2</v>
      </c>
      <c r="B67" s="32">
        <v>2</v>
      </c>
      <c r="C67" s="32">
        <v>1973</v>
      </c>
      <c r="D67" s="32">
        <v>62</v>
      </c>
      <c r="E67" s="32">
        <v>7</v>
      </c>
      <c r="F67" s="32">
        <v>4</v>
      </c>
    </row>
    <row r="68" spans="1:6" x14ac:dyDescent="0.2">
      <c r="A68" s="32">
        <v>1</v>
      </c>
      <c r="B68" s="32">
        <v>3</v>
      </c>
      <c r="C68" s="32">
        <v>1979</v>
      </c>
      <c r="D68" s="32">
        <v>3322</v>
      </c>
      <c r="E68" s="32">
        <v>4</v>
      </c>
      <c r="F68" s="32">
        <v>4</v>
      </c>
    </row>
    <row r="69" spans="1:6" x14ac:dyDescent="0.2">
      <c r="A69" s="32">
        <v>1</v>
      </c>
      <c r="B69" s="32">
        <v>3</v>
      </c>
      <c r="C69" s="32">
        <v>1978</v>
      </c>
      <c r="D69" s="32">
        <v>202</v>
      </c>
      <c r="E69" s="32">
        <v>33</v>
      </c>
      <c r="F69" s="32">
        <v>4</v>
      </c>
    </row>
    <row r="70" spans="1:6" x14ac:dyDescent="0.2">
      <c r="A70" s="32">
        <v>1</v>
      </c>
      <c r="B70" s="32">
        <v>3</v>
      </c>
      <c r="C70" s="32">
        <v>1964</v>
      </c>
      <c r="D70" s="32">
        <v>1004</v>
      </c>
      <c r="E70" s="32">
        <v>4</v>
      </c>
      <c r="F70" s="32">
        <v>4</v>
      </c>
    </row>
    <row r="71" spans="1:6" x14ac:dyDescent="0.2">
      <c r="A71" s="32">
        <v>2</v>
      </c>
      <c r="B71" s="32">
        <v>3</v>
      </c>
      <c r="C71" s="32">
        <v>1967</v>
      </c>
      <c r="D71" s="32">
        <v>27</v>
      </c>
      <c r="E71" s="32">
        <v>11</v>
      </c>
      <c r="F71" s="32">
        <v>4</v>
      </c>
    </row>
    <row r="72" spans="1:6" x14ac:dyDescent="0.2">
      <c r="A72" s="32">
        <v>2</v>
      </c>
      <c r="B72" s="32">
        <v>2</v>
      </c>
      <c r="C72" s="32">
        <v>1967</v>
      </c>
      <c r="D72" s="32">
        <v>116</v>
      </c>
      <c r="E72" s="32">
        <v>16</v>
      </c>
      <c r="F72" s="32">
        <v>4</v>
      </c>
    </row>
    <row r="73" spans="1:6" x14ac:dyDescent="0.2">
      <c r="A73" s="32">
        <v>3</v>
      </c>
      <c r="B73" s="32">
        <v>4</v>
      </c>
      <c r="C73" s="32">
        <v>1992</v>
      </c>
      <c r="D73" s="32">
        <v>16</v>
      </c>
      <c r="E73" s="32">
        <v>-10</v>
      </c>
      <c r="F73" s="32">
        <v>4</v>
      </c>
    </row>
    <row r="74" spans="1:6" x14ac:dyDescent="0.2">
      <c r="A74" s="32">
        <v>2</v>
      </c>
      <c r="B74" s="32">
        <v>4</v>
      </c>
      <c r="C74" s="32">
        <v>1978</v>
      </c>
      <c r="D74" s="32">
        <v>344</v>
      </c>
      <c r="E74" s="32">
        <v>24</v>
      </c>
      <c r="F74" s="32">
        <v>4</v>
      </c>
    </row>
    <row r="75" spans="1:6" x14ac:dyDescent="0.2">
      <c r="A75" s="32">
        <v>3</v>
      </c>
      <c r="B75" s="32">
        <v>3</v>
      </c>
      <c r="C75" s="32">
        <v>1987</v>
      </c>
      <c r="D75" s="32">
        <v>117</v>
      </c>
      <c r="E75" s="32">
        <v>-10</v>
      </c>
      <c r="F75" s="32">
        <v>4</v>
      </c>
    </row>
    <row r="76" spans="1:6" x14ac:dyDescent="0.2">
      <c r="A76" s="32">
        <v>2</v>
      </c>
      <c r="B76" s="32">
        <v>4</v>
      </c>
      <c r="C76" s="32">
        <v>1970</v>
      </c>
      <c r="D76" s="32">
        <v>59</v>
      </c>
      <c r="E76" s="32">
        <v>53</v>
      </c>
      <c r="F76" s="32">
        <v>4</v>
      </c>
    </row>
    <row r="77" spans="1:6" x14ac:dyDescent="0.2">
      <c r="A77" s="32">
        <v>2</v>
      </c>
      <c r="B77" s="32">
        <v>4</v>
      </c>
      <c r="C77" s="32">
        <v>1991</v>
      </c>
      <c r="D77" s="32">
        <v>2</v>
      </c>
      <c r="E77" s="32">
        <v>65</v>
      </c>
      <c r="F77" s="32">
        <v>4</v>
      </c>
    </row>
    <row r="78" spans="1:6" x14ac:dyDescent="0.2">
      <c r="A78" s="32">
        <v>1</v>
      </c>
      <c r="B78" s="32">
        <v>4</v>
      </c>
      <c r="C78" s="32">
        <v>1975</v>
      </c>
      <c r="D78" s="32">
        <v>4127</v>
      </c>
      <c r="E78" s="32">
        <v>53</v>
      </c>
      <c r="F78" s="32">
        <v>4</v>
      </c>
    </row>
    <row r="79" spans="1:6" x14ac:dyDescent="0.2">
      <c r="A79" s="32">
        <v>2</v>
      </c>
      <c r="B79" s="32">
        <v>3</v>
      </c>
      <c r="C79" s="32">
        <v>1978</v>
      </c>
      <c r="D79" s="32">
        <v>721</v>
      </c>
      <c r="E79" s="32">
        <v>59</v>
      </c>
      <c r="F79" s="32">
        <v>4</v>
      </c>
    </row>
    <row r="80" spans="1:6" x14ac:dyDescent="0.2">
      <c r="A80" s="32">
        <v>2</v>
      </c>
      <c r="B80" s="32">
        <v>3</v>
      </c>
      <c r="C80" s="32">
        <v>1978</v>
      </c>
      <c r="D80" s="32">
        <v>112</v>
      </c>
      <c r="E80" s="32">
        <v>59</v>
      </c>
      <c r="F80" s="32">
        <v>4</v>
      </c>
    </row>
    <row r="81" spans="1:6" x14ac:dyDescent="0.2">
      <c r="A81" s="32">
        <v>2</v>
      </c>
      <c r="B81" s="32">
        <v>4</v>
      </c>
      <c r="C81" s="32">
        <v>1983</v>
      </c>
      <c r="D81" s="32">
        <v>137</v>
      </c>
      <c r="E81" s="32">
        <v>55</v>
      </c>
      <c r="F81" s="32">
        <v>4</v>
      </c>
    </row>
    <row r="82" spans="1:6" x14ac:dyDescent="0.2">
      <c r="A82" s="32">
        <v>1</v>
      </c>
      <c r="B82" s="32">
        <v>3</v>
      </c>
      <c r="C82" s="32">
        <v>1990</v>
      </c>
      <c r="D82" s="32">
        <v>114</v>
      </c>
      <c r="E82" s="32">
        <v>62</v>
      </c>
      <c r="F82" s="32">
        <v>4</v>
      </c>
    </row>
    <row r="83" spans="1:6" x14ac:dyDescent="0.2">
      <c r="A83" s="32">
        <v>2</v>
      </c>
      <c r="B83" s="32">
        <v>1</v>
      </c>
      <c r="C83" s="32">
        <v>1987</v>
      </c>
      <c r="D83" s="32">
        <v>382</v>
      </c>
      <c r="E83" s="32">
        <v>35</v>
      </c>
      <c r="F83" s="32">
        <v>4</v>
      </c>
    </row>
    <row r="84" spans="1:6" x14ac:dyDescent="0.2">
      <c r="A84" s="32">
        <v>2</v>
      </c>
      <c r="B84" s="32">
        <v>3</v>
      </c>
      <c r="C84" s="32">
        <v>1975</v>
      </c>
      <c r="D84" s="32">
        <v>213</v>
      </c>
      <c r="E84" s="32">
        <v>3</v>
      </c>
      <c r="F84" s="32">
        <v>4</v>
      </c>
    </row>
    <row r="85" spans="1:6" x14ac:dyDescent="0.2">
      <c r="A85" s="32">
        <v>2</v>
      </c>
      <c r="B85" s="32">
        <v>4</v>
      </c>
      <c r="C85" s="32">
        <v>1990</v>
      </c>
      <c r="D85" s="32">
        <v>14</v>
      </c>
      <c r="E85" s="32">
        <v>42</v>
      </c>
      <c r="F85" s="32">
        <v>4</v>
      </c>
    </row>
    <row r="86" spans="1:6" x14ac:dyDescent="0.2">
      <c r="A86" s="32">
        <v>2</v>
      </c>
      <c r="B86" s="32">
        <v>2</v>
      </c>
      <c r="C86" s="32">
        <v>1963</v>
      </c>
      <c r="D86" s="32">
        <v>391</v>
      </c>
      <c r="E86" s="32">
        <v>11</v>
      </c>
      <c r="F86" s="32">
        <v>4</v>
      </c>
    </row>
    <row r="87" spans="1:6" x14ac:dyDescent="0.2">
      <c r="A87" s="32">
        <v>2</v>
      </c>
      <c r="B87" s="32">
        <v>2</v>
      </c>
      <c r="C87" s="32">
        <v>1967</v>
      </c>
      <c r="D87" s="32">
        <v>10</v>
      </c>
      <c r="E87" s="32">
        <v>7</v>
      </c>
      <c r="F87" s="32">
        <v>4</v>
      </c>
    </row>
    <row r="88" spans="1:6" x14ac:dyDescent="0.2">
      <c r="A88" s="32">
        <v>1</v>
      </c>
      <c r="B88" s="32">
        <v>3</v>
      </c>
      <c r="C88" s="32">
        <v>1977</v>
      </c>
      <c r="D88" s="32">
        <v>4</v>
      </c>
      <c r="E88" s="32">
        <v>36</v>
      </c>
      <c r="F88" s="32">
        <v>4</v>
      </c>
    </row>
    <row r="89" spans="1:6" x14ac:dyDescent="0.2">
      <c r="A89" s="32">
        <v>2</v>
      </c>
      <c r="B89" s="32">
        <v>4</v>
      </c>
      <c r="C89" s="32">
        <v>1977</v>
      </c>
      <c r="D89" s="32">
        <v>22</v>
      </c>
      <c r="E89" s="32">
        <v>14</v>
      </c>
      <c r="F89" s="32">
        <v>4</v>
      </c>
    </row>
    <row r="90" spans="1:6" x14ac:dyDescent="0.2">
      <c r="A90" s="32">
        <v>2</v>
      </c>
      <c r="B90" s="32">
        <v>4</v>
      </c>
      <c r="C90" s="32">
        <v>1977</v>
      </c>
      <c r="D90" s="32">
        <v>121</v>
      </c>
      <c r="E90" s="32">
        <v>-10</v>
      </c>
      <c r="F90" s="32">
        <v>4</v>
      </c>
    </row>
    <row r="91" spans="1:6" x14ac:dyDescent="0.2">
      <c r="A91" s="32">
        <v>1</v>
      </c>
      <c r="B91" s="32">
        <v>3</v>
      </c>
      <c r="C91" s="32">
        <v>1986</v>
      </c>
      <c r="D91" s="32">
        <v>23</v>
      </c>
      <c r="E91" s="32">
        <v>63</v>
      </c>
      <c r="F91" s="32">
        <v>4</v>
      </c>
    </row>
    <row r="92" spans="1:6" x14ac:dyDescent="0.2">
      <c r="A92" s="32">
        <v>2</v>
      </c>
      <c r="B92" s="32">
        <v>1</v>
      </c>
      <c r="C92" s="32">
        <v>1981</v>
      </c>
      <c r="D92" s="32">
        <v>148</v>
      </c>
      <c r="E92" s="32">
        <v>38</v>
      </c>
      <c r="F92" s="32">
        <v>4</v>
      </c>
    </row>
    <row r="93" spans="1:6" x14ac:dyDescent="0.2">
      <c r="A93" s="32">
        <v>2</v>
      </c>
      <c r="B93" s="32">
        <v>1</v>
      </c>
      <c r="C93" s="32">
        <v>1990</v>
      </c>
      <c r="D93" s="32">
        <v>3</v>
      </c>
      <c r="E93" s="32">
        <v>38</v>
      </c>
      <c r="F93" s="32">
        <v>4</v>
      </c>
    </row>
    <row r="94" spans="1:6" x14ac:dyDescent="0.2">
      <c r="A94" s="32">
        <v>2</v>
      </c>
      <c r="B94" s="32">
        <v>4</v>
      </c>
      <c r="C94" s="32">
        <v>1972</v>
      </c>
      <c r="D94" s="32">
        <v>1377</v>
      </c>
      <c r="E94" s="32">
        <v>19</v>
      </c>
      <c r="F94" s="32">
        <v>4</v>
      </c>
    </row>
    <row r="95" spans="1:6" x14ac:dyDescent="0.2">
      <c r="A95" s="32">
        <v>2</v>
      </c>
      <c r="B95" s="32">
        <v>4</v>
      </c>
      <c r="C95" s="32">
        <v>1972</v>
      </c>
      <c r="D95" s="32">
        <v>179</v>
      </c>
      <c r="E95" s="32">
        <v>19</v>
      </c>
      <c r="F95" s="32">
        <v>4</v>
      </c>
    </row>
    <row r="96" spans="1:6" x14ac:dyDescent="0.2">
      <c r="A96" s="32">
        <v>2</v>
      </c>
      <c r="B96" s="32">
        <v>4</v>
      </c>
      <c r="C96" s="32">
        <v>1966</v>
      </c>
      <c r="D96" s="32">
        <v>1131</v>
      </c>
      <c r="E96" s="32">
        <v>61</v>
      </c>
      <c r="F96" s="32">
        <v>4</v>
      </c>
    </row>
    <row r="97" spans="1:6" x14ac:dyDescent="0.2">
      <c r="A97" s="32">
        <v>2</v>
      </c>
      <c r="B97" s="32">
        <v>4</v>
      </c>
      <c r="C97" s="32">
        <v>1966</v>
      </c>
      <c r="D97" s="32">
        <v>58</v>
      </c>
      <c r="E97" s="32">
        <v>61</v>
      </c>
      <c r="F97" s="32">
        <v>4</v>
      </c>
    </row>
    <row r="98" spans="1:6" x14ac:dyDescent="0.2">
      <c r="A98" s="32">
        <v>2</v>
      </c>
      <c r="B98" s="32">
        <v>4</v>
      </c>
      <c r="C98" s="32">
        <v>1980</v>
      </c>
      <c r="D98" s="32">
        <v>3736</v>
      </c>
      <c r="E98" s="32">
        <v>1</v>
      </c>
      <c r="F98" s="32">
        <v>4</v>
      </c>
    </row>
    <row r="99" spans="1:6" x14ac:dyDescent="0.2">
      <c r="A99" s="32">
        <v>2</v>
      </c>
      <c r="B99" s="32">
        <v>3</v>
      </c>
      <c r="C99" s="32">
        <v>1974</v>
      </c>
      <c r="D99" s="32">
        <v>3821</v>
      </c>
      <c r="E99" s="32">
        <v>37</v>
      </c>
      <c r="F99" s="32">
        <v>4</v>
      </c>
    </row>
    <row r="100" spans="1:6" x14ac:dyDescent="0.2">
      <c r="A100" s="32">
        <v>2</v>
      </c>
      <c r="B100" s="32">
        <v>1</v>
      </c>
      <c r="C100" s="32">
        <v>1981</v>
      </c>
      <c r="D100" s="32">
        <v>259</v>
      </c>
      <c r="E100" s="32">
        <v>54</v>
      </c>
      <c r="F100" s="32">
        <v>4</v>
      </c>
    </row>
    <row r="101" spans="1:6" x14ac:dyDescent="0.2">
      <c r="A101" s="32">
        <v>2</v>
      </c>
      <c r="B101" s="32">
        <v>3</v>
      </c>
      <c r="C101" s="32">
        <v>1980</v>
      </c>
      <c r="D101" s="32">
        <v>415</v>
      </c>
      <c r="E101" s="32">
        <v>53</v>
      </c>
      <c r="F101" s="32">
        <v>4</v>
      </c>
    </row>
    <row r="102" spans="1:6" x14ac:dyDescent="0.2">
      <c r="A102" s="32">
        <v>1</v>
      </c>
      <c r="B102" s="32">
        <v>4</v>
      </c>
      <c r="C102" s="32">
        <v>1972</v>
      </c>
      <c r="D102" s="32">
        <v>753</v>
      </c>
      <c r="E102" s="32">
        <v>3</v>
      </c>
      <c r="F102" s="32">
        <v>4</v>
      </c>
    </row>
    <row r="103" spans="1:6" x14ac:dyDescent="0.2">
      <c r="A103" s="32">
        <v>2</v>
      </c>
      <c r="B103" s="32">
        <v>3</v>
      </c>
      <c r="C103" s="32">
        <v>1984</v>
      </c>
      <c r="D103" s="32">
        <v>83</v>
      </c>
      <c r="E103" s="32">
        <v>8</v>
      </c>
      <c r="F103" s="32">
        <v>4</v>
      </c>
    </row>
    <row r="104" spans="1:6" x14ac:dyDescent="0.2">
      <c r="A104" s="32">
        <v>1</v>
      </c>
      <c r="B104" s="32">
        <v>3</v>
      </c>
      <c r="C104" s="32">
        <v>1995</v>
      </c>
      <c r="D104" s="32">
        <v>175</v>
      </c>
      <c r="E104" s="32">
        <v>-10</v>
      </c>
      <c r="F104" s="32">
        <v>5</v>
      </c>
    </row>
    <row r="105" spans="1:6" x14ac:dyDescent="0.2">
      <c r="A105" s="32">
        <v>2</v>
      </c>
      <c r="B105" s="32">
        <v>3</v>
      </c>
      <c r="C105" s="32">
        <v>1972</v>
      </c>
      <c r="D105" s="32">
        <v>6229</v>
      </c>
      <c r="E105" s="32">
        <v>58</v>
      </c>
      <c r="F105" s="32">
        <v>5</v>
      </c>
    </row>
    <row r="106" spans="1:6" x14ac:dyDescent="0.2">
      <c r="A106" s="32">
        <v>2</v>
      </c>
      <c r="B106" s="32">
        <v>3</v>
      </c>
      <c r="C106" s="32">
        <v>2009</v>
      </c>
      <c r="D106" s="32">
        <v>472</v>
      </c>
      <c r="E106" s="32">
        <v>1</v>
      </c>
      <c r="F106" s="32">
        <v>5</v>
      </c>
    </row>
    <row r="107" spans="1:6" x14ac:dyDescent="0.2">
      <c r="A107" s="32">
        <v>1</v>
      </c>
      <c r="B107" s="32">
        <v>2</v>
      </c>
      <c r="C107" s="32">
        <v>1996</v>
      </c>
      <c r="D107" s="32">
        <v>4700</v>
      </c>
      <c r="E107" s="32">
        <v>0</v>
      </c>
      <c r="F107" s="32">
        <v>5</v>
      </c>
    </row>
    <row r="108" spans="1:6" x14ac:dyDescent="0.2">
      <c r="A108" s="32">
        <v>2</v>
      </c>
      <c r="B108" s="32">
        <v>3</v>
      </c>
      <c r="C108" s="32">
        <v>1975</v>
      </c>
      <c r="D108" s="32">
        <v>62</v>
      </c>
      <c r="E108" s="32">
        <v>47</v>
      </c>
      <c r="F108" s="32">
        <v>5</v>
      </c>
    </row>
    <row r="109" spans="1:6" x14ac:dyDescent="0.2">
      <c r="A109" s="32">
        <v>2</v>
      </c>
      <c r="B109" s="32">
        <v>3</v>
      </c>
      <c r="C109" s="32">
        <v>1985</v>
      </c>
      <c r="D109" s="32">
        <v>53</v>
      </c>
      <c r="E109" s="32">
        <v>62</v>
      </c>
      <c r="F109" s="32">
        <v>5</v>
      </c>
    </row>
    <row r="110" spans="1:6" x14ac:dyDescent="0.2">
      <c r="A110" s="32">
        <v>2</v>
      </c>
      <c r="B110" s="32">
        <v>3</v>
      </c>
      <c r="C110" s="32">
        <v>1980</v>
      </c>
      <c r="D110" s="32">
        <v>249</v>
      </c>
      <c r="E110" s="32">
        <v>55</v>
      </c>
      <c r="F110" s="32">
        <v>5</v>
      </c>
    </row>
    <row r="111" spans="1:6" x14ac:dyDescent="0.2">
      <c r="A111" s="32">
        <v>2</v>
      </c>
      <c r="B111" s="32">
        <v>4</v>
      </c>
      <c r="C111" s="32">
        <v>1991</v>
      </c>
      <c r="D111" s="32">
        <v>0</v>
      </c>
      <c r="E111" s="32">
        <v>49</v>
      </c>
      <c r="F111" s="32">
        <v>5</v>
      </c>
    </row>
    <row r="112" spans="1:6" x14ac:dyDescent="0.2">
      <c r="A112" s="32">
        <v>3</v>
      </c>
      <c r="B112" s="32">
        <v>4</v>
      </c>
      <c r="C112" s="32">
        <v>1960</v>
      </c>
      <c r="D112" s="32">
        <v>67</v>
      </c>
      <c r="E112" s="32">
        <v>-10</v>
      </c>
      <c r="F112" s="32">
        <v>5</v>
      </c>
    </row>
    <row r="113" spans="1:6" x14ac:dyDescent="0.2">
      <c r="A113" s="32">
        <v>2</v>
      </c>
      <c r="B113" s="32">
        <v>4</v>
      </c>
      <c r="C113" s="32">
        <v>1991</v>
      </c>
      <c r="D113" s="32">
        <v>0</v>
      </c>
      <c r="E113" s="32">
        <v>49</v>
      </c>
      <c r="F113" s="32">
        <v>5</v>
      </c>
    </row>
    <row r="114" spans="1:6" x14ac:dyDescent="0.2">
      <c r="A114" s="32">
        <v>3</v>
      </c>
      <c r="B114" s="32">
        <v>4</v>
      </c>
      <c r="C114" s="32">
        <v>1986</v>
      </c>
      <c r="D114" s="32">
        <v>385</v>
      </c>
      <c r="E114" s="32">
        <v>-10</v>
      </c>
      <c r="F114" s="32">
        <v>5</v>
      </c>
    </row>
    <row r="115" spans="1:6" x14ac:dyDescent="0.2">
      <c r="A115" s="32">
        <v>1</v>
      </c>
      <c r="B115" s="32">
        <v>2</v>
      </c>
      <c r="C115" s="32">
        <v>1983</v>
      </c>
      <c r="D115" s="32">
        <v>211</v>
      </c>
      <c r="E115" s="32">
        <v>32</v>
      </c>
      <c r="F115" s="32">
        <v>5</v>
      </c>
    </row>
    <row r="116" spans="1:6" x14ac:dyDescent="0.2">
      <c r="A116" s="32">
        <v>2</v>
      </c>
      <c r="B116" s="32">
        <v>3</v>
      </c>
      <c r="C116" s="32">
        <v>1990</v>
      </c>
      <c r="D116" s="32">
        <v>53</v>
      </c>
      <c r="E116" s="32">
        <v>52</v>
      </c>
      <c r="F116" s="32">
        <v>5</v>
      </c>
    </row>
    <row r="117" spans="1:6" x14ac:dyDescent="0.2">
      <c r="A117" s="32">
        <v>2</v>
      </c>
      <c r="B117" s="32">
        <v>4</v>
      </c>
      <c r="C117" s="32">
        <v>1981</v>
      </c>
      <c r="D117" s="32">
        <v>132</v>
      </c>
      <c r="E117" s="32">
        <v>-10</v>
      </c>
      <c r="F117" s="32">
        <v>5</v>
      </c>
    </row>
    <row r="118" spans="1:6" x14ac:dyDescent="0.2">
      <c r="A118" s="32">
        <v>3</v>
      </c>
      <c r="B118" s="32">
        <v>4</v>
      </c>
      <c r="C118" s="32">
        <v>1989</v>
      </c>
      <c r="D118" s="32">
        <v>67</v>
      </c>
      <c r="E118" s="32">
        <v>-10</v>
      </c>
      <c r="F118" s="32">
        <v>5</v>
      </c>
    </row>
    <row r="119" spans="1:6" x14ac:dyDescent="0.2">
      <c r="A119" s="32">
        <v>2</v>
      </c>
      <c r="B119" s="32">
        <v>3</v>
      </c>
      <c r="C119" s="32">
        <v>1975</v>
      </c>
      <c r="D119" s="32">
        <v>113</v>
      </c>
      <c r="E119" s="32">
        <v>65</v>
      </c>
      <c r="F119" s="32">
        <v>5</v>
      </c>
    </row>
    <row r="120" spans="1:6" x14ac:dyDescent="0.2">
      <c r="A120" s="32">
        <v>2</v>
      </c>
      <c r="B120" s="32">
        <v>4</v>
      </c>
      <c r="C120" s="32">
        <v>1991</v>
      </c>
      <c r="D120" s="32">
        <v>0</v>
      </c>
      <c r="E120" s="32">
        <v>49</v>
      </c>
      <c r="F120" s="32">
        <v>5</v>
      </c>
    </row>
    <row r="121" spans="1:6" x14ac:dyDescent="0.2">
      <c r="A121" s="32">
        <v>3</v>
      </c>
      <c r="B121" s="32">
        <v>4</v>
      </c>
      <c r="C121" s="32">
        <v>2001</v>
      </c>
      <c r="D121" s="32">
        <v>4</v>
      </c>
      <c r="E121" s="32">
        <v>-10</v>
      </c>
      <c r="F121" s="32">
        <v>6</v>
      </c>
    </row>
    <row r="122" spans="1:6" x14ac:dyDescent="0.2">
      <c r="A122" s="32">
        <v>2</v>
      </c>
      <c r="B122" s="32">
        <v>4</v>
      </c>
      <c r="C122" s="32">
        <v>1995</v>
      </c>
      <c r="D122" s="32">
        <v>17</v>
      </c>
      <c r="E122" s="32">
        <v>35</v>
      </c>
      <c r="F122" s="32">
        <v>6</v>
      </c>
    </row>
    <row r="123" spans="1:6" x14ac:dyDescent="0.2">
      <c r="A123" s="32">
        <v>2</v>
      </c>
      <c r="B123" s="32">
        <v>4</v>
      </c>
      <c r="C123" s="32">
        <v>2009</v>
      </c>
      <c r="D123" s="32">
        <v>0</v>
      </c>
      <c r="E123" s="32">
        <v>-10</v>
      </c>
      <c r="F123" s="32">
        <v>6</v>
      </c>
    </row>
    <row r="124" spans="1:6" x14ac:dyDescent="0.2">
      <c r="A124" s="32">
        <v>2</v>
      </c>
      <c r="B124" s="32">
        <v>3</v>
      </c>
      <c r="C124" s="32">
        <v>1991</v>
      </c>
      <c r="D124" s="32">
        <v>3</v>
      </c>
      <c r="E124" s="32">
        <v>41</v>
      </c>
      <c r="F124" s="32">
        <v>6</v>
      </c>
    </row>
    <row r="125" spans="1:6" x14ac:dyDescent="0.2">
      <c r="A125" s="32">
        <v>2</v>
      </c>
      <c r="B125" s="32">
        <v>3</v>
      </c>
      <c r="C125" s="32">
        <v>1997</v>
      </c>
      <c r="D125" s="32">
        <v>65</v>
      </c>
      <c r="E125" s="32">
        <v>59</v>
      </c>
      <c r="F125" s="32">
        <v>6</v>
      </c>
    </row>
    <row r="126" spans="1:6" x14ac:dyDescent="0.2">
      <c r="A126" s="32">
        <v>1</v>
      </c>
      <c r="B126" s="32">
        <v>4</v>
      </c>
      <c r="C126" s="32">
        <v>1984</v>
      </c>
      <c r="D126" s="32">
        <v>774</v>
      </c>
      <c r="E126" s="32">
        <v>-10</v>
      </c>
      <c r="F126" s="32">
        <v>7</v>
      </c>
    </row>
    <row r="127" spans="1:6" x14ac:dyDescent="0.2">
      <c r="A127" s="32">
        <v>1</v>
      </c>
      <c r="B127" s="32">
        <v>4</v>
      </c>
      <c r="C127" s="32">
        <v>1993</v>
      </c>
      <c r="D127" s="32">
        <v>66</v>
      </c>
      <c r="E127" s="32">
        <v>-10</v>
      </c>
      <c r="F127" s="32">
        <v>7</v>
      </c>
    </row>
    <row r="128" spans="1:6" x14ac:dyDescent="0.2">
      <c r="A128" s="32">
        <v>1</v>
      </c>
      <c r="B128" s="32">
        <v>3</v>
      </c>
      <c r="C128" s="32">
        <v>1974</v>
      </c>
      <c r="D128" s="32">
        <v>788</v>
      </c>
      <c r="E128" s="32">
        <v>12</v>
      </c>
      <c r="F128" s="32">
        <v>7</v>
      </c>
    </row>
    <row r="129" spans="1:6" x14ac:dyDescent="0.2">
      <c r="A129" s="32">
        <v>1</v>
      </c>
      <c r="B129" s="32">
        <v>4</v>
      </c>
      <c r="C129" s="32">
        <v>1988</v>
      </c>
      <c r="D129" s="32">
        <v>19</v>
      </c>
      <c r="E129" s="32">
        <v>-10</v>
      </c>
      <c r="F129" s="32">
        <v>7</v>
      </c>
    </row>
    <row r="130" spans="1:6" x14ac:dyDescent="0.2">
      <c r="A130" s="32">
        <v>1</v>
      </c>
      <c r="B130" s="32">
        <v>4</v>
      </c>
      <c r="C130" s="32">
        <v>1988</v>
      </c>
      <c r="D130" s="32">
        <v>7</v>
      </c>
      <c r="E130" s="32">
        <v>-10</v>
      </c>
      <c r="F130" s="32">
        <v>7</v>
      </c>
    </row>
    <row r="131" spans="1:6" x14ac:dyDescent="0.2">
      <c r="A131" s="32">
        <v>1</v>
      </c>
      <c r="B131" s="32">
        <v>4</v>
      </c>
      <c r="C131" s="32">
        <v>1988</v>
      </c>
      <c r="D131" s="32">
        <v>24</v>
      </c>
      <c r="E131" s="32">
        <v>-10</v>
      </c>
      <c r="F131" s="32">
        <v>7</v>
      </c>
    </row>
    <row r="132" spans="1:6" x14ac:dyDescent="0.2">
      <c r="A132" s="32">
        <v>1</v>
      </c>
      <c r="B132" s="32">
        <v>3</v>
      </c>
      <c r="C132" s="32">
        <v>1973</v>
      </c>
      <c r="D132" s="32">
        <v>1581</v>
      </c>
      <c r="E132" s="32">
        <v>64</v>
      </c>
      <c r="F132" s="32">
        <v>7</v>
      </c>
    </row>
    <row r="133" spans="1:6" x14ac:dyDescent="0.2">
      <c r="A133" s="32">
        <v>1</v>
      </c>
      <c r="B133" s="32">
        <v>3</v>
      </c>
      <c r="C133" s="32">
        <v>1973</v>
      </c>
      <c r="D133" s="32">
        <v>0</v>
      </c>
      <c r="E133" s="32">
        <v>64</v>
      </c>
      <c r="F133" s="32">
        <v>7</v>
      </c>
    </row>
    <row r="134" spans="1:6" x14ac:dyDescent="0.2">
      <c r="A134" s="32">
        <v>1</v>
      </c>
      <c r="B134" s="32">
        <v>1</v>
      </c>
      <c r="C134" s="32">
        <v>1996</v>
      </c>
      <c r="D134" s="32">
        <v>4845</v>
      </c>
      <c r="E134" s="32">
        <v>39</v>
      </c>
      <c r="F134" s="32">
        <v>7</v>
      </c>
    </row>
    <row r="135" spans="1:6" x14ac:dyDescent="0.2">
      <c r="A135" s="32">
        <v>1</v>
      </c>
      <c r="B135" s="32">
        <v>3</v>
      </c>
      <c r="C135" s="32">
        <v>1980</v>
      </c>
      <c r="D135" s="32">
        <v>258</v>
      </c>
      <c r="E135" s="32">
        <v>56</v>
      </c>
      <c r="F135" s="32">
        <v>7</v>
      </c>
    </row>
  </sheetData>
  <sortState ref="A1:F135">
    <sortCondition ref="F1:F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CDC_1</vt:lpstr>
      <vt:lpstr>CDC</vt:lpstr>
      <vt:lpstr>Sheet5</vt:lpstr>
      <vt:lpstr>Sheet4</vt:lpstr>
      <vt:lpstr>Sheet1</vt:lpstr>
      <vt:lpstr>Sheet7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2016-07-05T02:15:59Z</dcterms:created>
  <dcterms:modified xsi:type="dcterms:W3CDTF">2016-08-19T03:40:14Z</dcterms:modified>
</cp:coreProperties>
</file>