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<sst xmlns="http://schemas.openxmlformats.org/spreadsheetml/2006/main" count="28" uniqueCount="20">
  <si>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Sample Name</t>
  </si>
  <si>
    <t>Target Cell Density</t>
  </si>
  <si>
    <t>Hemocytometer</t>
  </si>
  <si>
    <t>Automated Cell Counter: Countess</t>
  </si>
  <si>
    <t xml:space="preserve"> </t>
  </si>
  <si>
    <t>Square Center</t>
  </si>
  <si>
    <t>Square Upper Left</t>
  </si>
  <si>
    <t>Square Upper Right</t>
  </si>
  <si>
    <t>Square Lower Right</t>
  </si>
  <si>
    <t>Square Lower Left</t>
  </si>
  <si>
    <t>Cell Density (cells/mL)</t>
  </si>
  <si>
    <t xml:space="preserve">A </t>
  </si>
  <si>
    <t>B</t>
  </si>
  <si>
    <t>Average Cell Density (cell/mL)</t>
  </si>
  <si>
    <t>Manual Error</t>
  </si>
  <si>
    <t>Automated Error</t>
  </si>
  <si>
    <t>Target Density</t>
  </si>
  <si>
    <t>Automated Count</t>
  </si>
  <si>
    <t>Hemocytometer Count</t>
  </si>
  <si>
    <t>Hemocytometer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</si>
</sst>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Counting A549 Cell Density 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Sheet1!$C$10</c:f>
            </c:strRef>
          </c:tx>
          <c:spPr>
            <a:solidFill>
              <a:srgbClr val="3366CC"/>
            </a:solidFill>
          </c:spPr>
          <c:cat>
            <c:strRef>
              <c:f>Sheet1!$B$11:$B$16</c:f>
            </c:strRef>
          </c:cat>
          <c:val>
            <c:numRef>
              <c:f>Sheet1!$C$11:$C$16</c:f>
            </c:numRef>
          </c:val>
        </c:ser>
        <c:ser>
          <c:idx val="1"/>
          <c:order val="1"/>
          <c:tx>
            <c:strRef>
              <c:f>Sheet1!$D$10</c:f>
            </c:strRef>
          </c:tx>
          <c:spPr>
            <a:solidFill>
              <a:srgbClr val="DC3912"/>
            </a:solidFill>
          </c:spPr>
          <c:cat>
            <c:strRef>
              <c:f>Sheet1!$B$11:$B$16</c:f>
            </c:strRef>
          </c:cat>
          <c:val>
            <c:numRef>
              <c:f>Sheet1!$D$11:$D$16</c:f>
            </c:numRef>
          </c:val>
        </c:ser>
        <c:ser>
          <c:idx val="2"/>
          <c:order val="2"/>
          <c:tx>
            <c:strRef>
              <c:f>Sheet1!$E$10</c:f>
            </c:strRef>
          </c:tx>
          <c:spPr>
            <a:solidFill>
              <a:srgbClr val="FF9900"/>
            </a:solidFill>
          </c:spPr>
          <c:cat>
            <c:strRef>
              <c:f>Sheet1!$B$11:$B$16</c:f>
            </c:strRef>
          </c:cat>
          <c:val>
            <c:numRef>
              <c:f>Sheet1!$E$11:$E$16</c:f>
            </c:numRef>
          </c:val>
        </c:ser>
        <c:axId val="1164775993"/>
        <c:axId val="1040616617"/>
      </c:barChart>
      <c:catAx>
        <c:axId val="1164775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Target Cell Density (cells/mL)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40616617"/>
      </c:catAx>
      <c:valAx>
        <c:axId val="1040616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Measured Cell Density (cells/mL)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64775993"/>
      </c:valAx>
    </c:plotArea>
    <c:legend>
      <c:legendPos val="t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Comparison of Errors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Sheet1!$I$10</c:f>
            </c:strRef>
          </c:tx>
          <c:spPr>
            <a:solidFill>
              <a:srgbClr val="FF0000"/>
            </a:solidFill>
          </c:spPr>
          <c:cat>
            <c:strRef>
              <c:f>Sheet1!$H$11:$H$16</c:f>
            </c:strRef>
          </c:cat>
          <c:val>
            <c:numRef>
              <c:f>Sheet1!$I$11:$I$16</c:f>
            </c:numRef>
          </c:val>
        </c:ser>
        <c:ser>
          <c:idx val="1"/>
          <c:order val="1"/>
          <c:tx>
            <c:strRef>
              <c:f>Sheet1!$J$10</c:f>
            </c:strRef>
          </c:tx>
          <c:spPr>
            <a:solidFill>
              <a:srgbClr val="FFFF00"/>
            </a:solidFill>
          </c:spPr>
          <c:cat>
            <c:strRef>
              <c:f>Sheet1!$H$11:$H$16</c:f>
            </c:strRef>
          </c:cat>
          <c:val>
            <c:numRef>
              <c:f>Sheet1!$J$11:$J$16</c:f>
            </c:numRef>
          </c:val>
        </c:ser>
        <c:axId val="187305150"/>
        <c:axId val="122055634"/>
      </c:barChart>
      <c:catAx>
        <c:axId val="187305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Target Cell Density (cells/mL)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2055634"/>
      </c:catAx>
      <c:valAx>
        <c:axId val="122055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% Error (Measured-Target)/Target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7305150"/>
      </c:valAx>
    </c:plotArea>
    <c:legend>
      <c:legendPos val="t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200025</xdr:colOff>
      <xdr:row>16</xdr:row>
      <xdr:rowOff>123825</xdr:rowOff>
    </xdr:from>
    <xdr:ext cx="50768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219075</xdr:colOff>
      <xdr:row>16</xdr:row>
      <xdr:rowOff>171450</xdr:rowOff>
    </xdr:from>
    <xdr:ext cx="38481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0.14"/>
    <col customWidth="1" min="4" max="4" width="12.43"/>
    <col customWidth="1" min="5" max="5" width="12.86"/>
    <col customWidth="1" min="6" max="6" width="12.29"/>
    <col customWidth="1" min="7" max="7" width="12.71"/>
    <col customWidth="1" min="8" max="8" width="12.86"/>
    <col customWidth="1" min="11" max="11" width="17.43"/>
    <col customWidth="1" min="13" max="13" width="19.14"/>
  </cols>
  <sheetData>
    <row r="1">
      <c r="A1" s="1" t="s">
        <v>0</v>
      </c>
      <c r="B1" s="1" t="s">
        <v>1</v>
      </c>
      <c r="C1" s="1" t="s">
        <v>2</v>
      </c>
      <c r="F1" s="2"/>
      <c r="G1" s="2"/>
      <c r="I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4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6.0</v>
      </c>
      <c r="B3">
        <f t="shared" ref="B3:B8" si="1">1*10^A3</f>
        <v>1000000</v>
      </c>
      <c r="C3" s="3">
        <v>77.0</v>
      </c>
      <c r="D3" s="3">
        <v>59.0</v>
      </c>
      <c r="E3" s="3">
        <v>61.0</v>
      </c>
      <c r="F3" s="3">
        <v>50.0</v>
      </c>
      <c r="G3" s="3">
        <v>71.0</v>
      </c>
      <c r="H3">
        <f t="shared" ref="H3:H8" si="2">sum(C3:G3)/5*2*10000</f>
        <v>1272000</v>
      </c>
      <c r="I3" s="3">
        <f>1.3*10^6</f>
        <v>1300000</v>
      </c>
      <c r="J3">
        <f>1.1*10^6</f>
        <v>1100000</v>
      </c>
      <c r="K3">
        <f t="shared" ref="K3:K8" si="3">average(I3:J3)</f>
        <v>1200000</v>
      </c>
      <c r="L3">
        <f t="shared" ref="L3:L8" si="4">ABS($B3-H3)/$B3</f>
        <v>0.272</v>
      </c>
      <c r="M3">
        <f t="shared" ref="M3:M8" si="5">ABS($B3-K3)/$B3</f>
        <v>0.2</v>
      </c>
    </row>
    <row r="4">
      <c r="A4" s="3">
        <v>5.0</v>
      </c>
      <c r="B4">
        <f t="shared" si="1"/>
        <v>100000</v>
      </c>
      <c r="C4" s="3">
        <v>8.0</v>
      </c>
      <c r="D4" s="3">
        <v>10.0</v>
      </c>
      <c r="E4" s="3">
        <v>16.0</v>
      </c>
      <c r="F4" s="3">
        <v>3.0</v>
      </c>
      <c r="G4" s="3">
        <v>6.0</v>
      </c>
      <c r="H4">
        <f t="shared" si="2"/>
        <v>172000</v>
      </c>
      <c r="I4">
        <f>1.5*10^5</f>
        <v>150000</v>
      </c>
      <c r="J4">
        <f>1.1*10^5</f>
        <v>110000</v>
      </c>
      <c r="K4">
        <f t="shared" si="3"/>
        <v>130000</v>
      </c>
      <c r="L4">
        <f t="shared" si="4"/>
        <v>0.72</v>
      </c>
      <c r="M4">
        <f t="shared" si="5"/>
        <v>0.3</v>
      </c>
    </row>
    <row r="5">
      <c r="A5" s="3">
        <v>4.0</v>
      </c>
      <c r="B5">
        <f t="shared" si="1"/>
        <v>10000</v>
      </c>
      <c r="C5" s="3">
        <v>1.0</v>
      </c>
      <c r="D5" s="3">
        <v>2.0</v>
      </c>
      <c r="E5" s="3">
        <v>1.0</v>
      </c>
      <c r="F5" s="3">
        <v>0.0</v>
      </c>
      <c r="G5" s="3">
        <v>1.0</v>
      </c>
      <c r="H5">
        <f t="shared" si="2"/>
        <v>20000</v>
      </c>
      <c r="I5" s="3">
        <f>1.4*10^4</f>
        <v>14000</v>
      </c>
      <c r="J5" s="3">
        <f>3.5*10^4</f>
        <v>35000</v>
      </c>
      <c r="K5">
        <f t="shared" si="3"/>
        <v>24500</v>
      </c>
      <c r="L5">
        <f t="shared" si="4"/>
        <v>1</v>
      </c>
      <c r="M5">
        <f t="shared" si="5"/>
        <v>1.45</v>
      </c>
    </row>
    <row r="6">
      <c r="A6" s="3">
        <v>3.0</v>
      </c>
      <c r="B6">
        <f t="shared" si="1"/>
        <v>1000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>
        <f t="shared" si="2"/>
        <v>0</v>
      </c>
      <c r="I6">
        <f>0.5*10^4</f>
        <v>5000</v>
      </c>
      <c r="J6">
        <f>1*10^4</f>
        <v>10000</v>
      </c>
      <c r="K6">
        <f t="shared" si="3"/>
        <v>7500</v>
      </c>
      <c r="L6">
        <f t="shared" si="4"/>
        <v>1</v>
      </c>
      <c r="M6">
        <f t="shared" si="5"/>
        <v>6.5</v>
      </c>
    </row>
    <row r="7">
      <c r="A7" s="3">
        <v>2.0</v>
      </c>
      <c r="B7">
        <f t="shared" si="1"/>
        <v>100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>
        <f t="shared" si="2"/>
        <v>0</v>
      </c>
      <c r="I7" s="3">
        <v>0.0</v>
      </c>
      <c r="J7" s="3">
        <v>0.0</v>
      </c>
      <c r="K7">
        <f t="shared" si="3"/>
        <v>0</v>
      </c>
      <c r="L7">
        <f t="shared" si="4"/>
        <v>1</v>
      </c>
      <c r="M7">
        <f t="shared" si="5"/>
        <v>1</v>
      </c>
    </row>
    <row r="8">
      <c r="A8" s="3">
        <v>1.0</v>
      </c>
      <c r="B8">
        <f t="shared" si="1"/>
        <v>10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>
        <f t="shared" si="2"/>
        <v>0</v>
      </c>
      <c r="I8" s="3">
        <v>0.0</v>
      </c>
      <c r="J8" s="3">
        <v>0.0</v>
      </c>
      <c r="K8">
        <f t="shared" si="3"/>
        <v>0</v>
      </c>
      <c r="L8">
        <f t="shared" si="4"/>
        <v>1</v>
      </c>
      <c r="M8">
        <f t="shared" si="5"/>
        <v>1</v>
      </c>
    </row>
    <row r="10">
      <c r="C10" s="3" t="s">
        <v>16</v>
      </c>
      <c r="D10" s="3" t="s">
        <v>17</v>
      </c>
      <c r="E10" s="3" t="s">
        <v>18</v>
      </c>
      <c r="I10" s="3" t="s">
        <v>15</v>
      </c>
      <c r="J10" s="3" t="s">
        <v>19</v>
      </c>
    </row>
    <row r="11">
      <c r="B11">
        <f t="shared" ref="B11:B17" si="6">B3</f>
        <v>1000000</v>
      </c>
      <c r="C11">
        <f t="shared" ref="C11:C16" si="7">B11</f>
        <v>1000000</v>
      </c>
      <c r="D11">
        <f t="shared" ref="D11:D16" si="8">K3</f>
        <v>1200000</v>
      </c>
      <c r="E11">
        <f t="shared" ref="E11:E16" si="9">H3</f>
        <v>1272000</v>
      </c>
      <c r="H11">
        <f t="shared" ref="H11:H16" si="10">B11</f>
        <v>1000000</v>
      </c>
      <c r="I11">
        <f t="shared" ref="I11:I16" si="11">M3</f>
        <v>0.2</v>
      </c>
      <c r="J11">
        <f t="shared" ref="J11:J16" si="12">L3</f>
        <v>0.272</v>
      </c>
    </row>
    <row r="12">
      <c r="B12">
        <f t="shared" si="6"/>
        <v>100000</v>
      </c>
      <c r="C12">
        <f t="shared" si="7"/>
        <v>100000</v>
      </c>
      <c r="D12">
        <f t="shared" si="8"/>
        <v>130000</v>
      </c>
      <c r="E12">
        <f t="shared" si="9"/>
        <v>172000</v>
      </c>
      <c r="H12">
        <f t="shared" si="10"/>
        <v>100000</v>
      </c>
      <c r="I12">
        <f t="shared" si="11"/>
        <v>0.3</v>
      </c>
      <c r="J12">
        <f t="shared" si="12"/>
        <v>0.72</v>
      </c>
    </row>
    <row r="13">
      <c r="B13">
        <f t="shared" si="6"/>
        <v>10000</v>
      </c>
      <c r="C13">
        <f t="shared" si="7"/>
        <v>10000</v>
      </c>
      <c r="D13">
        <f t="shared" si="8"/>
        <v>24500</v>
      </c>
      <c r="E13">
        <f t="shared" si="9"/>
        <v>20000</v>
      </c>
      <c r="H13">
        <f t="shared" si="10"/>
        <v>10000</v>
      </c>
      <c r="I13">
        <f t="shared" si="11"/>
        <v>1.45</v>
      </c>
      <c r="J13">
        <f t="shared" si="12"/>
        <v>1</v>
      </c>
    </row>
    <row r="14">
      <c r="B14">
        <f t="shared" si="6"/>
        <v>1000</v>
      </c>
      <c r="C14">
        <f t="shared" si="7"/>
        <v>1000</v>
      </c>
      <c r="D14">
        <f t="shared" si="8"/>
        <v>7500</v>
      </c>
      <c r="E14">
        <f t="shared" si="9"/>
        <v>0</v>
      </c>
      <c r="H14">
        <f t="shared" si="10"/>
        <v>1000</v>
      </c>
      <c r="I14">
        <f t="shared" si="11"/>
        <v>6.5</v>
      </c>
      <c r="J14">
        <f t="shared" si="12"/>
        <v>1</v>
      </c>
    </row>
    <row r="15">
      <c r="B15">
        <f t="shared" si="6"/>
        <v>100</v>
      </c>
      <c r="C15">
        <f t="shared" si="7"/>
        <v>100</v>
      </c>
      <c r="D15">
        <f t="shared" si="8"/>
        <v>0</v>
      </c>
      <c r="E15">
        <f t="shared" si="9"/>
        <v>0</v>
      </c>
      <c r="H15">
        <f t="shared" si="10"/>
        <v>100</v>
      </c>
      <c r="I15">
        <f t="shared" si="11"/>
        <v>1</v>
      </c>
      <c r="J15">
        <f t="shared" si="12"/>
        <v>1</v>
      </c>
    </row>
    <row r="16">
      <c r="B16">
        <f t="shared" si="6"/>
        <v>10</v>
      </c>
      <c r="C16">
        <f t="shared" si="7"/>
        <v>10</v>
      </c>
      <c r="D16">
        <f t="shared" si="8"/>
        <v>0</v>
      </c>
      <c r="E16">
        <f t="shared" si="9"/>
        <v>0</v>
      </c>
      <c r="H16">
        <f t="shared" si="10"/>
        <v>10</v>
      </c>
      <c r="I16">
        <f t="shared" si="11"/>
        <v>1</v>
      </c>
      <c r="J16">
        <f t="shared" si="12"/>
        <v>1</v>
      </c>
    </row>
    <row r="17">
      <c r="B17" t="str">
        <f t="shared" si="6"/>
        <v/>
      </c>
    </row>
    <row r="18">
      <c r="B18" s="3" t="s">
        <v>4</v>
      </c>
    </row>
    <row r="19">
      <c r="B19" s="3" t="s">
        <v>4</v>
      </c>
    </row>
    <row r="20">
      <c r="B20" s="3" t="s">
        <v>4</v>
      </c>
    </row>
    <row r="21">
      <c r="B21" s="3" t="s">
        <v>4</v>
      </c>
    </row>
    <row r="22">
      <c r="B22" s="3" t="s">
        <v>4</v>
      </c>
    </row>
    <row r="23">
      <c r="B23" s="3" t="s">
        <v>4</v>
      </c>
    </row>
  </sheetData>
  <mergeCells count="2">
    <mergeCell ref="C1:E1"/>
    <mergeCell ref="I1:K1"/>
  </mergeCells>
  <drawing r:id="rId1"/>
</worksheet>
</file>