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r\Documents\Church\Church\static\data\"/>
    </mc:Choice>
  </mc:AlternateContent>
  <xr:revisionPtr revIDLastSave="0" documentId="13_ncr:1_{56F264DF-76A5-4DCD-95BB-454B86A956DE}" xr6:coauthVersionLast="47" xr6:coauthVersionMax="47" xr10:uidLastSave="{00000000-0000-0000-0000-000000000000}"/>
  <bookViews>
    <workbookView xWindow="-28920" yWindow="6975" windowWidth="29040" windowHeight="15720" xr2:uid="{FCEA294A-4ACF-4234-BA0E-D22A7860C650}"/>
  </bookViews>
  <sheets>
    <sheet name="Data" sheetId="2" r:id="rId1"/>
  </sheets>
  <definedNames>
    <definedName name="BPI">Data!#REF!</definedName>
    <definedName name="jmfpris_innertak">Data!$P$2</definedName>
    <definedName name="jmfpris_vagg">Data!$I$2</definedName>
    <definedName name="jmfpris_yttertak">Data!$X$2</definedName>
    <definedName name="Moms">Data!$C$5</definedName>
    <definedName name="Prishöjningsfaktor_FPI">Data!$B$5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2" l="1"/>
  <c r="AA7" i="2"/>
  <c r="AA8" i="2"/>
  <c r="AA9" i="2"/>
  <c r="AA10" i="2"/>
  <c r="AA11" i="2"/>
  <c r="AA12" i="2"/>
  <c r="AA13" i="2"/>
  <c r="AA15" i="2"/>
  <c r="AA5" i="2"/>
  <c r="Z6" i="2"/>
  <c r="Z7" i="2"/>
  <c r="Z8" i="2"/>
  <c r="Z9" i="2"/>
  <c r="Z10" i="2"/>
  <c r="Z11" i="2"/>
  <c r="Z12" i="2"/>
  <c r="Z13" i="2"/>
  <c r="Z14" i="2"/>
  <c r="Z15" i="2"/>
  <c r="Z5" i="2"/>
  <c r="U6" i="2"/>
  <c r="U7" i="2"/>
  <c r="U8" i="2"/>
  <c r="U9" i="2"/>
  <c r="U10" i="2"/>
  <c r="U5" i="2"/>
  <c r="T6" i="2"/>
  <c r="T7" i="2"/>
  <c r="T8" i="2"/>
  <c r="T9" i="2"/>
  <c r="T10" i="2"/>
  <c r="T5" i="2"/>
  <c r="M6" i="2"/>
  <c r="M7" i="2"/>
  <c r="M8" i="2"/>
  <c r="M9" i="2"/>
  <c r="M10" i="2"/>
  <c r="M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5" i="2"/>
  <c r="AO7" i="2"/>
  <c r="AO6" i="2"/>
  <c r="AO5" i="2"/>
  <c r="Q2" i="2"/>
  <c r="P2" i="2"/>
  <c r="I2" i="2"/>
  <c r="B5" i="2"/>
  <c r="AS6" i="2" s="1"/>
  <c r="AS5" i="2" l="1"/>
  <c r="X2" i="2"/>
  <c r="R2" i="2" l="1"/>
  <c r="L2" i="2"/>
  <c r="S10" i="2" l="1"/>
  <c r="S9" i="2"/>
  <c r="S8" i="2"/>
  <c r="AH5" i="2" l="1"/>
  <c r="AK8" i="2"/>
  <c r="AJ6" i="2"/>
  <c r="AJ14" i="2"/>
  <c r="AI12" i="2"/>
  <c r="AH13" i="2"/>
  <c r="AI6" i="2"/>
  <c r="AK9" i="2"/>
  <c r="AJ7" i="2"/>
  <c r="AI5" i="2"/>
  <c r="AI13" i="2"/>
  <c r="AH12" i="2"/>
  <c r="AK10" i="2"/>
  <c r="AJ8" i="2"/>
  <c r="AI14" i="2"/>
  <c r="AH11" i="2"/>
  <c r="AK12" i="2"/>
  <c r="AJ10" i="2"/>
  <c r="AI8" i="2"/>
  <c r="AH9" i="2"/>
  <c r="AH8" i="2"/>
  <c r="AH14" i="2"/>
  <c r="AK6" i="2"/>
  <c r="AJ12" i="2"/>
  <c r="AK11" i="2"/>
  <c r="AJ9" i="2"/>
  <c r="AI7" i="2"/>
  <c r="AH10" i="2"/>
  <c r="AK14" i="2"/>
  <c r="AI10" i="2"/>
  <c r="AH7" i="2"/>
  <c r="AK5" i="2"/>
  <c r="AK13" i="2"/>
  <c r="AJ11" i="2"/>
  <c r="AI9" i="2"/>
  <c r="AK7" i="2"/>
  <c r="AJ5" i="2"/>
  <c r="AJ13" i="2"/>
  <c r="AI11" i="2"/>
  <c r="AH6" i="2"/>
</calcChain>
</file>

<file path=xl/sharedStrings.xml><?xml version="1.0" encoding="utf-8"?>
<sst xmlns="http://schemas.openxmlformats.org/spreadsheetml/2006/main" count="222" uniqueCount="143">
  <si>
    <t>Typ</t>
  </si>
  <si>
    <t>Golv</t>
  </si>
  <si>
    <t>Innertak</t>
  </si>
  <si>
    <t>Yttertak</t>
  </si>
  <si>
    <t>Vägg</t>
  </si>
  <si>
    <t>Torntak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</si>
  <si>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</si>
  <si>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</si>
  <si>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</si>
  <si>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</si>
  <si>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</si>
  <si>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</si>
  <si>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</si>
  <si>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</si>
  <si>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</si>
  <si>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</si>
  <si>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</si>
  <si>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</si>
  <si>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</si>
  <si>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</si>
  <si>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</si>
  <si>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</si>
  <si>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</si>
  <si>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</si>
  <si>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</si>
  <si>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</si>
  <si>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</si>
  <si>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</si>
  <si>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</si>
  <si>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</si>
  <si>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</si>
  <si>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</si>
  <si>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</si>
  <si>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</si>
  <si>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</si>
  <si>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</si>
  <si>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</si>
  <si>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</si>
  <si>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</si>
  <si>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</si>
  <si>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</si>
  <si>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</si>
  <si>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</si>
  <si>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</si>
  <si>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</si>
  <si>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</si>
  <si>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</si>
  <si>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</si>
  <si>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</si>
  <si>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</si>
  <si>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</si>
  <si>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</si>
  <si>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Pris 1980</t>
  </si>
  <si>
    <t>&lt;4m</t>
  </si>
  <si>
    <t>4-12m</t>
  </si>
  <si>
    <t>12-20m</t>
  </si>
  <si>
    <t>&gt;20m</t>
  </si>
  <si>
    <t>1D</t>
  </si>
  <si>
    <t>Index 2019 SCB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</si>
  <si>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</si>
  <si>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</si>
  <si>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</si>
  <si>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</si>
  <si>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</si>
  <si>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Jmf pris</t>
  </si>
  <si>
    <t>Momsfaktor</t>
  </si>
  <si>
    <t>Prishöjningsfaktor FPI (1980-2019)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</si>
  <si>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</si>
  <si>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</si>
  <si>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</si>
  <si>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</si>
  <si>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</si>
  <si>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</si>
  <si>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</si>
  <si>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</si>
  <si>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</si>
  <si>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</si>
  <si>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</si>
  <si>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</si>
  <si>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</si>
  <si>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</si>
  <si>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</si>
  <si>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</si>
  <si>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</si>
  <si>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</si>
  <si>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</si>
  <si>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</si>
  <si>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</si>
  <si>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</si>
  <si>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</si>
  <si>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</si>
  <si>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</si>
  <si>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</si>
  <si>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</si>
  <si>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</si>
  <si>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</si>
  <si>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</si>
  <si>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</si>
  <si>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</si>
  <si>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</si>
  <si>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</si>
  <si>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</si>
  <si>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</si>
  <si>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</si>
  <si>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</si>
  <si>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</si>
  <si>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</si>
  <si>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</si>
  <si>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</si>
  <si>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</si>
  <si>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</si>
  <si>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</si>
  <si>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</si>
  <si>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</si>
  <si>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</si>
  <si>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</si>
  <si>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</si>
  <si>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</si>
  <si>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</si>
  <si>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</si>
  <si>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</si>
  <si>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</si>
  <si>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</si>
  <si>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</si>
  <si>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</si>
  <si>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</si>
  <si>
    <t>Takryttare</t>
  </si>
  <si>
    <t>Pris 2019</t>
  </si>
  <si>
    <t>Höjd 0-3 m</t>
  </si>
  <si>
    <t>Höjd 3-6 m</t>
  </si>
  <si>
    <t>Höjd &gt;6m</t>
  </si>
  <si>
    <t>Fial</t>
  </si>
  <si>
    <t>Höjd</t>
  </si>
  <si>
    <t>Typ 1</t>
  </si>
  <si>
    <t>0-3m</t>
  </si>
  <si>
    <t>Typ 2</t>
  </si>
  <si>
    <t>&gt;3m</t>
  </si>
  <si>
    <t>Byggnadstyp</t>
  </si>
  <si>
    <t>Kyrka</t>
  </si>
  <si>
    <t>Tegnérlada</t>
  </si>
  <si>
    <t>Träkyrka, ej timmer</t>
  </si>
  <si>
    <t>Träkyrka, timmer</t>
  </si>
  <si>
    <t>Medeltidskyrka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</si>
</sst>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0" fontId="0" fillId="0" borderId="0" xfId="0" applyFill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BP59"/>
  <sheetViews>
    <sheetView tabSelected="1" topLeftCell="AI1" zoomScale="130" zoomScaleNormal="130" workbookViewId="0">
      <selection activeCell="AU10" sqref="AU10"/>
    </sheetView>
  </sheetViews>
  <sheetFormatPr defaultRowHeight="15" x14ac:dyDescent="0.25"/>
  <cols>
    <col min="1" max="1" width="36.85546875" bestFit="1" customWidth="1"/>
    <col min="2" max="2" width="31.85546875" customWidth="1"/>
    <col min="3" max="3" width="21.42578125" bestFit="1" customWidth="1"/>
    <col min="4" max="4" width="14.7109375" customWidth="1"/>
    <col min="6" max="6" width="36" customWidth="1"/>
    <col min="7" max="7" width="10.7109375" customWidth="1"/>
    <col min="9" max="9" width="13.7109375" customWidth="1"/>
    <col min="11" max="11" width="25.85546875" customWidth="1"/>
    <col min="12" max="12" width="13.28515625" customWidth="1"/>
    <col min="13" max="13" width="13.85546875" customWidth="1"/>
    <col min="14" max="14" width="13.5703125" bestFit="1" customWidth="1"/>
    <col min="15" max="15" width="21.42578125" customWidth="1"/>
    <col min="16" max="16" width="7.28515625" customWidth="1"/>
    <col min="17" max="17" width="8.85546875" customWidth="1"/>
    <col min="18" max="18" width="6.28515625" customWidth="1"/>
    <col min="20" max="20" width="10" customWidth="1"/>
    <col min="21" max="21" width="10.7109375" customWidth="1"/>
    <col min="22" max="22" width="13.5703125" bestFit="1" customWidth="1"/>
    <col min="23" max="23" width="33.42578125" customWidth="1"/>
    <col min="24" max="24" width="20.5703125" customWidth="1"/>
    <col min="25" max="25" width="11.5703125" customWidth="1"/>
    <col min="26" max="26" width="12.42578125" customWidth="1"/>
    <col min="27" max="27" width="11.7109375" customWidth="1"/>
    <col min="28" max="28" width="10.42578125" bestFit="1" customWidth="1"/>
    <col min="29" max="29" width="28.42578125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6" max="46" width="18.140625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68" ht="23.25" x14ac:dyDescent="0.35">
      <c r="A1" s="1" t="s">
        <v>49</v>
      </c>
      <c r="B1" s="1"/>
    </row>
    <row r="2" spans="1:68" x14ac:dyDescent="0.25">
      <c r="I2" s="14">
        <f>MIN(G5:G30)</f>
        <v>185</v>
      </c>
      <c r="L2" s="14">
        <f>MIN(L5:L10)</f>
        <v>140</v>
      </c>
      <c r="P2" s="14">
        <f t="shared" ref="P2:R2" si="0">MIN(P5:P10)</f>
        <v>160</v>
      </c>
      <c r="Q2" s="11">
        <f t="shared" si="0"/>
        <v>250</v>
      </c>
      <c r="R2" s="11">
        <f t="shared" si="0"/>
        <v>325</v>
      </c>
      <c r="X2" s="14">
        <f>MIN(X5:X15)</f>
        <v>100</v>
      </c>
    </row>
    <row r="3" spans="1:68" x14ac:dyDescent="0.25">
      <c r="A3" s="4" t="s">
        <v>58</v>
      </c>
      <c r="B3" s="3"/>
      <c r="C3" s="3"/>
      <c r="D3" s="4" t="s">
        <v>4</v>
      </c>
      <c r="E3" s="3"/>
      <c r="F3" s="3"/>
      <c r="G3" s="3"/>
      <c r="H3" s="3"/>
      <c r="I3" s="3"/>
      <c r="J3" s="4" t="s">
        <v>1</v>
      </c>
      <c r="K3" s="3"/>
      <c r="L3" s="3"/>
      <c r="M3" s="3"/>
      <c r="N3" s="5" t="s">
        <v>2</v>
      </c>
      <c r="O3" s="2"/>
      <c r="P3" s="2" t="s">
        <v>49</v>
      </c>
      <c r="Q3" s="2"/>
      <c r="R3" s="2"/>
      <c r="S3" s="2" t="s">
        <v>63</v>
      </c>
      <c r="T3" s="2"/>
      <c r="U3" s="2"/>
      <c r="V3" s="4" t="s">
        <v>3</v>
      </c>
      <c r="W3" s="3"/>
      <c r="X3" s="3" t="s">
        <v>49</v>
      </c>
      <c r="Y3" s="3"/>
      <c r="Z3" s="3" t="s">
        <v>6</v>
      </c>
      <c r="AA3" s="3"/>
      <c r="AB3" s="5" t="s">
        <v>5</v>
      </c>
      <c r="AC3" s="2"/>
      <c r="AD3" s="2" t="s">
        <v>52</v>
      </c>
      <c r="AE3" s="2"/>
      <c r="AF3" s="2"/>
      <c r="AG3" s="2"/>
      <c r="AH3" s="2" t="s">
        <v>60</v>
      </c>
      <c r="AI3" s="2"/>
      <c r="AJ3" s="2"/>
      <c r="AK3" s="2"/>
      <c r="AL3" s="5" t="s">
        <v>126</v>
      </c>
      <c r="AM3" s="2"/>
      <c r="AN3" s="2"/>
      <c r="AO3" s="2"/>
      <c r="AP3" s="4" t="s">
        <v>131</v>
      </c>
      <c r="AQ3" s="3"/>
      <c r="AR3" s="3"/>
      <c r="AS3" s="3"/>
      <c r="AT3" s="4" t="s">
        <v>137</v>
      </c>
      <c r="AU3" s="3"/>
    </row>
    <row r="4" spans="1:68" x14ac:dyDescent="0.25">
      <c r="A4" s="3" t="s">
        <v>59</v>
      </c>
      <c r="B4" s="3" t="s">
        <v>66</v>
      </c>
      <c r="C4" s="3" t="s">
        <v>65</v>
      </c>
      <c r="D4" s="3" t="s">
        <v>7</v>
      </c>
      <c r="E4" s="3" t="s">
        <v>0</v>
      </c>
      <c r="F4" s="3" t="s">
        <v>12</v>
      </c>
      <c r="G4" s="3" t="s">
        <v>52</v>
      </c>
      <c r="H4" s="3" t="s">
        <v>64</v>
      </c>
      <c r="I4" s="3" t="s">
        <v>61</v>
      </c>
      <c r="J4" s="3" t="s">
        <v>0</v>
      </c>
      <c r="K4" s="3" t="s">
        <v>12</v>
      </c>
      <c r="L4" s="3" t="s">
        <v>45</v>
      </c>
      <c r="M4" s="3" t="s">
        <v>62</v>
      </c>
      <c r="N4" s="2" t="s">
        <v>0</v>
      </c>
      <c r="O4" s="2" t="s">
        <v>12</v>
      </c>
      <c r="P4" s="2" t="s">
        <v>41</v>
      </c>
      <c r="Q4" s="2" t="s">
        <v>42</v>
      </c>
      <c r="R4" s="2" t="s">
        <v>43</v>
      </c>
      <c r="S4" s="2" t="s">
        <v>41</v>
      </c>
      <c r="T4" s="2" t="s">
        <v>42</v>
      </c>
      <c r="U4" s="2" t="s">
        <v>43</v>
      </c>
      <c r="V4" s="3" t="s">
        <v>0</v>
      </c>
      <c r="W4" s="3" t="s">
        <v>12</v>
      </c>
      <c r="X4" s="3" t="s">
        <v>50</v>
      </c>
      <c r="Y4" s="3" t="s">
        <v>51</v>
      </c>
      <c r="Z4" s="3" t="s">
        <v>50</v>
      </c>
      <c r="AA4" s="3" t="s">
        <v>51</v>
      </c>
      <c r="AB4" s="2" t="s">
        <v>0</v>
      </c>
      <c r="AC4" s="2" t="s">
        <v>12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53</v>
      </c>
      <c r="AI4" s="2" t="s">
        <v>54</v>
      </c>
      <c r="AJ4" s="2" t="s">
        <v>55</v>
      </c>
      <c r="AK4" s="2" t="s">
        <v>56</v>
      </c>
      <c r="AL4" s="2" t="s">
        <v>0</v>
      </c>
      <c r="AM4" s="2" t="s">
        <v>12</v>
      </c>
      <c r="AN4" s="2" t="s">
        <v>52</v>
      </c>
      <c r="AO4" s="2" t="s">
        <v>127</v>
      </c>
      <c r="AP4" s="3" t="s">
        <v>0</v>
      </c>
      <c r="AQ4" s="3" t="s">
        <v>132</v>
      </c>
      <c r="AR4" s="3" t="s">
        <v>52</v>
      </c>
      <c r="AS4" s="3" t="s">
        <v>127</v>
      </c>
      <c r="AT4" s="3" t="s">
        <v>0</v>
      </c>
      <c r="AU4" s="3" t="s">
        <v>6</v>
      </c>
    </row>
    <row r="5" spans="1:68" x14ac:dyDescent="0.25">
      <c r="A5">
        <v>1377.4</v>
      </c>
      <c r="B5" s="14">
        <f>A5/100</f>
        <v>13.774000000000001</v>
      </c>
      <c r="C5" s="14">
        <v>1.25</v>
      </c>
      <c r="D5" t="s">
        <v>8</v>
      </c>
      <c r="E5" t="s">
        <v>13</v>
      </c>
      <c r="F5" t="s">
        <v>67</v>
      </c>
      <c r="G5">
        <v>870</v>
      </c>
      <c r="H5">
        <v>250</v>
      </c>
      <c r="I5" s="10">
        <f xml:space="preserve"> 0.0010062893081761*G5+ 0.748427672955975</f>
        <v>1.6238993710691818</v>
      </c>
      <c r="J5" t="s">
        <v>13</v>
      </c>
      <c r="K5" t="s">
        <v>93</v>
      </c>
      <c r="L5" s="13">
        <v>140</v>
      </c>
      <c r="M5" s="10">
        <f>0.00432432432432432*L5 + 0.394594594594595</f>
        <v>0.99999999999999978</v>
      </c>
      <c r="N5" t="s">
        <v>13</v>
      </c>
      <c r="O5" t="s">
        <v>99</v>
      </c>
      <c r="Q5">
        <v>565</v>
      </c>
      <c r="R5">
        <v>825</v>
      </c>
      <c r="S5" s="8"/>
      <c r="T5" s="10">
        <f xml:space="preserve"> 0.00253968253968254*Q5 + 0.365079365079365</f>
        <v>1.8000000000000003</v>
      </c>
      <c r="U5" s="10">
        <f xml:space="preserve"> 0.0016*R5 + 0.48</f>
        <v>1.8</v>
      </c>
      <c r="V5" t="s">
        <v>13</v>
      </c>
      <c r="W5" t="s">
        <v>105</v>
      </c>
      <c r="X5" s="12">
        <v>100</v>
      </c>
      <c r="Y5">
        <v>150</v>
      </c>
      <c r="Z5" s="10">
        <f xml:space="preserve"> 0.00355555555555556*X5 + 0.644444444444444</f>
        <v>1</v>
      </c>
      <c r="AA5" s="10">
        <f xml:space="preserve"> 0.00238805970149254*Y5 + 0.641791044776119</f>
        <v>1</v>
      </c>
      <c r="AB5" t="s">
        <v>13</v>
      </c>
      <c r="AC5" t="s">
        <v>116</v>
      </c>
      <c r="AD5">
        <v>135</v>
      </c>
      <c r="AE5">
        <v>140</v>
      </c>
      <c r="AF5">
        <v>180</v>
      </c>
      <c r="AG5">
        <v>225</v>
      </c>
      <c r="AH5" s="15">
        <f>AD5*Prishöjningsfaktor_FPI*Moms</f>
        <v>2324.3625000000002</v>
      </c>
      <c r="AI5" s="15">
        <f t="shared" ref="AH5:AK14" si="1">AE5*Prishöjningsfaktor_FPI*Moms</f>
        <v>2410.4500000000003</v>
      </c>
      <c r="AJ5" s="15">
        <f t="shared" si="1"/>
        <v>3099.15</v>
      </c>
      <c r="AK5" s="15">
        <f t="shared" si="1"/>
        <v>3873.9375</v>
      </c>
      <c r="AL5" t="s">
        <v>13</v>
      </c>
      <c r="AM5" t="s">
        <v>128</v>
      </c>
      <c r="AN5">
        <v>6500</v>
      </c>
      <c r="AO5" s="16">
        <f>AN5*Prishöjningsfaktor_FPI*Moms</f>
        <v>111913.75</v>
      </c>
      <c r="AP5" t="s">
        <v>133</v>
      </c>
      <c r="AQ5" t="s">
        <v>134</v>
      </c>
      <c r="AR5">
        <v>6500</v>
      </c>
      <c r="AS5" s="16">
        <f>AR5*Prishöjningsfaktor_FPI*Moms</f>
        <v>111913.75</v>
      </c>
      <c r="AT5" t="s">
        <v>138</v>
      </c>
      <c r="AU5">
        <v>1</v>
      </c>
      <c r="BF5" s="6"/>
      <c r="BG5" s="6"/>
      <c r="BH5" s="6"/>
      <c r="BI5" s="6"/>
      <c r="BJ5" s="6"/>
      <c r="BK5" s="6"/>
      <c r="BL5" s="6"/>
      <c r="BM5" s="6"/>
      <c r="BN5" s="6"/>
      <c r="BP5" s="6"/>
    </row>
    <row r="6" spans="1:68" x14ac:dyDescent="0.25">
      <c r="D6" t="s">
        <v>8</v>
      </c>
      <c r="E6" t="s">
        <v>14</v>
      </c>
      <c r="F6" t="s">
        <v>68</v>
      </c>
      <c r="G6">
        <v>955</v>
      </c>
      <c r="H6">
        <v>250</v>
      </c>
      <c r="I6" s="10">
        <f t="shared" ref="I6:I30" si="2" xml:space="preserve"> 0.0010062893081761*G6+ 0.748427672955975</f>
        <v>1.7094339622641503</v>
      </c>
      <c r="J6" t="s">
        <v>14</v>
      </c>
      <c r="K6" t="s">
        <v>94</v>
      </c>
      <c r="L6">
        <v>255</v>
      </c>
      <c r="M6" s="10">
        <f t="shared" ref="M6:M10" si="3">0.00432432432432432*L6 + 0.394594594594595</f>
        <v>1.4972972972972967</v>
      </c>
      <c r="N6" s="7" t="s">
        <v>15</v>
      </c>
      <c r="O6" s="7" t="s">
        <v>100</v>
      </c>
      <c r="P6" s="7"/>
      <c r="Q6" s="7">
        <v>435</v>
      </c>
      <c r="R6" s="7">
        <v>655</v>
      </c>
      <c r="S6" s="9"/>
      <c r="T6" s="10">
        <f t="shared" ref="T6:T10" si="4" xml:space="preserve"> 0.00253968253968254*Q6 + 0.365079365079365</f>
        <v>1.4698412698412699</v>
      </c>
      <c r="U6" s="10">
        <f t="shared" ref="U6:U10" si="5" xml:space="preserve"> 0.0016*R6 + 0.48</f>
        <v>1.528</v>
      </c>
      <c r="V6" t="s">
        <v>14</v>
      </c>
      <c r="W6" t="s">
        <v>106</v>
      </c>
      <c r="X6">
        <v>120</v>
      </c>
      <c r="Y6">
        <v>180</v>
      </c>
      <c r="Z6" s="10">
        <f t="shared" ref="Z6:Z15" si="6" xml:space="preserve"> 0.00355555555555556*X6 + 0.644444444444444</f>
        <v>1.0711111111111111</v>
      </c>
      <c r="AA6" s="10">
        <f t="shared" ref="AA6:AA15" si="7" xml:space="preserve"> 0.00238805970149254*Y6 + 0.641791044776119</f>
        <v>1.0716417910447762</v>
      </c>
      <c r="AB6" t="s">
        <v>14</v>
      </c>
      <c r="AC6" t="s">
        <v>117</v>
      </c>
      <c r="AD6">
        <v>150</v>
      </c>
      <c r="AE6">
        <v>165</v>
      </c>
      <c r="AF6">
        <v>190</v>
      </c>
      <c r="AG6">
        <v>240</v>
      </c>
      <c r="AH6" s="15">
        <f t="shared" si="1"/>
        <v>2582.6250000000005</v>
      </c>
      <c r="AI6" s="15">
        <f t="shared" si="1"/>
        <v>2840.8874999999998</v>
      </c>
      <c r="AJ6" s="15">
        <f t="shared" si="1"/>
        <v>3271.3250000000007</v>
      </c>
      <c r="AK6" s="15">
        <f t="shared" si="1"/>
        <v>4132.2000000000007</v>
      </c>
      <c r="AL6" t="s">
        <v>14</v>
      </c>
      <c r="AM6" t="s">
        <v>129</v>
      </c>
      <c r="AN6">
        <v>13000</v>
      </c>
      <c r="AO6" s="16">
        <f>AN6*Prishöjningsfaktor_FPI*Moms</f>
        <v>223827.5</v>
      </c>
      <c r="AP6" t="s">
        <v>135</v>
      </c>
      <c r="AQ6" t="s">
        <v>136</v>
      </c>
      <c r="AR6">
        <v>13000</v>
      </c>
      <c r="AS6" s="16">
        <f>AR6*Prishöjningsfaktor_FPI*Moms</f>
        <v>223827.5</v>
      </c>
      <c r="AT6" t="s">
        <v>139</v>
      </c>
      <c r="AU6">
        <v>1</v>
      </c>
      <c r="BP6" s="6"/>
    </row>
    <row r="7" spans="1:68" x14ac:dyDescent="0.25">
      <c r="D7" s="7" t="s">
        <v>8</v>
      </c>
      <c r="E7" s="7" t="s">
        <v>15</v>
      </c>
      <c r="F7" s="7" t="s">
        <v>69</v>
      </c>
      <c r="G7" s="7">
        <v>1045</v>
      </c>
      <c r="H7" s="7">
        <v>250</v>
      </c>
      <c r="I7" s="10">
        <f t="shared" si="2"/>
        <v>1.7999999999999994</v>
      </c>
      <c r="J7" s="7" t="s">
        <v>15</v>
      </c>
      <c r="K7" s="7" t="s">
        <v>95</v>
      </c>
      <c r="L7" s="7">
        <v>220</v>
      </c>
      <c r="M7" s="10">
        <f t="shared" si="3"/>
        <v>1.3459459459459455</v>
      </c>
      <c r="N7" s="7" t="s">
        <v>16</v>
      </c>
      <c r="O7" s="7" t="s">
        <v>101</v>
      </c>
      <c r="P7" s="7"/>
      <c r="Q7" s="7">
        <v>480</v>
      </c>
      <c r="R7" s="7">
        <v>695</v>
      </c>
      <c r="S7" s="9"/>
      <c r="T7" s="10">
        <f t="shared" si="4"/>
        <v>1.5841269841269843</v>
      </c>
      <c r="U7" s="10">
        <f t="shared" si="5"/>
        <v>1.5920000000000001</v>
      </c>
      <c r="V7" t="s">
        <v>46</v>
      </c>
      <c r="W7" t="s">
        <v>107</v>
      </c>
      <c r="X7">
        <v>170</v>
      </c>
      <c r="Y7">
        <v>255</v>
      </c>
      <c r="Z7" s="10">
        <f t="shared" si="6"/>
        <v>1.2488888888888892</v>
      </c>
      <c r="AA7" s="10">
        <f t="shared" si="7"/>
        <v>1.2507462686567168</v>
      </c>
      <c r="AB7" t="s">
        <v>46</v>
      </c>
      <c r="AC7" t="s">
        <v>118</v>
      </c>
      <c r="AD7">
        <v>135</v>
      </c>
      <c r="AE7">
        <v>140</v>
      </c>
      <c r="AF7">
        <v>180</v>
      </c>
      <c r="AG7">
        <v>225</v>
      </c>
      <c r="AH7" s="15">
        <f t="shared" si="1"/>
        <v>2324.3625000000002</v>
      </c>
      <c r="AI7" s="15">
        <f t="shared" si="1"/>
        <v>2410.4500000000003</v>
      </c>
      <c r="AJ7" s="15">
        <f t="shared" si="1"/>
        <v>3099.15</v>
      </c>
      <c r="AK7" s="15">
        <f t="shared" si="1"/>
        <v>3873.9375</v>
      </c>
      <c r="AL7" t="s">
        <v>46</v>
      </c>
      <c r="AM7" t="s">
        <v>130</v>
      </c>
      <c r="AN7">
        <v>33000</v>
      </c>
      <c r="AO7" s="16">
        <f>AN7*Prishöjningsfaktor_FPI*Moms</f>
        <v>568177.50000000012</v>
      </c>
      <c r="AT7" t="s">
        <v>140</v>
      </c>
      <c r="AU7">
        <v>0.6</v>
      </c>
    </row>
    <row r="8" spans="1:68" x14ac:dyDescent="0.25">
      <c r="D8" s="7" t="s">
        <v>8</v>
      </c>
      <c r="E8" s="7" t="s">
        <v>16</v>
      </c>
      <c r="F8" s="7" t="s">
        <v>70</v>
      </c>
      <c r="G8" s="7">
        <v>870</v>
      </c>
      <c r="H8" s="7">
        <v>250</v>
      </c>
      <c r="I8" s="10">
        <f t="shared" si="2"/>
        <v>1.6238993710691818</v>
      </c>
      <c r="J8" s="7" t="s">
        <v>16</v>
      </c>
      <c r="K8" s="7" t="s">
        <v>96</v>
      </c>
      <c r="L8" s="7">
        <v>325</v>
      </c>
      <c r="M8" s="10">
        <f t="shared" si="3"/>
        <v>1.7999999999999989</v>
      </c>
      <c r="N8" t="s">
        <v>17</v>
      </c>
      <c r="O8" t="s">
        <v>102</v>
      </c>
      <c r="P8" s="13">
        <v>160</v>
      </c>
      <c r="Q8" s="13">
        <v>250</v>
      </c>
      <c r="R8" s="13">
        <v>325</v>
      </c>
      <c r="S8" s="8">
        <f>P8/jmfpris_innertak</f>
        <v>1</v>
      </c>
      <c r="T8" s="10">
        <f t="shared" si="4"/>
        <v>1</v>
      </c>
      <c r="U8" s="10">
        <f t="shared" si="5"/>
        <v>1</v>
      </c>
      <c r="V8" s="7" t="s">
        <v>15</v>
      </c>
      <c r="W8" s="7" t="s">
        <v>108</v>
      </c>
      <c r="X8" s="7">
        <v>120</v>
      </c>
      <c r="Y8" s="7">
        <v>180</v>
      </c>
      <c r="Z8" s="10">
        <f t="shared" si="6"/>
        <v>1.0711111111111111</v>
      </c>
      <c r="AA8" s="10">
        <f t="shared" si="7"/>
        <v>1.0716417910447762</v>
      </c>
      <c r="AB8" t="s">
        <v>57</v>
      </c>
      <c r="AC8" t="s">
        <v>119</v>
      </c>
      <c r="AD8">
        <v>150</v>
      </c>
      <c r="AE8">
        <v>165</v>
      </c>
      <c r="AF8">
        <v>190</v>
      </c>
      <c r="AG8">
        <v>240</v>
      </c>
      <c r="AH8" s="15">
        <f t="shared" si="1"/>
        <v>2582.6250000000005</v>
      </c>
      <c r="AI8" s="15">
        <f t="shared" si="1"/>
        <v>2840.8874999999998</v>
      </c>
      <c r="AJ8" s="15">
        <f t="shared" si="1"/>
        <v>3271.3250000000007</v>
      </c>
      <c r="AK8" s="15">
        <f t="shared" si="1"/>
        <v>4132.2000000000007</v>
      </c>
      <c r="AT8" t="s">
        <v>141</v>
      </c>
      <c r="AU8">
        <v>1.3</v>
      </c>
    </row>
    <row r="9" spans="1:68" x14ac:dyDescent="0.25">
      <c r="D9" t="s">
        <v>9</v>
      </c>
      <c r="E9" t="s">
        <v>17</v>
      </c>
      <c r="F9" t="s">
        <v>71</v>
      </c>
      <c r="G9">
        <v>330</v>
      </c>
      <c r="H9">
        <v>250</v>
      </c>
      <c r="I9" s="10">
        <f t="shared" si="2"/>
        <v>1.080503144654088</v>
      </c>
      <c r="J9" t="s">
        <v>17</v>
      </c>
      <c r="K9" t="s">
        <v>97</v>
      </c>
      <c r="L9">
        <v>220</v>
      </c>
      <c r="M9" s="10">
        <f t="shared" si="3"/>
        <v>1.3459459459459455</v>
      </c>
      <c r="N9" t="s">
        <v>18</v>
      </c>
      <c r="O9" t="s">
        <v>103</v>
      </c>
      <c r="P9">
        <v>195</v>
      </c>
      <c r="Q9">
        <v>290</v>
      </c>
      <c r="R9">
        <v>390</v>
      </c>
      <c r="S9" s="8">
        <f>P9/jmfpris_innertak</f>
        <v>1.21875</v>
      </c>
      <c r="T9" s="10">
        <f t="shared" si="4"/>
        <v>1.1015873015873017</v>
      </c>
      <c r="U9" s="10">
        <f t="shared" si="5"/>
        <v>1.1040000000000001</v>
      </c>
      <c r="V9" s="7" t="s">
        <v>16</v>
      </c>
      <c r="W9" s="7" t="s">
        <v>109</v>
      </c>
      <c r="X9" s="7">
        <v>325</v>
      </c>
      <c r="Y9" s="7">
        <v>485</v>
      </c>
      <c r="Z9" s="10">
        <f t="shared" si="6"/>
        <v>1.8000000000000012</v>
      </c>
      <c r="AA9" s="10">
        <f t="shared" si="7"/>
        <v>1.8000000000000009</v>
      </c>
      <c r="AB9" s="7" t="s">
        <v>15</v>
      </c>
      <c r="AC9" s="7" t="s">
        <v>120</v>
      </c>
      <c r="AD9" s="7">
        <v>190</v>
      </c>
      <c r="AE9" s="7">
        <v>200</v>
      </c>
      <c r="AF9" s="7">
        <v>215</v>
      </c>
      <c r="AG9" s="7">
        <v>280</v>
      </c>
      <c r="AH9" s="15">
        <f t="shared" si="1"/>
        <v>3271.3250000000007</v>
      </c>
      <c r="AI9" s="15">
        <f t="shared" si="1"/>
        <v>3443.5</v>
      </c>
      <c r="AJ9" s="15">
        <f t="shared" si="1"/>
        <v>3701.7625000000003</v>
      </c>
      <c r="AK9" s="15">
        <f t="shared" si="1"/>
        <v>4820.9000000000005</v>
      </c>
      <c r="AT9" t="s">
        <v>142</v>
      </c>
      <c r="AU9">
        <v>1.5</v>
      </c>
    </row>
    <row r="10" spans="1:68" x14ac:dyDescent="0.25">
      <c r="D10" t="s">
        <v>9</v>
      </c>
      <c r="E10" t="s">
        <v>18</v>
      </c>
      <c r="F10" t="s">
        <v>72</v>
      </c>
      <c r="G10">
        <v>435</v>
      </c>
      <c r="H10">
        <v>250</v>
      </c>
      <c r="I10" s="10">
        <f t="shared" si="2"/>
        <v>1.1861635220125786</v>
      </c>
      <c r="J10" s="7" t="s">
        <v>19</v>
      </c>
      <c r="K10" s="7" t="s">
        <v>98</v>
      </c>
      <c r="L10" s="7">
        <v>185</v>
      </c>
      <c r="M10" s="10">
        <f t="shared" si="3"/>
        <v>1.1945945945945942</v>
      </c>
      <c r="N10" t="s">
        <v>44</v>
      </c>
      <c r="O10" t="s">
        <v>104</v>
      </c>
      <c r="P10">
        <v>240</v>
      </c>
      <c r="Q10">
        <v>360</v>
      </c>
      <c r="R10">
        <v>480</v>
      </c>
      <c r="S10" s="8">
        <f>P10/jmfpris_innertak</f>
        <v>1.5</v>
      </c>
      <c r="T10" s="10">
        <f t="shared" si="4"/>
        <v>1.2793650793650795</v>
      </c>
      <c r="U10" s="10">
        <f t="shared" si="5"/>
        <v>1.248</v>
      </c>
      <c r="V10" s="7" t="s">
        <v>47</v>
      </c>
      <c r="W10" s="7" t="s">
        <v>110</v>
      </c>
      <c r="X10" s="7">
        <v>240</v>
      </c>
      <c r="Y10" s="7">
        <v>360</v>
      </c>
      <c r="Z10" s="10">
        <f t="shared" si="6"/>
        <v>1.4977777777777783</v>
      </c>
      <c r="AA10" s="10">
        <f t="shared" si="7"/>
        <v>1.5014925373134336</v>
      </c>
      <c r="AB10" s="7" t="s">
        <v>16</v>
      </c>
      <c r="AC10" s="7" t="s">
        <v>121</v>
      </c>
      <c r="AD10" s="7">
        <v>165</v>
      </c>
      <c r="AE10" s="7">
        <v>175</v>
      </c>
      <c r="AF10" s="7">
        <v>200</v>
      </c>
      <c r="AG10" s="7">
        <v>260</v>
      </c>
      <c r="AH10" s="15">
        <f t="shared" si="1"/>
        <v>2840.8874999999998</v>
      </c>
      <c r="AI10" s="15">
        <f t="shared" si="1"/>
        <v>3013.0625000000005</v>
      </c>
      <c r="AJ10" s="15">
        <f t="shared" si="1"/>
        <v>3443.5</v>
      </c>
      <c r="AK10" s="15">
        <f t="shared" si="1"/>
        <v>4476.55</v>
      </c>
    </row>
    <row r="11" spans="1:68" x14ac:dyDescent="0.25">
      <c r="D11" s="7" t="s">
        <v>10</v>
      </c>
      <c r="E11" s="7" t="s">
        <v>19</v>
      </c>
      <c r="F11" s="7" t="s">
        <v>73</v>
      </c>
      <c r="G11" s="7">
        <v>250</v>
      </c>
      <c r="H11" s="7">
        <v>250</v>
      </c>
      <c r="I11" s="10">
        <f t="shared" si="2"/>
        <v>1</v>
      </c>
      <c r="V11" s="7" t="s">
        <v>48</v>
      </c>
      <c r="W11" s="7" t="s">
        <v>111</v>
      </c>
      <c r="X11" s="7">
        <v>280</v>
      </c>
      <c r="Y11" s="7">
        <v>420</v>
      </c>
      <c r="Z11" s="10">
        <f t="shared" si="6"/>
        <v>1.640000000000001</v>
      </c>
      <c r="AA11" s="10">
        <f t="shared" si="7"/>
        <v>1.6447761194029857</v>
      </c>
      <c r="AB11" s="7" t="s">
        <v>47</v>
      </c>
      <c r="AC11" s="7" t="s">
        <v>122</v>
      </c>
      <c r="AD11" s="7">
        <v>175</v>
      </c>
      <c r="AE11" s="7">
        <v>190</v>
      </c>
      <c r="AF11" s="7">
        <v>210</v>
      </c>
      <c r="AG11" s="7">
        <v>270</v>
      </c>
      <c r="AH11" s="15">
        <f t="shared" si="1"/>
        <v>3013.0625000000005</v>
      </c>
      <c r="AI11" s="15">
        <f t="shared" si="1"/>
        <v>3271.3250000000007</v>
      </c>
      <c r="AJ11" s="15">
        <f t="shared" si="1"/>
        <v>3615.6750000000002</v>
      </c>
      <c r="AK11" s="15">
        <f t="shared" si="1"/>
        <v>4648.7250000000004</v>
      </c>
    </row>
    <row r="12" spans="1:68" x14ac:dyDescent="0.25">
      <c r="D12" t="s">
        <v>11</v>
      </c>
      <c r="E12" t="s">
        <v>20</v>
      </c>
      <c r="F12" t="s">
        <v>74</v>
      </c>
      <c r="G12">
        <v>250</v>
      </c>
      <c r="H12">
        <v>250</v>
      </c>
      <c r="I12" s="10">
        <f t="shared" si="2"/>
        <v>1</v>
      </c>
      <c r="V12" t="s">
        <v>17</v>
      </c>
      <c r="W12" t="s">
        <v>112</v>
      </c>
      <c r="X12">
        <v>150</v>
      </c>
      <c r="Y12">
        <v>225</v>
      </c>
      <c r="Z12" s="10">
        <f t="shared" si="6"/>
        <v>1.177777777777778</v>
      </c>
      <c r="AA12" s="10">
        <f t="shared" si="7"/>
        <v>1.1791044776119404</v>
      </c>
      <c r="AB12" t="s">
        <v>17</v>
      </c>
      <c r="AC12" t="s">
        <v>123</v>
      </c>
      <c r="AD12">
        <v>215</v>
      </c>
      <c r="AE12">
        <v>235</v>
      </c>
      <c r="AF12">
        <v>255</v>
      </c>
      <c r="AG12">
        <v>315</v>
      </c>
      <c r="AH12" s="15">
        <f t="shared" si="1"/>
        <v>3701.7625000000003</v>
      </c>
      <c r="AI12" s="15">
        <f t="shared" si="1"/>
        <v>4046.1125000000002</v>
      </c>
      <c r="AJ12" s="15">
        <f t="shared" si="1"/>
        <v>4390.4625000000005</v>
      </c>
      <c r="AK12" s="15">
        <f t="shared" si="1"/>
        <v>5423.5125000000007</v>
      </c>
    </row>
    <row r="13" spans="1:68" x14ac:dyDescent="0.25">
      <c r="D13" t="s">
        <v>11</v>
      </c>
      <c r="E13" t="s">
        <v>22</v>
      </c>
      <c r="F13" t="s">
        <v>75</v>
      </c>
      <c r="G13">
        <v>270</v>
      </c>
      <c r="H13">
        <v>250</v>
      </c>
      <c r="I13" s="10">
        <f t="shared" si="2"/>
        <v>1.020125786163522</v>
      </c>
      <c r="K13" s="13"/>
      <c r="V13" t="s">
        <v>18</v>
      </c>
      <c r="W13" t="s">
        <v>113</v>
      </c>
      <c r="X13">
        <v>240</v>
      </c>
      <c r="Y13">
        <v>380</v>
      </c>
      <c r="Z13" s="10">
        <f t="shared" si="6"/>
        <v>1.4977777777777783</v>
      </c>
      <c r="AA13" s="10">
        <f t="shared" si="7"/>
        <v>1.5492537313432844</v>
      </c>
      <c r="AB13" t="s">
        <v>18</v>
      </c>
      <c r="AC13" t="s">
        <v>124</v>
      </c>
      <c r="AD13">
        <v>200</v>
      </c>
      <c r="AE13">
        <v>215</v>
      </c>
      <c r="AF13">
        <v>240</v>
      </c>
      <c r="AG13">
        <v>300</v>
      </c>
      <c r="AH13" s="15">
        <f t="shared" si="1"/>
        <v>3443.5</v>
      </c>
      <c r="AI13" s="15">
        <f t="shared" si="1"/>
        <v>3701.7625000000003</v>
      </c>
      <c r="AJ13" s="15">
        <f t="shared" si="1"/>
        <v>4132.2000000000007</v>
      </c>
      <c r="AK13" s="15">
        <f t="shared" si="1"/>
        <v>5165.2500000000009</v>
      </c>
    </row>
    <row r="14" spans="1:68" x14ac:dyDescent="0.25">
      <c r="D14" t="s">
        <v>11</v>
      </c>
      <c r="E14" t="s">
        <v>21</v>
      </c>
      <c r="F14" t="s">
        <v>76</v>
      </c>
      <c r="G14">
        <v>300</v>
      </c>
      <c r="H14">
        <v>250</v>
      </c>
      <c r="I14" s="10">
        <f t="shared" si="2"/>
        <v>1.050314465408805</v>
      </c>
      <c r="V14" s="7" t="s">
        <v>19</v>
      </c>
      <c r="W14" s="7" t="s">
        <v>114</v>
      </c>
      <c r="X14" s="7">
        <v>220</v>
      </c>
      <c r="Y14" s="7"/>
      <c r="Z14" s="10">
        <f t="shared" si="6"/>
        <v>1.4266666666666672</v>
      </c>
      <c r="AA14" s="10"/>
      <c r="AB14" t="s">
        <v>44</v>
      </c>
      <c r="AC14" t="s">
        <v>125</v>
      </c>
      <c r="AD14">
        <v>210</v>
      </c>
      <c r="AE14">
        <v>235</v>
      </c>
      <c r="AF14">
        <v>255</v>
      </c>
      <c r="AG14">
        <v>315</v>
      </c>
      <c r="AH14" s="15">
        <f t="shared" si="1"/>
        <v>3615.6750000000002</v>
      </c>
      <c r="AI14" s="15">
        <f t="shared" si="1"/>
        <v>4046.1125000000002</v>
      </c>
      <c r="AJ14" s="15">
        <f t="shared" si="1"/>
        <v>4390.4625000000005</v>
      </c>
      <c r="AK14" s="15">
        <f t="shared" si="1"/>
        <v>5423.5125000000007</v>
      </c>
    </row>
    <row r="15" spans="1:68" x14ac:dyDescent="0.25">
      <c r="D15" t="s">
        <v>11</v>
      </c>
      <c r="E15" t="s">
        <v>23</v>
      </c>
      <c r="F15" t="s">
        <v>77</v>
      </c>
      <c r="G15">
        <v>320</v>
      </c>
      <c r="H15">
        <v>250</v>
      </c>
      <c r="I15" s="10">
        <f t="shared" si="2"/>
        <v>1.070440251572327</v>
      </c>
      <c r="K15" s="7"/>
      <c r="V15" t="s">
        <v>20</v>
      </c>
      <c r="W15" t="s">
        <v>115</v>
      </c>
      <c r="X15">
        <v>175</v>
      </c>
      <c r="Y15">
        <v>260</v>
      </c>
      <c r="Z15" s="10">
        <f t="shared" si="6"/>
        <v>1.2666666666666671</v>
      </c>
      <c r="AA15" s="10">
        <f t="shared" si="7"/>
        <v>1.2626865671641794</v>
      </c>
    </row>
    <row r="16" spans="1:68" x14ac:dyDescent="0.25">
      <c r="D16" t="s">
        <v>11</v>
      </c>
      <c r="E16" t="s">
        <v>24</v>
      </c>
      <c r="F16" t="s">
        <v>78</v>
      </c>
      <c r="G16">
        <v>330</v>
      </c>
      <c r="H16">
        <v>250</v>
      </c>
      <c r="I16" s="10">
        <f t="shared" si="2"/>
        <v>1.080503144654088</v>
      </c>
      <c r="K16" s="7"/>
      <c r="O16" s="7"/>
    </row>
    <row r="17" spans="4:26" x14ac:dyDescent="0.25">
      <c r="D17" s="7" t="s">
        <v>28</v>
      </c>
      <c r="E17" s="7" t="s">
        <v>25</v>
      </c>
      <c r="F17" s="7" t="s">
        <v>79</v>
      </c>
      <c r="G17" s="7">
        <v>285</v>
      </c>
      <c r="H17" s="7">
        <v>250</v>
      </c>
      <c r="I17" s="10">
        <f t="shared" si="2"/>
        <v>1.0352201257861635</v>
      </c>
      <c r="O17" s="7"/>
    </row>
    <row r="18" spans="4:26" x14ac:dyDescent="0.25">
      <c r="D18" s="7" t="s">
        <v>28</v>
      </c>
      <c r="E18" s="7" t="s">
        <v>26</v>
      </c>
      <c r="F18" s="7" t="s">
        <v>80</v>
      </c>
      <c r="G18" s="7">
        <v>305</v>
      </c>
      <c r="H18" s="7">
        <v>250</v>
      </c>
      <c r="I18" s="10">
        <f t="shared" si="2"/>
        <v>1.0553459119496855</v>
      </c>
      <c r="K18" s="7"/>
      <c r="O18" s="13"/>
    </row>
    <row r="19" spans="4:26" x14ac:dyDescent="0.25">
      <c r="D19" s="7" t="s">
        <v>28</v>
      </c>
      <c r="E19" s="7" t="s">
        <v>27</v>
      </c>
      <c r="F19" s="7" t="s">
        <v>81</v>
      </c>
      <c r="G19" s="7">
        <v>315</v>
      </c>
      <c r="H19" s="7">
        <v>250</v>
      </c>
      <c r="I19" s="10">
        <f t="shared" si="2"/>
        <v>1.0654088050314465</v>
      </c>
      <c r="W19" s="12"/>
    </row>
    <row r="20" spans="4:26" x14ac:dyDescent="0.25">
      <c r="D20" t="s">
        <v>29</v>
      </c>
      <c r="E20" t="s">
        <v>30</v>
      </c>
      <c r="F20" t="s">
        <v>82</v>
      </c>
      <c r="G20">
        <v>185</v>
      </c>
      <c r="H20">
        <v>250</v>
      </c>
      <c r="I20" s="10">
        <f t="shared" si="2"/>
        <v>0.93459119496855347</v>
      </c>
    </row>
    <row r="21" spans="4:26" x14ac:dyDescent="0.25">
      <c r="D21" t="s">
        <v>29</v>
      </c>
      <c r="E21" t="s">
        <v>31</v>
      </c>
      <c r="F21" t="s">
        <v>83</v>
      </c>
      <c r="G21">
        <v>225</v>
      </c>
      <c r="H21">
        <v>250</v>
      </c>
      <c r="I21" s="10">
        <f t="shared" si="2"/>
        <v>0.97484276729559749</v>
      </c>
    </row>
    <row r="22" spans="4:26" x14ac:dyDescent="0.25">
      <c r="D22" t="s">
        <v>29</v>
      </c>
      <c r="E22" t="s">
        <v>32</v>
      </c>
      <c r="F22" t="s">
        <v>84</v>
      </c>
      <c r="G22">
        <v>260</v>
      </c>
      <c r="H22">
        <v>250</v>
      </c>
      <c r="I22" s="10">
        <f t="shared" si="2"/>
        <v>1.010062893081761</v>
      </c>
      <c r="W22" s="7"/>
      <c r="Z22" s="7"/>
    </row>
    <row r="23" spans="4:26" x14ac:dyDescent="0.25">
      <c r="D23" t="s">
        <v>29</v>
      </c>
      <c r="E23" t="s">
        <v>33</v>
      </c>
      <c r="F23" t="s">
        <v>85</v>
      </c>
      <c r="G23">
        <v>285</v>
      </c>
      <c r="H23">
        <v>250</v>
      </c>
      <c r="I23" s="10">
        <f t="shared" si="2"/>
        <v>1.0352201257861635</v>
      </c>
      <c r="W23" s="7"/>
      <c r="Z23" s="7"/>
    </row>
    <row r="24" spans="4:26" x14ac:dyDescent="0.25">
      <c r="D24" s="7" t="s">
        <v>29</v>
      </c>
      <c r="E24" s="7" t="s">
        <v>34</v>
      </c>
      <c r="F24" s="7" t="s">
        <v>86</v>
      </c>
      <c r="G24" s="7">
        <v>230</v>
      </c>
      <c r="H24" s="7">
        <v>250</v>
      </c>
      <c r="I24" s="10">
        <f t="shared" si="2"/>
        <v>0.97987421383647799</v>
      </c>
      <c r="W24" s="7"/>
      <c r="Z24" s="7"/>
    </row>
    <row r="25" spans="4:26" x14ac:dyDescent="0.25">
      <c r="D25" s="7" t="s">
        <v>29</v>
      </c>
      <c r="E25" s="7" t="s">
        <v>35</v>
      </c>
      <c r="F25" s="7" t="s">
        <v>87</v>
      </c>
      <c r="G25" s="7">
        <v>245</v>
      </c>
      <c r="H25" s="7">
        <v>250</v>
      </c>
      <c r="I25" s="10">
        <f t="shared" si="2"/>
        <v>0.9949685534591195</v>
      </c>
      <c r="W25" s="7"/>
      <c r="Z25" s="7"/>
    </row>
    <row r="26" spans="4:26" x14ac:dyDescent="0.25">
      <c r="D26" s="7" t="s">
        <v>29</v>
      </c>
      <c r="E26" s="7" t="s">
        <v>36</v>
      </c>
      <c r="F26" s="7" t="s">
        <v>88</v>
      </c>
      <c r="G26" s="7">
        <v>300</v>
      </c>
      <c r="H26" s="7">
        <v>250</v>
      </c>
      <c r="I26" s="10">
        <f t="shared" si="2"/>
        <v>1.050314465408805</v>
      </c>
    </row>
    <row r="27" spans="4:26" x14ac:dyDescent="0.25">
      <c r="D27" s="7" t="s">
        <v>29</v>
      </c>
      <c r="E27" s="7" t="s">
        <v>37</v>
      </c>
      <c r="F27" s="7" t="s">
        <v>89</v>
      </c>
      <c r="G27" s="7">
        <v>340</v>
      </c>
      <c r="H27" s="7">
        <v>250</v>
      </c>
      <c r="I27" s="10">
        <f t="shared" si="2"/>
        <v>1.090566037735849</v>
      </c>
    </row>
    <row r="28" spans="4:26" x14ac:dyDescent="0.25">
      <c r="D28" s="7" t="s">
        <v>29</v>
      </c>
      <c r="E28" s="7" t="s">
        <v>38</v>
      </c>
      <c r="F28" s="7" t="s">
        <v>90</v>
      </c>
      <c r="G28" s="7">
        <v>370</v>
      </c>
      <c r="H28" s="7">
        <v>250</v>
      </c>
      <c r="I28" s="10">
        <f t="shared" si="2"/>
        <v>1.120754716981132</v>
      </c>
      <c r="W28" s="7"/>
      <c r="Z28" s="7"/>
    </row>
    <row r="29" spans="4:26" x14ac:dyDescent="0.25">
      <c r="D29" s="7" t="s">
        <v>29</v>
      </c>
      <c r="E29" s="7" t="s">
        <v>39</v>
      </c>
      <c r="F29" s="7" t="s">
        <v>91</v>
      </c>
      <c r="G29" s="7">
        <v>330</v>
      </c>
      <c r="H29" s="7">
        <v>250</v>
      </c>
      <c r="I29" s="10">
        <f t="shared" si="2"/>
        <v>1.080503144654088</v>
      </c>
    </row>
    <row r="30" spans="4:26" x14ac:dyDescent="0.25">
      <c r="D30" s="7" t="s">
        <v>29</v>
      </c>
      <c r="E30" s="7" t="s">
        <v>40</v>
      </c>
      <c r="F30" s="7" t="s">
        <v>92</v>
      </c>
      <c r="G30" s="7">
        <v>400</v>
      </c>
      <c r="H30" s="7">
        <v>250</v>
      </c>
      <c r="I30" s="10">
        <f t="shared" si="2"/>
        <v>1.1509433962264151</v>
      </c>
    </row>
    <row r="31" spans="4:26" x14ac:dyDescent="0.25">
      <c r="N31" s="10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42" spans="6:6" x14ac:dyDescent="0.25">
      <c r="F42" s="7"/>
    </row>
    <row r="45" spans="6:6" x14ac:dyDescent="0.25">
      <c r="F45" s="7"/>
    </row>
    <row r="46" spans="6:6" x14ac:dyDescent="0.25">
      <c r="F46" s="7"/>
    </row>
    <row r="47" spans="6:6" x14ac:dyDescent="0.25">
      <c r="F47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7" spans="6:6" x14ac:dyDescent="0.25">
      <c r="F57" s="7"/>
    </row>
    <row r="59" spans="6:6" x14ac:dyDescent="0.25">
      <c r="F59" s="7"/>
    </row>
  </sheetData>
  <sortState xmlns:xlrd2="http://schemas.microsoft.com/office/spreadsheetml/2017/richdata2" ref="F34:F59">
    <sortCondition ref="F34:F59"/>
  </sortState>
  <phoneticPr fontId="3" type="noConversion"/>
  <dataValidations disablePrompts="1" count="1">
    <dataValidation type="list" allowBlank="1" showInputMessage="1" showErrorMessage="1" sqref="AB19" xr:uid="{81FA3817-5029-4E85-B009-42D1A0154D3B}">
      <formula1>$Z$18:$Z$18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</cp:lastModifiedBy>
  <dcterms:created xsi:type="dcterms:W3CDTF">2021-01-19T14:37:42Z</dcterms:created>
  <dcterms:modified xsi:type="dcterms:W3CDTF">2021-12-08T11:31:25Z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  <property fmtid="{D5CDD505-2E9C-101B-9397-08002B2CF9AE}" pid="3" name="WorkbookGuid">
    <vt:lpwstr>e486c24e-7014-4d03-9eb0-71313b8142e8</vt:lpwstr>
  </property>
</Properties>
</file>