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ts\Downloads\"/>
    </mc:Choice>
  </mc:AlternateContent>
  <xr:revisionPtr revIDLastSave="0" documentId="13_ncr:1_{2E3115EE-4A84-4AA7-A252-9F5558D9F184}" xr6:coauthVersionLast="47" xr6:coauthVersionMax="47" xr10:uidLastSave="{00000000-0000-0000-0000-000000000000}"/>
  <bookViews>
    <workbookView xWindow="57480" yWindow="105" windowWidth="29040" windowHeight="15840" activeTab="1" xr2:uid="{159B4087-6549-4896-AE7D-D46C9DFD37B2}"/>
  </bookViews>
  <sheets>
    <sheet name="CostofPowerModel1" sheetId="2" r:id="rId1"/>
    <sheet name="CostofPowerModel2" sheetId="4" r:id="rId2"/>
    <sheet name="MetcalfeModel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E12" i="4" s="1"/>
  <c r="E13" i="4" s="1"/>
  <c r="E9" i="4"/>
  <c r="D11" i="4"/>
  <c r="D12" i="4" s="1"/>
  <c r="D13" i="4" s="1"/>
  <c r="F11" i="4"/>
  <c r="F12" i="4" s="1"/>
  <c r="F13" i="4" s="1"/>
  <c r="C11" i="4"/>
  <c r="C12" i="4" s="1"/>
  <c r="C13" i="4" s="1"/>
  <c r="B4" i="3"/>
  <c r="C4" i="3"/>
  <c r="D4" i="3"/>
  <c r="D3" i="2"/>
  <c r="D7" i="2" s="1"/>
  <c r="C3" i="2"/>
  <c r="C7" i="2" s="1"/>
  <c r="B3" i="2"/>
  <c r="B7" i="2" s="1"/>
</calcChain>
</file>

<file path=xl/sharedStrings.xml><?xml version="1.0" encoding="utf-8"?>
<sst xmlns="http://schemas.openxmlformats.org/spreadsheetml/2006/main" count="40" uniqueCount="33">
  <si>
    <t>Cost of Power</t>
  </si>
  <si>
    <t>Bitcoin (BTC)</t>
  </si>
  <si>
    <t>Ethereum (ETH)</t>
  </si>
  <si>
    <t>Dogecoin (DOGE)</t>
  </si>
  <si>
    <t>H (TH/s)</t>
  </si>
  <si>
    <t>PC* (kW*h/th)</t>
  </si>
  <si>
    <t>E ($/kW*h)</t>
  </si>
  <si>
    <t>R (USD/day)</t>
  </si>
  <si>
    <t>D</t>
  </si>
  <si>
    <t>Valuation = 86400*H*PC*E/R/D</t>
  </si>
  <si>
    <t>*Based on using an Antminer L7</t>
  </si>
  <si>
    <t>Sources:</t>
  </si>
  <si>
    <t>https://www.coinwarz.com/mining/litecoin/hashrate-chart</t>
  </si>
  <si>
    <t>Bitcoin, Ethereum, Dogecoin, Litecoin stats (bitinfocharts.com)</t>
  </si>
  <si>
    <t>https://www.eia.gov/electricity/monthly/epm_table_grapher.php?t=epmt_5_6_a</t>
  </si>
  <si>
    <t>Metcalfe's Law</t>
  </si>
  <si>
    <t>Binance Coin (BNB)</t>
  </si>
  <si>
    <t>Current Active Addresses (Avg Month)</t>
  </si>
  <si>
    <t>Equation (NV = C*n^1.5)</t>
  </si>
  <si>
    <t>NV = -10900+3.97e-05*n^1.5</t>
  </si>
  <si>
    <t>NV = -729+6.04e-06*n^1.5</t>
  </si>
  <si>
    <t>NV = 133+2.13e-07*n^1.5</t>
  </si>
  <si>
    <t>Current Estimated Price (in $)</t>
  </si>
  <si>
    <t>Hash required for 1 coin (TH/coin)</t>
  </si>
  <si>
    <t>Time to mine 1 coin (years)</t>
  </si>
  <si>
    <t>Electricity cost for 1 coin</t>
  </si>
  <si>
    <t>Electricity Cost ($/kWh)</t>
  </si>
  <si>
    <t>Electricity Cost Coefficient</t>
  </si>
  <si>
    <t>Computer Power Consumption (W)</t>
  </si>
  <si>
    <t>Computer Hash Rate (TH/s)</t>
  </si>
  <si>
    <t>Computer = Whatsminer M30S+</t>
  </si>
  <si>
    <t>R (coin/day)</t>
  </si>
  <si>
    <t>Binance (BNB)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</si>
</sst>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_);_(&quot;$&quot;* \(#,##0.000\);_(&quot;$&quot;* &quot;-&quot;??_);_(@_)"/>
    <numFmt numFmtId="172" formatCode="_(* #,##0.000000000_);_(* \(#,##0.000000000\);_(* &quot;-&quot;??_);_(@_)"/>
    <numFmt numFmtId="177" formatCode="_(* #,##0_);_(* \(#,##0\);_(* &quot;-&quot;??_);_(@_)"/>
    <numFmt numFmtId="181" formatCode="_(&quot;$&quot;* #,##0.000000_);_(&quot;$&quot;* \(#,##0.000000\);_(&quot;$&quot;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Up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quotePrefix="1"/>
    <xf numFmtId="0" fontId="1" fillId="0" borderId="0" xfId="1"/>
    <xf numFmtId="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43" fontId="0" fillId="0" borderId="0" xfId="2" applyFont="1"/>
    <xf numFmtId="165" fontId="0" fillId="0" borderId="0" xfId="3" applyNumberFormat="1" applyFont="1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43" fontId="0" fillId="0" borderId="1" xfId="0" applyNumberFormat="1" applyBorder="1"/>
    <xf numFmtId="0" fontId="0" fillId="0" borderId="3" xfId="0" applyBorder="1"/>
    <xf numFmtId="43" fontId="0" fillId="0" borderId="3" xfId="0" applyNumberFormat="1" applyBorder="1"/>
    <xf numFmtId="172" fontId="0" fillId="0" borderId="1" xfId="0" applyNumberFormat="1" applyBorder="1"/>
    <xf numFmtId="177" fontId="0" fillId="0" borderId="1" xfId="2" applyNumberFormat="1" applyFont="1" applyBorder="1"/>
    <xf numFmtId="177" fontId="0" fillId="0" borderId="2" xfId="0" applyNumberFormat="1" applyBorder="1"/>
    <xf numFmtId="177" fontId="0" fillId="0" borderId="3" xfId="0" applyNumberFormat="1" applyBorder="1"/>
    <xf numFmtId="44" fontId="0" fillId="0" borderId="1" xfId="3" applyFont="1" applyBorder="1"/>
    <xf numFmtId="181" fontId="0" fillId="0" borderId="1" xfId="3" applyNumberFormat="1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1" xfId="0" applyFont="1" applyBorder="1" applyAlignment="1">
      <alignment horizontal="center" vertical="center"/>
    </xf>
    <xf numFmtId="177" fontId="0" fillId="0" borderId="2" xfId="2" applyNumberFormat="1" applyFont="1" applyBorder="1"/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114300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5E48C603-2246-5500-EE8D-CE0763F94461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114300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F407C5AB-599B-A420-692E-E3EBE2F04D9C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304800</xdr:colOff>
      <xdr:row>4</xdr:row>
      <xdr:rowOff>114300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223F7F8C-667F-4A26-0475-1FFBDAE60B78}"/>
            </a:ext>
          </a:extLst>
        </xdr:cNvPr>
        <xdr:cNvSpPr>
          <a:spLocks noChangeAspect="1" noChangeArrowheads="1"/>
        </xdr:cNvSpPr>
      </xdr:nvSpPr>
      <xdr:spPr bwMode="auto">
        <a:xfrm>
          <a:off x="14097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114300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690C64A3-ABF1-1C76-3179-B181A4CE63C2}"/>
            </a:ext>
          </a:extLst>
        </xdr:cNvPr>
        <xdr:cNvSpPr>
          <a:spLocks noChangeAspect="1" noChangeArrowheads="1"/>
        </xdr:cNvSpPr>
      </xdr:nvSpPr>
      <xdr:spPr bwMode="auto">
        <a:xfrm>
          <a:off x="14097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114300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E61F09A8-CBFD-37E0-03FD-E6867ABF43F8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114300</xdr:rowOff>
    </xdr:to>
    <xdr:sp macro="" textlink="">
      <xdr:nvSpPr>
        <xdr:cNvPr id="3076" name="AutoShape 4">
          <a:extLst>
            <a:ext uri="{FF2B5EF4-FFF2-40B4-BE49-F238E27FC236}">
              <a16:creationId xmlns:a16="http://schemas.microsoft.com/office/drawing/2014/main" id="{D5AB5F40-0733-2B45-4586-42DCC07B49C2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114300</xdr:rowOff>
    </xdr:to>
    <xdr:sp macro="" textlink="">
      <xdr:nvSpPr>
        <xdr:cNvPr id="3077" name="AutoShape 5">
          <a:extLst>
            <a:ext uri="{FF2B5EF4-FFF2-40B4-BE49-F238E27FC236}">
              <a16:creationId xmlns:a16="http://schemas.microsoft.com/office/drawing/2014/main" id="{E3E6DBB3-5B65-3B89-A2D3-6C638C5EC7D8}"/>
            </a:ext>
          </a:extLst>
        </xdr:cNvPr>
        <xdr:cNvSpPr>
          <a:spLocks noChangeAspect="1" noChangeArrowheads="1"/>
        </xdr:cNvSpPr>
      </xdr:nvSpPr>
      <xdr:spPr bwMode="auto">
        <a:xfrm>
          <a:off x="14097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114300</xdr:rowOff>
    </xdr:to>
    <xdr:sp macro="" textlink="">
      <xdr:nvSpPr>
        <xdr:cNvPr id="3078" name="AutoShape 6">
          <a:extLst>
            <a:ext uri="{FF2B5EF4-FFF2-40B4-BE49-F238E27FC236}">
              <a16:creationId xmlns:a16="http://schemas.microsoft.com/office/drawing/2014/main" id="{C40C730F-7FE9-713B-1238-5AC0058DF020}"/>
            </a:ext>
          </a:extLst>
        </xdr:cNvPr>
        <xdr:cNvSpPr>
          <a:spLocks noChangeAspect="1" noChangeArrowheads="1"/>
        </xdr:cNvSpPr>
      </xdr:nvSpPr>
      <xdr:spPr bwMode="auto">
        <a:xfrm>
          <a:off x="1409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114300</xdr:rowOff>
    </xdr:to>
    <xdr:sp macro="" textlink="">
      <xdr:nvSpPr>
        <xdr:cNvPr id="3079" name="AutoShape 7">
          <a:extLst>
            <a:ext uri="{FF2B5EF4-FFF2-40B4-BE49-F238E27FC236}">
              <a16:creationId xmlns:a16="http://schemas.microsoft.com/office/drawing/2014/main" id="{1FABA67A-094A-896D-D9BC-2AAC10753C22}"/>
            </a:ext>
          </a:extLst>
        </xdr:cNvPr>
        <xdr:cNvSpPr>
          <a:spLocks noChangeAspect="1" noChangeArrowheads="1"/>
        </xdr:cNvSpPr>
      </xdr:nvSpPr>
      <xdr:spPr bwMode="auto">
        <a:xfrm>
          <a:off x="1409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114300</xdr:rowOff>
    </xdr:to>
    <xdr:sp macro="" textlink="">
      <xdr:nvSpPr>
        <xdr:cNvPr id="3080" name="AutoShape 8">
          <a:extLst>
            <a:ext uri="{FF2B5EF4-FFF2-40B4-BE49-F238E27FC236}">
              <a16:creationId xmlns:a16="http://schemas.microsoft.com/office/drawing/2014/main" id="{90C480E8-6781-9962-74CF-B5812BD4B3D3}"/>
            </a:ext>
          </a:extLst>
        </xdr:cNvPr>
        <xdr:cNvSpPr>
          <a:spLocks noChangeAspect="1" noChangeArrowheads="1"/>
        </xdr:cNvSpPr>
      </xdr:nvSpPr>
      <xdr:spPr bwMode="auto">
        <a:xfrm>
          <a:off x="1409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114300</xdr:rowOff>
    </xdr:to>
    <xdr:sp macro="" textlink="">
      <xdr:nvSpPr>
        <xdr:cNvPr id="3081" name="AutoShape 9">
          <a:extLst>
            <a:ext uri="{FF2B5EF4-FFF2-40B4-BE49-F238E27FC236}">
              <a16:creationId xmlns:a16="http://schemas.microsoft.com/office/drawing/2014/main" id="{BCF3A2AD-3AFD-0661-BEB3-F36318E9C188}"/>
            </a:ext>
          </a:extLst>
        </xdr:cNvPr>
        <xdr:cNvSpPr>
          <a:spLocks noChangeAspect="1" noChangeArrowheads="1"/>
        </xdr:cNvSpPr>
      </xdr:nvSpPr>
      <xdr:spPr bwMode="auto">
        <a:xfrm>
          <a:off x="1409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114300</xdr:rowOff>
    </xdr:to>
    <xdr:sp macro="" textlink="">
      <xdr:nvSpPr>
        <xdr:cNvPr id="3082" name="AutoShape 10">
          <a:extLst>
            <a:ext uri="{FF2B5EF4-FFF2-40B4-BE49-F238E27FC236}">
              <a16:creationId xmlns:a16="http://schemas.microsoft.com/office/drawing/2014/main" id="{2798F6AD-0EB6-C1A7-68CC-05429CA761A5}"/>
            </a:ext>
          </a:extLst>
        </xdr:cNvPr>
        <xdr:cNvSpPr>
          <a:spLocks noChangeAspect="1" noChangeArrowheads="1"/>
        </xdr:cNvSpPr>
      </xdr:nvSpPr>
      <xdr:spPr bwMode="auto">
        <a:xfrm>
          <a:off x="1409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114300</xdr:rowOff>
    </xdr:to>
    <xdr:sp macro="" textlink="">
      <xdr:nvSpPr>
        <xdr:cNvPr id="3083" name="AutoShape 11">
          <a:extLst>
            <a:ext uri="{FF2B5EF4-FFF2-40B4-BE49-F238E27FC236}">
              <a16:creationId xmlns:a16="http://schemas.microsoft.com/office/drawing/2014/main" id="{859B2003-932B-237E-D853-4A1E387F4694}"/>
            </a:ext>
          </a:extLst>
        </xdr:cNvPr>
        <xdr:cNvSpPr>
          <a:spLocks noChangeAspect="1" noChangeArrowheads="1"/>
        </xdr:cNvSpPr>
      </xdr:nvSpPr>
      <xdr:spPr bwMode="auto">
        <a:xfrm>
          <a:off x="14097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114300</xdr:rowOff>
    </xdr:to>
    <xdr:sp macro="" textlink="">
      <xdr:nvSpPr>
        <xdr:cNvPr id="3084" name="AutoShape 12">
          <a:extLst>
            <a:ext uri="{FF2B5EF4-FFF2-40B4-BE49-F238E27FC236}">
              <a16:creationId xmlns:a16="http://schemas.microsoft.com/office/drawing/2014/main" id="{DC66F433-B05E-DDFB-19B5-EF49D979BBD2}"/>
            </a:ext>
          </a:extLst>
        </xdr:cNvPr>
        <xdr:cNvSpPr>
          <a:spLocks noChangeAspect="1" noChangeArrowheads="1"/>
        </xdr:cNvSpPr>
      </xdr:nvSpPr>
      <xdr:spPr bwMode="auto">
        <a:xfrm>
          <a:off x="5095875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114300</xdr:rowOff>
    </xdr:to>
    <xdr:sp macro="" textlink="">
      <xdr:nvSpPr>
        <xdr:cNvPr id="3085" name="AutoShape 13">
          <a:extLst>
            <a:ext uri="{FF2B5EF4-FFF2-40B4-BE49-F238E27FC236}">
              <a16:creationId xmlns:a16="http://schemas.microsoft.com/office/drawing/2014/main" id="{A6384611-9B77-C249-6F72-E847853F9D0C}"/>
            </a:ext>
          </a:extLst>
        </xdr:cNvPr>
        <xdr:cNvSpPr>
          <a:spLocks noChangeAspect="1" noChangeArrowheads="1"/>
        </xdr:cNvSpPr>
      </xdr:nvSpPr>
      <xdr:spPr bwMode="auto">
        <a:xfrm>
          <a:off x="70866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47625</xdr:colOff>
      <xdr:row>4</xdr:row>
      <xdr:rowOff>76200</xdr:rowOff>
    </xdr:from>
    <xdr:to>
      <xdr:col>3</xdr:col>
      <xdr:colOff>399299</xdr:colOff>
      <xdr:row>26</xdr:row>
      <xdr:rowOff>9009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CD7839-A5F8-D8DF-A926-5CBB35631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838200"/>
          <a:ext cx="6009524" cy="41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15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A2FAA3B4-15DD-AA6E-0429-4F68529F68A8}"/>
            </a:ext>
          </a:extLst>
        </xdr:cNvPr>
        <xdr:cNvSpPr>
          <a:spLocks noChangeAspect="1" noChangeArrowheads="1"/>
        </xdr:cNvSpPr>
      </xdr:nvSpPr>
      <xdr:spPr bwMode="auto">
        <a:xfrm>
          <a:off x="6477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9C71182B-6D55-8CEA-E2DC-A2BAF1B5E8BE}"/>
            </a:ext>
          </a:extLst>
        </xdr:cNvPr>
        <xdr:cNvSpPr>
          <a:spLocks noChangeAspect="1" noChangeArrowheads="1"/>
        </xdr:cNvSpPr>
      </xdr:nvSpPr>
      <xdr:spPr bwMode="auto">
        <a:xfrm>
          <a:off x="76962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981075</xdr:colOff>
      <xdr:row>4</xdr:row>
      <xdr:rowOff>76200</xdr:rowOff>
    </xdr:from>
    <xdr:to>
      <xdr:col>12</xdr:col>
      <xdr:colOff>570749</xdr:colOff>
      <xdr:row>26</xdr:row>
      <xdr:rowOff>9009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5D91DD-3F72-66AD-B2F2-BD19E12F6175}"/>
            </a:ext>
            <a:ext uri="{147F2762-F138-4A5C-976F-8EAC2B608ADB}">
              <a16:predDERef xmlns:a16="http://schemas.microsoft.com/office/drawing/2014/main" pred="{9C71182B-6D55-8CEA-E2DC-A2BAF1B5E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838200"/>
          <a:ext cx="6009524" cy="412380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304800</xdr:colOff>
      <xdr:row>13</xdr:row>
      <xdr:rowOff>114300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258CB52-C4E8-C513-E815-3B0C281EB42D}"/>
            </a:ext>
          </a:extLst>
        </xdr:cNvPr>
        <xdr:cNvSpPr>
          <a:spLocks noChangeAspect="1" noChangeArrowheads="1"/>
        </xdr:cNvSpPr>
      </xdr:nvSpPr>
      <xdr:spPr bwMode="auto">
        <a:xfrm>
          <a:off x="137922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28575</xdr:rowOff>
    </xdr:from>
    <xdr:to>
      <xdr:col>3</xdr:col>
      <xdr:colOff>427864</xdr:colOff>
      <xdr:row>47</xdr:row>
      <xdr:rowOff>151884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CFBCD-5973-4D1D-BD0E-0F992CCCC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981575"/>
          <a:ext cx="6085714" cy="41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933450</xdr:colOff>
      <xdr:row>25</xdr:row>
      <xdr:rowOff>161925</xdr:rowOff>
    </xdr:from>
    <xdr:to>
      <xdr:col>12</xdr:col>
      <xdr:colOff>599314</xdr:colOff>
      <xdr:row>47</xdr:row>
      <xdr:rowOff>94734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1C44B1-865F-4A7D-8F96-D14C8C683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91300" y="4924425"/>
          <a:ext cx="6085714" cy="4123809"/>
        </a:xfrm>
        <a:prstGeom prst="rect">
          <a:avLst/>
        </a:prstGeom>
      </xdr:spPr>
    </xdr:pic>
    <xdr:clientData/>
  </xdr:twoCellAnchor>
  <xdr:twoCellAnchor editAs="oneCell">
    <xdr:from>
      <xdr:col>14</xdr:col>
      <xdr:colOff>104775</xdr:colOff>
      <xdr:row>26</xdr:row>
      <xdr:rowOff>180975</xdr:rowOff>
    </xdr:from>
    <xdr:to>
      <xdr:col>24</xdr:col>
      <xdr:colOff>94489</xdr:colOff>
      <xdr:row>48</xdr:row>
      <xdr:rowOff>113784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8612BF-5B0E-4250-94C1-E30DD2426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77775" y="5133975"/>
          <a:ext cx="6085714" cy="41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304800</xdr:colOff>
      <xdr:row>53</xdr:row>
      <xdr:rowOff>114300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C8DB9302-3C71-8D74-DA98-BE9793BFCA88}"/>
            </a:ext>
          </a:extLst>
        </xdr:cNvPr>
        <xdr:cNvSpPr>
          <a:spLocks noChangeAspect="1" noChangeArrowheads="1"/>
        </xdr:cNvSpPr>
      </xdr:nvSpPr>
      <xdr:spPr bwMode="auto">
        <a:xfrm>
          <a:off x="371475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28575</xdr:colOff>
      <xdr:row>47</xdr:row>
      <xdr:rowOff>161925</xdr:rowOff>
    </xdr:from>
    <xdr:to>
      <xdr:col>3</xdr:col>
      <xdr:colOff>552450</xdr:colOff>
      <xdr:row>66</xdr:row>
      <xdr:rowOff>32238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8CA2D57-498D-079F-D0F0-630CCC9AD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" y="9115425"/>
          <a:ext cx="6181725" cy="3489813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47</xdr:row>
      <xdr:rowOff>133349</xdr:rowOff>
    </xdr:from>
    <xdr:to>
      <xdr:col>13</xdr:col>
      <xdr:colOff>35156</xdr:colOff>
      <xdr:row>65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5C6C7EB-CE71-174E-946F-E234E7315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48450" y="9086849"/>
          <a:ext cx="6074006" cy="3429001"/>
        </a:xfrm>
        <a:prstGeom prst="rect">
          <a:avLst/>
        </a:prstGeom>
      </xdr:spPr>
    </xdr:pic>
    <xdr:clientData/>
  </xdr:twoCellAnchor>
  <xdr:twoCellAnchor editAs="oneCell">
    <xdr:from>
      <xdr:col>13</xdr:col>
      <xdr:colOff>200025</xdr:colOff>
      <xdr:row>5</xdr:row>
      <xdr:rowOff>104775</xdr:rowOff>
    </xdr:from>
    <xdr:to>
      <xdr:col>25</xdr:col>
      <xdr:colOff>189587</xdr:colOff>
      <xdr:row>27</xdr:row>
      <xdr:rowOff>37584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D803D4F-1E9A-BFB8-4B51-78A81A92F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87325" y="1057275"/>
          <a:ext cx="7304762" cy="412380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30</xdr:row>
      <xdr:rowOff>0</xdr:rowOff>
    </xdr:from>
    <xdr:to>
      <xdr:col>24</xdr:col>
      <xdr:colOff>304800</xdr:colOff>
      <xdr:row>31</xdr:row>
      <xdr:rowOff>114300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1D975345-0DEB-E3DA-B10F-F6C5D6AEB71B}"/>
            </a:ext>
          </a:extLst>
        </xdr:cNvPr>
        <xdr:cNvSpPr>
          <a:spLocks noChangeAspect="1" noChangeArrowheads="1"/>
        </xdr:cNvSpPr>
      </xdr:nvSpPr>
      <xdr:spPr bwMode="auto">
        <a:xfrm>
          <a:off x="18669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104775</xdr:colOff>
      <xdr:row>48</xdr:row>
      <xdr:rowOff>92953</xdr:rowOff>
    </xdr:from>
    <xdr:to>
      <xdr:col>24</xdr:col>
      <xdr:colOff>86847</xdr:colOff>
      <xdr:row>66</xdr:row>
      <xdr:rowOff>95250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D3F281F-A4EB-994E-5B1D-6C56D461E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401675" y="9236953"/>
          <a:ext cx="6078072" cy="34312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lectricity/monthly/epm_table_grapher.php?t=epmt_5_6_a" TargetMode="External"/><Relationship Id="rId2" Type="http://schemas.openxmlformats.org/officeDocument/2006/relationships/hyperlink" Target="https://bitinfocharts.com/" TargetMode="External"/><Relationship Id="rId1" Type="http://schemas.openxmlformats.org/officeDocument/2006/relationships/hyperlink" Target="https://www.coinwarz.com/mining/litecoin/hashrate-chart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3ED75-D82B-47FD-BE55-B31A5F753BBC}">
  <dimension ref="A1:D13"/>
  <sheetViews>
    <sheetView workbookViewId="0">
      <selection sqref="A1:D7"/>
    </sheetView>
  </sheetViews>
  <sheetFormatPr defaultRowHeight="14.4" x14ac:dyDescent="0.3"/>
  <cols>
    <col min="1" max="1" width="29.6640625" customWidth="1"/>
    <col min="2" max="4" width="20.6640625" customWidth="1"/>
    <col min="5" max="5" width="17.88671875" customWidth="1"/>
  </cols>
  <sheetData>
    <row r="1" spans="1:4" x14ac:dyDescent="0.3">
      <c r="A1" s="4" t="s">
        <v>0</v>
      </c>
      <c r="B1" s="5" t="s">
        <v>1</v>
      </c>
      <c r="C1" s="5" t="s">
        <v>2</v>
      </c>
      <c r="D1" s="5" t="s">
        <v>3</v>
      </c>
    </row>
    <row r="2" spans="1:4" x14ac:dyDescent="0.3">
      <c r="A2" t="s">
        <v>4</v>
      </c>
      <c r="B2" s="6">
        <v>258550344.75599599</v>
      </c>
      <c r="C2" s="6">
        <v>740.88</v>
      </c>
      <c r="D2" s="6">
        <v>443.39</v>
      </c>
    </row>
    <row r="3" spans="1:4" x14ac:dyDescent="0.3">
      <c r="A3" t="s">
        <v>5</v>
      </c>
      <c r="B3" s="6">
        <f>3425*24/1000</f>
        <v>82.2</v>
      </c>
      <c r="C3" s="6">
        <f>3425*24/1000</f>
        <v>82.2</v>
      </c>
      <c r="D3" s="6">
        <f>3425*24/1000</f>
        <v>82.2</v>
      </c>
    </row>
    <row r="4" spans="1:4" x14ac:dyDescent="0.3">
      <c r="A4" t="s">
        <v>6</v>
      </c>
      <c r="B4" s="7">
        <v>0.1361</v>
      </c>
      <c r="C4" s="7">
        <v>0.1361</v>
      </c>
      <c r="D4" s="7">
        <v>0.1361</v>
      </c>
    </row>
    <row r="5" spans="1:4" x14ac:dyDescent="0.3">
      <c r="A5" t="s">
        <v>7</v>
      </c>
      <c r="B5" s="3">
        <v>17572546.129999999</v>
      </c>
      <c r="C5" s="3">
        <v>23418194.440000001</v>
      </c>
      <c r="D5" s="3">
        <v>1581491.29</v>
      </c>
    </row>
    <row r="6" spans="1:4" x14ac:dyDescent="0.3">
      <c r="A6" t="s">
        <v>8</v>
      </c>
      <c r="B6">
        <v>0.7</v>
      </c>
      <c r="C6">
        <v>0.7</v>
      </c>
      <c r="D6">
        <v>0.7</v>
      </c>
    </row>
    <row r="7" spans="1:4" x14ac:dyDescent="0.3">
      <c r="A7" s="1" t="s">
        <v>9</v>
      </c>
      <c r="B7">
        <f>86400*B2*B3*B4/B5/B6</f>
        <v>20316835.972620565</v>
      </c>
      <c r="C7">
        <f>86400*C2*C3*C4/C5/C6</f>
        <v>43.685781453405681</v>
      </c>
      <c r="D7">
        <f>86400*D2*D3*D4/D5/D6</f>
        <v>387.13704860928181</v>
      </c>
    </row>
    <row r="8" spans="1:4" x14ac:dyDescent="0.3">
      <c r="A8" t="s">
        <v>10</v>
      </c>
    </row>
    <row r="10" spans="1:4" x14ac:dyDescent="0.3">
      <c r="A10" t="s">
        <v>11</v>
      </c>
    </row>
    <row r="11" spans="1:4" x14ac:dyDescent="0.3">
      <c r="A11" s="2" t="s">
        <v>12</v>
      </c>
    </row>
    <row r="12" spans="1:4" x14ac:dyDescent="0.3">
      <c r="A12" s="2" t="s">
        <v>13</v>
      </c>
    </row>
    <row r="13" spans="1:4" x14ac:dyDescent="0.3">
      <c r="A13" s="2" t="s">
        <v>14</v>
      </c>
    </row>
  </sheetData>
  <hyperlinks>
    <hyperlink ref="A11" r:id="rId1" xr:uid="{09F45903-C5F8-4420-A366-3A952EC73399}"/>
    <hyperlink ref="A12" r:id="rId2" display="https://bitinfocharts.com/" xr:uid="{4B0D0865-9C7A-4812-97BC-EF1710BE2D00}"/>
    <hyperlink ref="A13" r:id="rId3" xr:uid="{F95C2030-40BF-48B6-91C2-3EC4A6AB9C5E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E12E-AD35-4125-802A-CD1F4F3CBA3F}">
  <dimension ref="B2:F13"/>
  <sheetViews>
    <sheetView tabSelected="1" workbookViewId="0">
      <selection activeCell="E10" sqref="E10"/>
    </sheetView>
  </sheetViews>
  <sheetFormatPr defaultRowHeight="14.4" x14ac:dyDescent="0.3"/>
  <cols>
    <col min="2" max="2" width="30.5546875" bestFit="1" customWidth="1"/>
    <col min="3" max="3" width="17.44140625" bestFit="1" customWidth="1"/>
    <col min="4" max="4" width="15.77734375" bestFit="1" customWidth="1"/>
    <col min="5" max="5" width="16" bestFit="1" customWidth="1"/>
    <col min="6" max="6" width="15.77734375" bestFit="1" customWidth="1"/>
  </cols>
  <sheetData>
    <row r="2" spans="2:6" x14ac:dyDescent="0.3">
      <c r="B2" s="8" t="s">
        <v>26</v>
      </c>
      <c r="C2" s="8">
        <v>0.13600000000000001</v>
      </c>
    </row>
    <row r="3" spans="2:6" x14ac:dyDescent="0.3">
      <c r="B3" s="8" t="s">
        <v>27</v>
      </c>
      <c r="C3" s="8">
        <v>0.7</v>
      </c>
    </row>
    <row r="4" spans="2:6" x14ac:dyDescent="0.3">
      <c r="B4" s="8" t="s">
        <v>28</v>
      </c>
      <c r="C4" s="8">
        <v>3400</v>
      </c>
    </row>
    <row r="5" spans="2:6" x14ac:dyDescent="0.3">
      <c r="B5" s="8" t="s">
        <v>29</v>
      </c>
      <c r="C5" s="8">
        <v>100</v>
      </c>
    </row>
    <row r="6" spans="2:6" x14ac:dyDescent="0.3">
      <c r="B6" s="8" t="s">
        <v>30</v>
      </c>
      <c r="C6" s="9"/>
    </row>
    <row r="8" spans="2:6" x14ac:dyDescent="0.3">
      <c r="B8" s="10" t="s">
        <v>0</v>
      </c>
      <c r="C8" s="11" t="s">
        <v>1</v>
      </c>
      <c r="D8" s="11" t="s">
        <v>2</v>
      </c>
      <c r="E8" s="23" t="s">
        <v>32</v>
      </c>
      <c r="F8" s="11" t="s">
        <v>3</v>
      </c>
    </row>
    <row r="9" spans="2:6" x14ac:dyDescent="0.3">
      <c r="B9" s="21" t="s">
        <v>4</v>
      </c>
      <c r="C9" s="16">
        <v>258550344.75599599</v>
      </c>
      <c r="D9" s="16">
        <v>1029</v>
      </c>
      <c r="E9" s="16">
        <f>38115*1000</f>
        <v>38115000</v>
      </c>
      <c r="F9" s="16">
        <v>708.76</v>
      </c>
    </row>
    <row r="10" spans="2:6" ht="15" thickBot="1" x14ac:dyDescent="0.35">
      <c r="B10" s="22" t="s">
        <v>31</v>
      </c>
      <c r="C10" s="17">
        <v>918</v>
      </c>
      <c r="D10" s="17">
        <v>7168</v>
      </c>
      <c r="E10" s="24">
        <v>1092188.2326172204</v>
      </c>
      <c r="F10" s="17">
        <v>14400000</v>
      </c>
    </row>
    <row r="11" spans="2:6" ht="15" thickTop="1" x14ac:dyDescent="0.3">
      <c r="B11" s="13" t="s">
        <v>23</v>
      </c>
      <c r="C11" s="18">
        <f>C9*86400/C10</f>
        <v>24334150094.681976</v>
      </c>
      <c r="D11" s="14">
        <f>D9*86400/D10</f>
        <v>12403.125</v>
      </c>
      <c r="E11" s="14">
        <f>E9*86400/E10</f>
        <v>3015172.5697580799</v>
      </c>
      <c r="F11" s="14">
        <f t="shared" ref="F11" si="0">F9*86400/F10</f>
        <v>4.2525599999999999</v>
      </c>
    </row>
    <row r="12" spans="2:6" x14ac:dyDescent="0.3">
      <c r="B12" s="8" t="s">
        <v>24</v>
      </c>
      <c r="C12" s="12">
        <f>C11/($C$5*60*60*24*365)</f>
        <v>7.7163083760407076</v>
      </c>
      <c r="D12" s="15">
        <f>D11/($C$5*60*60*24*365)</f>
        <v>3.9330051369863015E-6</v>
      </c>
      <c r="E12" s="15">
        <f>E11/($C$5*60*60*24*365)</f>
        <v>9.561049498218163E-4</v>
      </c>
      <c r="F12" s="15">
        <f>F11/($C$5*60*60*24*365)</f>
        <v>1.3484779299847792E-9</v>
      </c>
    </row>
    <row r="13" spans="2:6" x14ac:dyDescent="0.3">
      <c r="B13" s="8" t="s">
        <v>25</v>
      </c>
      <c r="C13" s="19">
        <f>C12*365*24*$C$4*$C$2*$C$3/1000</f>
        <v>21879.104729574057</v>
      </c>
      <c r="D13" s="20">
        <f>D12*365*24*$C$4*$C$2*$C$3/1000</f>
        <v>1.1151787500000001E-2</v>
      </c>
      <c r="E13" s="20">
        <f>E12*365*24*$C$4*$C$2*$C$3/1000</f>
        <v>2.7109751593869316</v>
      </c>
      <c r="F13" s="20">
        <f>F12*365*24*$C$4*$C$2*$C$3/1000</f>
        <v>3.8235239466666659E-6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1BF6-B93C-483F-BBF6-17611C190D21}">
  <dimension ref="A1:D4"/>
  <sheetViews>
    <sheetView topLeftCell="A4" zoomScaleNormal="100" zoomScaleSheetLayoutView="90" workbookViewId="0">
      <selection activeCell="N4" sqref="N4"/>
    </sheetView>
  </sheetViews>
  <sheetFormatPr defaultRowHeight="14.4" x14ac:dyDescent="0.3"/>
  <cols>
    <col min="1" max="1" width="35" customWidth="1"/>
    <col min="2" max="2" width="26" bestFit="1" customWidth="1"/>
    <col min="3" max="3" width="23.88671875" bestFit="1" customWidth="1"/>
    <col min="4" max="4" width="23.109375" bestFit="1" customWidth="1"/>
  </cols>
  <sheetData>
    <row r="1" spans="1:4" x14ac:dyDescent="0.3">
      <c r="A1" s="4" t="s">
        <v>15</v>
      </c>
      <c r="B1" s="5" t="s">
        <v>1</v>
      </c>
      <c r="C1" s="5" t="s">
        <v>2</v>
      </c>
      <c r="D1" s="5" t="s">
        <v>16</v>
      </c>
    </row>
    <row r="2" spans="1:4" x14ac:dyDescent="0.3">
      <c r="A2" t="s">
        <v>17</v>
      </c>
      <c r="B2" s="5">
        <v>889357.3</v>
      </c>
      <c r="C2" s="5">
        <v>512371.4</v>
      </c>
      <c r="D2" s="5">
        <v>1051770.6000000001</v>
      </c>
    </row>
    <row r="3" spans="1:4" x14ac:dyDescent="0.3">
      <c r="A3" t="s">
        <v>18</v>
      </c>
      <c r="B3" s="5" t="s">
        <v>19</v>
      </c>
      <c r="C3" s="5" t="s">
        <v>20</v>
      </c>
      <c r="D3" s="5" t="s">
        <v>21</v>
      </c>
    </row>
    <row r="4" spans="1:4" x14ac:dyDescent="0.3">
      <c r="A4" t="s">
        <v>22</v>
      </c>
      <c r="B4">
        <f>-10900+0.0000397*B2^1.5</f>
        <v>22396.985579959786</v>
      </c>
      <c r="C4">
        <f>-729+0.00000604*C2^1.5</f>
        <v>1486.2067112747618</v>
      </c>
      <c r="D4">
        <f>133+0.000000213*D2^1.5</f>
        <v>362.75297505754276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CostofPowerModel1</vt:lpstr>
      <vt:lpstr>CostofPowerModel2</vt:lpstr>
      <vt:lpstr>MetcalfeModel3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C</dc:creator>
  <cp:keywords/>
  <dc:description/>
  <cp:lastModifiedBy>Kort Suter</cp:lastModifiedBy>
  <cp:revision/>
  <dcterms:created xsi:type="dcterms:W3CDTF">2022-10-29T23:33:40Z</dcterms:created>
  <dcterms:modified xsi:type="dcterms:W3CDTF">2022-10-31T19:31:38Z</dcterms:modified>
  <cp:category/>
  <cp:contentStatus/>
</cp:coreProperties>
</file>