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chen/Documents/GitHub/FSE2024-supplement/"/>
    </mc:Choice>
  </mc:AlternateContent>
  <xr:revisionPtr revIDLastSave="0" documentId="13_ncr:1_{EB96482A-7EBA-C54C-B7CA-6147EC5CE173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news_analysis" sheetId="1" r:id="rId1"/>
    <sheet name="init_analysis" sheetId="5" r:id="rId2"/>
    <sheet name="changes" sheetId="2" r:id="rId3"/>
    <sheet name="tree-valid" sheetId="3" r:id="rId4"/>
  </sheets>
  <definedNames>
    <definedName name="_xlnm._FilterDatabase" localSheetId="1" hidden="1">init_analysis!$A$1:$E$172</definedName>
    <definedName name="_xlnm._FilterDatabase" localSheetId="0" hidden="1">news_analysis!$A$1:$E$167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6" i="5" l="1"/>
  <c r="C75" i="5"/>
  <c r="C71" i="5"/>
  <c r="C67" i="5"/>
  <c r="C45" i="5" a="1"/>
  <c r="C45" i="5" s="1"/>
  <c r="D45" i="5" s="1"/>
  <c r="D66" i="5" s="1"/>
  <c r="D37" i="5" a="1"/>
  <c r="D37" i="5" s="1"/>
  <c r="K37" i="5" a="1"/>
  <c r="K37" i="5" s="1"/>
  <c r="I37" i="5" a="1"/>
  <c r="I37" i="5" s="1"/>
  <c r="C41" i="5"/>
  <c r="C38" i="5"/>
  <c r="C39" i="5"/>
  <c r="C40" i="5"/>
  <c r="C37" i="5"/>
  <c r="D49" i="5" l="1"/>
  <c r="D48" i="5"/>
  <c r="D47" i="5"/>
  <c r="C68" i="5" a="1"/>
  <c r="C68" i="5" s="1"/>
  <c r="D64" i="5"/>
  <c r="C77" i="5" s="1" a="1"/>
  <c r="C77" i="5" s="1"/>
  <c r="D56" i="5"/>
  <c r="D63" i="5"/>
  <c r="D55" i="5"/>
  <c r="D62" i="5"/>
  <c r="D54" i="5"/>
  <c r="D46" i="5"/>
  <c r="D67" i="5" s="1"/>
  <c r="D61" i="5"/>
  <c r="D53" i="5"/>
  <c r="C66" i="5"/>
  <c r="D60" i="5"/>
  <c r="D52" i="5"/>
  <c r="D57" i="5"/>
  <c r="D59" i="5"/>
  <c r="D51" i="5"/>
  <c r="D58" i="5"/>
  <c r="D50" i="5"/>
  <c r="C42" i="5"/>
  <c r="C72" i="5" l="1" a="1"/>
  <c r="C72" i="5" s="1"/>
  <c r="D75" i="5"/>
  <c r="D76" i="5"/>
  <c r="D68" i="5" a="1"/>
  <c r="D68" i="5" s="1"/>
  <c r="D7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<sst xmlns="http://schemas.openxmlformats.org/spreadsheetml/2006/main" count="538" uniqueCount="289">
  <si>
    <t xml:space="preserve"> Category</t>
  </si>
  <si>
    <t>Consumer product</t>
  </si>
  <si>
    <t>Industrial product</t>
  </si>
  <si>
    <t>Recommendation IDs (direct)</t>
  </si>
  <si>
    <t>ID</t>
  </si>
  <si>
    <t>Vulnerability Category</t>
  </si>
  <si>
    <t>Recommendation IDs (general)</t>
  </si>
  <si>
    <t>Date</t>
  </si>
  <si>
    <t>Keyword</t>
  </si>
  <si>
    <t>System</t>
  </si>
  <si>
    <t>cyber physical system</t>
  </si>
  <si>
    <t>Water treatment facility</t>
  </si>
  <si>
    <t>Oil pipeline</t>
  </si>
  <si>
    <t>iot</t>
  </si>
  <si>
    <t>Connected car</t>
  </si>
  <si>
    <t>Connected RTOS</t>
  </si>
  <si>
    <t>Old connected devices</t>
  </si>
  <si>
    <t>cyber security fail</t>
  </si>
  <si>
    <t>Power distribution center</t>
  </si>
  <si>
    <t>autonomous</t>
  </si>
  <si>
    <t xml:space="preserve">fitbit </t>
  </si>
  <si>
    <t>Wearable tracking app</t>
  </si>
  <si>
    <t>router</t>
  </si>
  <si>
    <t>connected voting machine</t>
  </si>
  <si>
    <t>smart</t>
  </si>
  <si>
    <t>Smart displays, teleconferencing tools</t>
  </si>
  <si>
    <t>Smart TV</t>
  </si>
  <si>
    <t>industrial control</t>
  </si>
  <si>
    <t>Industrial control systems</t>
  </si>
  <si>
    <t>Connected motors</t>
  </si>
  <si>
    <t xml:space="preserve">router </t>
  </si>
  <si>
    <t>Home automation system</t>
  </si>
  <si>
    <t>sensors</t>
  </si>
  <si>
    <t>Home security</t>
  </si>
  <si>
    <t>Radioactive monitoring</t>
  </si>
  <si>
    <t>Critical infrastructure</t>
  </si>
  <si>
    <t>Automotive</t>
  </si>
  <si>
    <t xml:space="preserve">Failure Cause </t>
  </si>
  <si>
    <t>Failure Result</t>
  </si>
  <si>
    <t>Repair Recommendation</t>
  </si>
  <si>
    <t>Link</t>
  </si>
  <si>
    <t>Lack of seperation between IT &amp; OT network</t>
  </si>
  <si>
    <t>City's water poisoned temperorily</t>
  </si>
  <si>
    <t>Isolate critical infrastructure network</t>
  </si>
  <si>
    <t>https://www.nytimes.com/2021/02/08/us/oldsmar-florida-water-supply-hack.html</t>
  </si>
  <si>
    <t>https://www.wired.com/story/oldsmar-florida-water-utility-hack/</t>
  </si>
  <si>
    <t>Hack of business network; lack of seperation between business &amp; operation network</t>
  </si>
  <si>
    <t>Shutdown of a major oil pipeline</t>
  </si>
  <si>
    <t>https://www.nytimes.com/2021/05/14/us/politics/pipeline-hack.html</t>
  </si>
  <si>
    <t>Default authentication for user accounts; lack of isolation for safety-critical functions</t>
  </si>
  <si>
    <t>Unauthorized access to safety-critical functions</t>
  </si>
  <si>
    <t>Disable default authentication; isolate of safety-critical functions</t>
  </si>
  <si>
    <t>https://www.wired.com/story/car-hacking-biometric-database-security-roundup/</t>
  </si>
  <si>
    <t>Networking protocol bug in COTS; Lack of software bill of materials</t>
  </si>
  <si>
    <t>Exploitable vulnerebilities</t>
  </si>
  <si>
    <t xml:space="preserve">Maintain software bill of materials </t>
  </si>
  <si>
    <t>https://www.wired.com/story/urgent-11-ipnet-vulnerable-devices/</t>
  </si>
  <si>
    <t>Processors with default authentication</t>
  </si>
  <si>
    <t>Botnet DDoS; internet outage</t>
  </si>
  <si>
    <t>Disable default authentication; stringent testing for old COTS</t>
  </si>
  <si>
    <t>https://www.wired.com/2016/10/internet-outage-webcam-dvr-botnet/</t>
  </si>
  <si>
    <t>Unsecure remote access; lack of 2FA for SCADA</t>
  </si>
  <si>
    <t>Loss of power for 230,000 residents</t>
  </si>
  <si>
    <t xml:space="preserve">Enable 2FA for safety-critical remote access </t>
  </si>
  <si>
    <t>https://www.wired.com/2016/03/inside-cunning-unprecedented-hack-ukraines-power-grid/</t>
  </si>
  <si>
    <t>https://www.wired.com/2015/07/hackers-remotely-kill-jeep-highway/</t>
  </si>
  <si>
    <t>http://www.wired.com/2015/08/hackers-cut-corvettes-brakes-via-common-car-gadget/</t>
  </si>
  <si>
    <t>Sensitive location database was made public; Situational awareness was not integrated in app or communicated to users</t>
  </si>
  <si>
    <t>Sensitive data (location of military personell) was made public</t>
  </si>
  <si>
    <t>https://www.nytimes.com/2018/01/29/world/middleeast/strava-heat-map.html</t>
  </si>
  <si>
    <t>https://www.nytimes.com/2018/01/30/world/australia/strava-heat-map-student.html</t>
  </si>
  <si>
    <t>Unnecessary remote access and modem</t>
  </si>
  <si>
    <t>Detach voting machine from internet connection</t>
  </si>
  <si>
    <t>https://www.nytimes.com/2018/02/21/magazine/the-myth-of-the-hacker-proof-voting-machine.html</t>
  </si>
  <si>
    <t>Simple modification of url string could expose private data</t>
  </si>
  <si>
    <t>https://www.wired.com/story/dten-video-conferencing-vulnerabilities/</t>
  </si>
  <si>
    <t>Unencrypted radio signals/communication networks for TV</t>
  </si>
  <si>
    <t>Access to smart TV control</t>
  </si>
  <si>
    <t>Cryptographically signing transmissions</t>
  </si>
  <si>
    <t>https://www.wired.com/story/smart-tv-drone-hack/</t>
  </si>
  <si>
    <t>Loss of control of blast furnace causing extensive damage</t>
  </si>
  <si>
    <t>Need strict separation between business and production networks</t>
  </si>
  <si>
    <t>https://www.wired.com/2015/01/german-steel-mill-hack-destruction/</t>
  </si>
  <si>
    <t>Unprivileged access to change top speed over network</t>
  </si>
  <si>
    <t>https://www.wired.com/2016/01/an-easy-way-for-hackers-to-remotely-burn-industrial-motors/</t>
  </si>
  <si>
    <t>Hack of IoT system in hotel rooms</t>
  </si>
  <si>
    <t>https://www.wired.com/story/capsule-hotel-hack-lights-fan-bed/</t>
  </si>
  <si>
    <t>Opportunity for intrusion</t>
  </si>
  <si>
    <t>https://www.wired.com/2016/01/xfinitys-security-system-flaws-open-homes-to-thieves/</t>
  </si>
  <si>
    <t>Spoofing radioactivity sensors</t>
  </si>
  <si>
    <t>https://www.wired.com/story/radioactivity-sensor-hacks/</t>
  </si>
  <si>
    <t>Network Segmentation</t>
  </si>
  <si>
    <t>754, 328, 1443</t>
  </si>
  <si>
    <t>Default Passwords</t>
  </si>
  <si>
    <t>Supplier Management</t>
  </si>
  <si>
    <t>scms: 51</t>
  </si>
  <si>
    <t>General Authentication</t>
  </si>
  <si>
    <t>gauthd: 6</t>
  </si>
  <si>
    <t>nseg: 5</t>
  </si>
  <si>
    <t>pwd: 3</t>
  </si>
  <si>
    <t>dcgkp: 5</t>
  </si>
  <si>
    <t>Key Protection</t>
  </si>
  <si>
    <t>General Data Protection</t>
  </si>
  <si>
    <t>Network: Minimizing Attack Surfaces</t>
  </si>
  <si>
    <t>Web: Encryption</t>
  </si>
  <si>
    <t>704, 333</t>
  </si>
  <si>
    <t>1089, 321</t>
  </si>
  <si>
    <t>General Network Security</t>
  </si>
  <si>
    <t>nauth: 8</t>
  </si>
  <si>
    <t>dacg: 6</t>
  </si>
  <si>
    <t xml:space="preserve">General Access Control </t>
  </si>
  <si>
    <t>Network: Encryption</t>
  </si>
  <si>
    <t>rfail: 9</t>
  </si>
  <si>
    <t>Handling Failures</t>
  </si>
  <si>
    <t>Network: Authentication</t>
  </si>
  <si>
    <t>DA removed 1</t>
  </si>
  <si>
    <t>Old ID</t>
  </si>
  <si>
    <t>Disagreed on cause:</t>
  </si>
  <si>
    <t>Added a cause:</t>
  </si>
  <si>
    <t>Zero day exploit of entertainment system firmware; Improper isolation of safety-critical functions;  Complex update process</t>
  </si>
  <si>
    <t>dprot: 10</t>
  </si>
  <si>
    <t>Data accessible via predictable name ("change number in URL") without authentication</t>
  </si>
  <si>
    <t>Authenticate privileged communication</t>
  </si>
  <si>
    <t>Removed:</t>
  </si>
  <si>
    <t>1250, 1251</t>
  </si>
  <si>
    <t>nenc: 3</t>
  </si>
  <si>
    <t>Easy to hack WEP encryption (rather than WPA); no encryption for communication</t>
  </si>
  <si>
    <t>Use WPA; encrypt communication</t>
  </si>
  <si>
    <t>No detection for connection loss/signal jam; Unsafe failure mode ("fail positive")</t>
  </si>
  <si>
    <t>No encryption for communication</t>
  </si>
  <si>
    <t>No authentication for communication</t>
  </si>
  <si>
    <t>Examining the tree, it seems like we should be referring:</t>
  </si>
  <si>
    <t>45 Principle of least privilege</t>
  </si>
  <si>
    <t>89: Authorization capabilities</t>
  </si>
  <si>
    <t>151: Require strong password when booting (ID 15 -- no password after reset phone)</t>
  </si>
  <si>
    <t>851: Limit admin capabilities to local interface only (?)</t>
  </si>
  <si>
    <t>948: Check if user is authorized (e.g. ID 17 -- treated possession as authorization)</t>
  </si>
  <si>
    <t>1385: Randomly generated keys (case where there was a fixed key on all devices)</t>
  </si>
  <si>
    <t>1080: Devics should not use the same keys (see 1385)</t>
  </si>
  <si>
    <t>1416: Use industry-standard crypto (e.g. not WEP -- ID 15)</t>
  </si>
  <si>
    <t>169: Use 2FA</t>
  </si>
  <si>
    <t>87: Minimum auth is a username + password</t>
  </si>
  <si>
    <t>165: Unique default username per device</t>
  </si>
  <si>
    <t>1439: Avoid default credentials</t>
  </si>
  <si>
    <t>6: No default password</t>
  </si>
  <si>
    <t>166: Each device gets a unique password</t>
  </si>
  <si>
    <t>1486: Use open and well-maintained OSes (maybe relevant to the medical devices with ancient TCP/IP stacks)</t>
  </si>
  <si>
    <t>117: Remove HW test/debug features (related to "remove dev mode" in SW? one case about that)</t>
  </si>
  <si>
    <t>11: communicste securely</t>
  </si>
  <si>
    <t>1544: no easy to guess pins and passwords</t>
  </si>
  <si>
    <t>171: strong crypto</t>
  </si>
  <si>
    <t>1250: strong crypto / wpa</t>
  </si>
  <si>
    <t>254: good comm protocols</t>
  </si>
  <si>
    <t>1426: transporet protocols</t>
  </si>
  <si>
    <t>704: Use HTTPS by default</t>
  </si>
  <si>
    <t>14: Protect personal data</t>
  </si>
  <si>
    <t>74: Encrypt data in transmit</t>
  </si>
  <si>
    <t>792: Prepare for stewardship of unexpected information sensitivy (Strava case)</t>
  </si>
  <si>
    <t>38: If device cannot be updated, the product should be isolatable and repalceable (medical device case)</t>
  </si>
  <si>
    <t>33: Updates should be timely (medical device case)</t>
  </si>
  <si>
    <t>153: Devices must be patchable/upgradable</t>
  </si>
  <si>
    <t>967: Device should support *remote* software updates</t>
  </si>
  <si>
    <t>285: Over-the-air update</t>
  </si>
  <si>
    <t>164: Device shouold not include back-doors and debug-mode settings ("dev" mode case)</t>
  </si>
  <si>
    <t>735: Devices should provide failure handling and status monitoring (home security case)</t>
  </si>
  <si>
    <t>844: Devices should notify user in case of security event</t>
  </si>
  <si>
    <t>1000: Device should automatically stop if faliure occurs and continued operation is difficult/dangeours (saw case)</t>
  </si>
  <si>
    <t>97: Fail safe/close (home security case; saw case)</t>
  </si>
  <si>
    <t>241, 282: Design for risk to human safety (saw case)</t>
  </si>
  <si>
    <t>1333/1335/694: Privacy policy, be careful with user data (Strava case)</t>
  </si>
  <si>
    <t>161: Manufacturers should test HW/SW purchased from 3rd-party vendor (component acceptance) -- gas stations</t>
  </si>
  <si>
    <t>1384: SBOM</t>
  </si>
  <si>
    <t>1515: Keep dependencies up to date (medical device case)</t>
  </si>
  <si>
    <t>(FWIW, 269 is like some of the device capability standards and says "prevent overwriting existing code" -- some of the attacks included that step)</t>
  </si>
  <si>
    <t>315: Verify robustness of crypto implementation (WEP)</t>
  </si>
  <si>
    <t>247: Perform privacy impact assessments before new applications (Strava?)</t>
  </si>
  <si>
    <t>1403: Include SBOM</t>
  </si>
  <si>
    <t>114: Verify vendors' claims about security (maybe -- gas station)</t>
  </si>
  <si>
    <t>408: Determine if device has known vulnerabilities (Urgent/11)</t>
  </si>
  <si>
    <t>811, 1096: Default passwords</t>
  </si>
  <si>
    <t>402: Data in transit</t>
  </si>
  <si>
    <t>71: Change default passwords and usernames</t>
  </si>
  <si>
    <t>189: Change default passswords</t>
  </si>
  <si>
    <t>Jesse how are 71 and 189 different?</t>
  </si>
  <si>
    <t>358: keylock on smartphone (hotel capsule)</t>
  </si>
  <si>
    <t>429: Review encryption algorithms</t>
  </si>
  <si>
    <t>1104: Check manufracture website for patches if there are no automatic updates (medical device?)</t>
  </si>
  <si>
    <t>1446: Inventory and apply patches during operations (similar to SBOM)</t>
  </si>
  <si>
    <t>1260: Urgent/11 TCP/IP vuln (medical device)</t>
  </si>
  <si>
    <t>75: Isolate devices to network segment</t>
  </si>
  <si>
    <t>754: Segmentation for automobiles</t>
  </si>
  <si>
    <t>1131: Be conscious of risks when you share adata (Strava)</t>
  </si>
  <si>
    <t>57: consent when porocesssing data (strava)</t>
  </si>
  <si>
    <t>616: Urgent/11?</t>
  </si>
  <si>
    <t>45, 89, 302</t>
  </si>
  <si>
    <t>217, 1544, 948</t>
  </si>
  <si>
    <t>Assumption that failures were due to admin access</t>
  </si>
  <si>
    <t>This is about crypto keys (comm keys), but the failure is about default password</t>
  </si>
  <si>
    <t>Too generic, there are more appropriate ones</t>
  </si>
  <si>
    <t>Too vague; there are more appropriate reccs for defaut password</t>
  </si>
  <si>
    <t>None were about default usernames</t>
  </si>
  <si>
    <t>1080, 1385, 1439</t>
  </si>
  <si>
    <t>Assumption that the OS's are not well maintained - which is not true</t>
  </si>
  <si>
    <t>I think there's a discrepency between ID to meaning</t>
  </si>
  <si>
    <t>Too vague</t>
  </si>
  <si>
    <t>They all used proved transport protocols</t>
  </si>
  <si>
    <t>Doesn't apply</t>
  </si>
  <si>
    <t>Not applicable</t>
  </si>
  <si>
    <t>General Configuration</t>
  </si>
  <si>
    <t>Access Control: Booting</t>
  </si>
  <si>
    <t>Access Control: Roles</t>
  </si>
  <si>
    <t>Authentication: Credentials</t>
  </si>
  <si>
    <t>Isolate safety-critical functions; auto monitor CAN bus; OTA updates</t>
  </si>
  <si>
    <t>967, 285</t>
  </si>
  <si>
    <t>Updating Software</t>
  </si>
  <si>
    <t>nseg: 5; dvcmon: 6</t>
  </si>
  <si>
    <t>1007, 284, 1565, 735</t>
  </si>
  <si>
    <t>Note for Jesse: Item 735 should be in rfail</t>
  </si>
  <si>
    <t>This doesn't apply to the home security event, cause it wasn;t a security breach</t>
  </si>
  <si>
    <t>Which event is the saw case? Is it the furnace case?</t>
  </si>
  <si>
    <t>User Privacy</t>
  </si>
  <si>
    <t>1333, 694</t>
  </si>
  <si>
    <t>We removed the diesel event</t>
  </si>
  <si>
    <t xml:space="preserve">Software Engineering </t>
  </si>
  <si>
    <t>Which event is this?</t>
  </si>
  <si>
    <t>But we are assuming that these protections weren't already in place?</t>
  </si>
  <si>
    <t>Not sure if this would have helped, given the timeline of the design of the old devices</t>
  </si>
  <si>
    <t xml:space="preserve">I think all the devices allowed for changing default/ password, </t>
  </si>
  <si>
    <t>This is for people who use the devices?</t>
  </si>
  <si>
    <t>6, 166, 189, 71</t>
  </si>
  <si>
    <t>151, 358</t>
  </si>
  <si>
    <t>1446, 1260</t>
  </si>
  <si>
    <t>Auditing Security</t>
  </si>
  <si>
    <t>754, 328, 75</t>
  </si>
  <si>
    <t>dprot: 10, dseld: 4, 792</t>
  </si>
  <si>
    <t>10, 1131</t>
  </si>
  <si>
    <t>I'm sure this was part of some user agreement, but anyways we can't assume</t>
  </si>
  <si>
    <t>I'm not sure this would appy</t>
  </si>
  <si>
    <t>But the article doesn't say this</t>
  </si>
  <si>
    <t>1384, 1515</t>
  </si>
  <si>
    <t>Didn't one case involve using HTTP instead of HTTP/S ?</t>
  </si>
  <si>
    <t>ID 14: motor</t>
  </si>
  <si>
    <t>I think we cut it</t>
  </si>
  <si>
    <t>I agree</t>
  </si>
  <si>
    <t>HTTP/s ?</t>
  </si>
  <si>
    <t>I don't think it applies to this case, because the failure was in allowing for the max speed to be altered</t>
  </si>
  <si>
    <t>I think that this might be too much of a leap. I think it was more about access control</t>
  </si>
  <si>
    <t>Oh got it, but its too vague. There's a direct recc about HTTPS</t>
  </si>
  <si>
    <t>Oh got it, but its too vague, and its more about external services. There's a direct recc about HTTPS</t>
  </si>
  <si>
    <t xml:space="preserve">Human Error: </t>
  </si>
  <si>
    <t xml:space="preserve"> </t>
  </si>
  <si>
    <t>SW/HW Component</t>
  </si>
  <si>
    <t>Product shipped in "developer" mode (too much privilege) ; Can control safety-critical functionality remotely; Unsecure remote access protocol (SMS, SSH w/ default key) in telematics dongle</t>
  </si>
  <si>
    <t>No HTTPS web encryption</t>
  </si>
  <si>
    <t>Spear phishing  of business network led to a hack in production network; Lack of seperation between IT &amp; OT network</t>
  </si>
  <si>
    <t>VFD with no authentication for read/writes that change safety-critical operation</t>
  </si>
  <si>
    <t>Easy to guess (no randomization) passwords; No authentication  for communication</t>
  </si>
  <si>
    <t>Establish privileges; Secure remote access; isolate safety-critical functions</t>
  </si>
  <si>
    <t>Do not publish sensitive data</t>
  </si>
  <si>
    <t>Use HTTPS web encryption</t>
  </si>
  <si>
    <t>Authentica private data</t>
  </si>
  <si>
    <t>Notifications for connection loss/unusual state; Ensure fail safe states</t>
  </si>
  <si>
    <t>Authenticate communication</t>
  </si>
  <si>
    <t>Encrypt communication</t>
  </si>
  <si>
    <t>Num Causes</t>
  </si>
  <si>
    <t>Num Reccomendations</t>
  </si>
  <si>
    <t>Randomize passwords; Authenticate communication</t>
  </si>
  <si>
    <t>Total  Reccs</t>
  </si>
  <si>
    <t>Updating Software: 967, 285</t>
  </si>
  <si>
    <t>Authentication</t>
  </si>
  <si>
    <t>Cryptography</t>
  </si>
  <si>
    <t>Network Security</t>
  </si>
  <si>
    <t>Access Control</t>
  </si>
  <si>
    <t>MERGED CATEGORIES</t>
  </si>
  <si>
    <t>Initial Categories</t>
  </si>
  <si>
    <t xml:space="preserve">Access Control </t>
  </si>
  <si>
    <t>6, 166, 189, 71, 1439</t>
  </si>
  <si>
    <t>45, 89, 302, 948</t>
  </si>
  <si>
    <t>1250, 1251, 1544</t>
  </si>
  <si>
    <t>nenc: 3, nauth: 8</t>
  </si>
  <si>
    <t>Easy to hack WEP encryption (rather than WPA); no encryption for communication; Easy to guess (no randomization) passwords; No authentication  for communication</t>
  </si>
  <si>
    <t>Use WPA; encrypt communication; Randomize passwords, Authenticate communication</t>
  </si>
  <si>
    <t>217, 1544, 948, 171</t>
  </si>
  <si>
    <t>No authentication for communication; No encryption for communication</t>
  </si>
  <si>
    <t>Authenticate communication; Encrypt communication</t>
  </si>
  <si>
    <t>none</t>
  </si>
  <si>
    <t>124, 321</t>
  </si>
  <si>
    <t xml:space="preserve">Author 4 Initial Changes: </t>
  </si>
  <si>
    <t>After Author 3 Review Changes: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</si>
</sst>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0" fontId="20" fillId="0" borderId="0" xfId="0" applyFont="1"/>
    <xf numFmtId="0" fontId="19" fillId="0" borderId="0" xfId="42" applyFill="1"/>
    <xf numFmtId="0" fontId="19" fillId="0" borderId="10" xfId="42" applyFill="1" applyBorder="1" applyAlignment="1">
      <alignment horizontal="left" vertical="top"/>
    </xf>
    <xf numFmtId="0" fontId="19" fillId="0" borderId="0" xfId="42" applyFill="1" applyBorder="1" applyAlignment="1">
      <alignment horizontal="left" vertical="top"/>
    </xf>
    <xf numFmtId="0" fontId="0" fillId="0" borderId="0" xfId="0" applyAlignment="1">
      <alignment horizontal="right"/>
    </xf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37" borderId="0" xfId="0" applyFont="1" applyFill="1"/>
    <xf numFmtId="0" fontId="22" fillId="38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2018/02/21/magazine/the-myth-of-the-hacker-proof-voting-machine.html" TargetMode="External"/><Relationship Id="rId13" Type="http://schemas.openxmlformats.org/officeDocument/2006/relationships/hyperlink" Target="https://www.wired.com/story/oldsmar-florida-water-utility-hack/" TargetMode="External"/><Relationship Id="rId18" Type="http://schemas.openxmlformats.org/officeDocument/2006/relationships/hyperlink" Target="https://www.wired.com/2016/01/an-easy-way-for-hackers-to-remotely-burn-industrial-motors/" TargetMode="External"/><Relationship Id="rId3" Type="http://schemas.openxmlformats.org/officeDocument/2006/relationships/hyperlink" Target="https://www.wired.com/story/car-hacking-biometric-database-security-roundup/" TargetMode="External"/><Relationship Id="rId7" Type="http://schemas.openxmlformats.org/officeDocument/2006/relationships/hyperlink" Target="http://www.wired.com/2015/08/hackers-cut-corvettes-brakes-via-common-car-gadget/" TargetMode="External"/><Relationship Id="rId12" Type="http://schemas.openxmlformats.org/officeDocument/2006/relationships/hyperlink" Target="https://www.wired.com/story/radioactivity-sensor-hacks/" TargetMode="External"/><Relationship Id="rId17" Type="http://schemas.openxmlformats.org/officeDocument/2006/relationships/hyperlink" Target="https://www.wired.com/2015/01/german-steel-mill-hack-destruction/" TargetMode="External"/><Relationship Id="rId2" Type="http://schemas.openxmlformats.org/officeDocument/2006/relationships/hyperlink" Target="https://www.nytimes.com/2021/05/14/us/politics/pipeline-hack.html" TargetMode="External"/><Relationship Id="rId16" Type="http://schemas.openxmlformats.org/officeDocument/2006/relationships/hyperlink" Target="https://www.wired.com/story/smart-tv-drone-hack/" TargetMode="External"/><Relationship Id="rId1" Type="http://schemas.openxmlformats.org/officeDocument/2006/relationships/hyperlink" Target="https://www.nytimes.com/2021/02/08/us/oldsmar-florida-water-supply-hack.html" TargetMode="External"/><Relationship Id="rId6" Type="http://schemas.openxmlformats.org/officeDocument/2006/relationships/hyperlink" Target="https://www.wired.com/2015/07/hackers-remotely-kill-jeep-highway/" TargetMode="External"/><Relationship Id="rId11" Type="http://schemas.openxmlformats.org/officeDocument/2006/relationships/hyperlink" Target="https://www.wired.com/2016/01/xfinitys-security-system-flaws-open-homes-to-thieves/" TargetMode="External"/><Relationship Id="rId5" Type="http://schemas.openxmlformats.org/officeDocument/2006/relationships/hyperlink" Target="https://www.wired.com/2016/03/inside-cunning-unprecedented-hack-ukraines-power-grid/" TargetMode="External"/><Relationship Id="rId15" Type="http://schemas.openxmlformats.org/officeDocument/2006/relationships/hyperlink" Target="https://www.nytimes.com/2018/01/30/world/australia/strava-heat-map-student.html" TargetMode="External"/><Relationship Id="rId10" Type="http://schemas.openxmlformats.org/officeDocument/2006/relationships/hyperlink" Target="https://www.wired.com/story/dten-video-conferencing-vulnerabilities/" TargetMode="External"/><Relationship Id="rId19" Type="http://schemas.openxmlformats.org/officeDocument/2006/relationships/hyperlink" Target="https://www.wired.com/story/capsule-hotel-hack-lights-fan-bed/" TargetMode="External"/><Relationship Id="rId4" Type="http://schemas.openxmlformats.org/officeDocument/2006/relationships/hyperlink" Target="https://www.wired.com/2016/10/internet-outage-webcam-dvr-botnet/" TargetMode="External"/><Relationship Id="rId9" Type="http://schemas.openxmlformats.org/officeDocument/2006/relationships/hyperlink" Target="https://www.wired.com/story/urgent-11-ipnet-vulnerable-devices/" TargetMode="External"/><Relationship Id="rId14" Type="http://schemas.openxmlformats.org/officeDocument/2006/relationships/hyperlink" Target="https://www.nytimes.com/2018/01/29/world/middleeast/strava-heat-map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times.com/2018/02/21/magazine/the-myth-of-the-hacker-proof-voting-machine.html" TargetMode="External"/><Relationship Id="rId13" Type="http://schemas.openxmlformats.org/officeDocument/2006/relationships/hyperlink" Target="https://www.wired.com/story/oldsmar-florida-water-utility-hack/" TargetMode="External"/><Relationship Id="rId18" Type="http://schemas.openxmlformats.org/officeDocument/2006/relationships/hyperlink" Target="https://www.wired.com/2016/01/an-easy-way-for-hackers-to-remotely-burn-industrial-motors/" TargetMode="External"/><Relationship Id="rId3" Type="http://schemas.openxmlformats.org/officeDocument/2006/relationships/hyperlink" Target="https://www.wired.com/story/car-hacking-biometric-database-security-roundup/" TargetMode="External"/><Relationship Id="rId7" Type="http://schemas.openxmlformats.org/officeDocument/2006/relationships/hyperlink" Target="http://www.wired.com/2015/08/hackers-cut-corvettes-brakes-via-common-car-gadget/" TargetMode="External"/><Relationship Id="rId12" Type="http://schemas.openxmlformats.org/officeDocument/2006/relationships/hyperlink" Target="https://www.wired.com/story/radioactivity-sensor-hacks/" TargetMode="External"/><Relationship Id="rId17" Type="http://schemas.openxmlformats.org/officeDocument/2006/relationships/hyperlink" Target="https://www.wired.com/2015/01/german-steel-mill-hack-destruction/" TargetMode="External"/><Relationship Id="rId2" Type="http://schemas.openxmlformats.org/officeDocument/2006/relationships/hyperlink" Target="https://www.nytimes.com/2021/05/14/us/politics/pipeline-hack.html" TargetMode="External"/><Relationship Id="rId16" Type="http://schemas.openxmlformats.org/officeDocument/2006/relationships/hyperlink" Target="https://www.wired.com/story/smart-tv-drone-hack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nytimes.com/2021/02/08/us/oldsmar-florida-water-supply-hack.html" TargetMode="External"/><Relationship Id="rId6" Type="http://schemas.openxmlformats.org/officeDocument/2006/relationships/hyperlink" Target="https://www.wired.com/2015/07/hackers-remotely-kill-jeep-highway/" TargetMode="External"/><Relationship Id="rId11" Type="http://schemas.openxmlformats.org/officeDocument/2006/relationships/hyperlink" Target="https://www.wired.com/2016/01/xfinitys-security-system-flaws-open-homes-to-thieves/" TargetMode="External"/><Relationship Id="rId5" Type="http://schemas.openxmlformats.org/officeDocument/2006/relationships/hyperlink" Target="https://www.wired.com/2016/03/inside-cunning-unprecedented-hack-ukraines-power-grid/" TargetMode="External"/><Relationship Id="rId15" Type="http://schemas.openxmlformats.org/officeDocument/2006/relationships/hyperlink" Target="https://www.nytimes.com/2018/01/30/world/australia/strava-heat-map-student.html" TargetMode="External"/><Relationship Id="rId10" Type="http://schemas.openxmlformats.org/officeDocument/2006/relationships/hyperlink" Target="https://www.wired.com/story/dten-video-conferencing-vulnerabilities/" TargetMode="External"/><Relationship Id="rId19" Type="http://schemas.openxmlformats.org/officeDocument/2006/relationships/hyperlink" Target="https://www.wired.com/story/capsule-hotel-hack-lights-fan-bed/" TargetMode="External"/><Relationship Id="rId4" Type="http://schemas.openxmlformats.org/officeDocument/2006/relationships/hyperlink" Target="https://www.wired.com/2016/10/internet-outage-webcam-dvr-botnet/" TargetMode="External"/><Relationship Id="rId9" Type="http://schemas.openxmlformats.org/officeDocument/2006/relationships/hyperlink" Target="https://www.wired.com/story/urgent-11-ipnet-vulnerable-devices/" TargetMode="External"/><Relationship Id="rId14" Type="http://schemas.openxmlformats.org/officeDocument/2006/relationships/hyperlink" Target="https://www.nytimes.com/2018/01/29/world/middleeast/strava-heat-map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Normal="100" workbookViewId="0">
      <pane ySplit="1" topLeftCell="A2" activePane="bottomLeft" state="frozen"/>
      <selection pane="bottomLeft" activeCell="I33" sqref="I33"/>
    </sheetView>
  </sheetViews>
  <sheetFormatPr baseColWidth="10" defaultColWidth="10.83203125" defaultRowHeight="16" x14ac:dyDescent="0.2"/>
  <cols>
    <col min="1" max="1" width="3.33203125" customWidth="1"/>
    <col min="2" max="2" width="18.6640625" bestFit="1" customWidth="1"/>
    <col min="3" max="3" width="22.1640625" bestFit="1" customWidth="1"/>
    <col min="4" max="4" width="28.1640625" bestFit="1" customWidth="1"/>
    <col min="5" max="5" width="19.1640625" customWidth="1"/>
    <col min="6" max="6" width="5.1640625" bestFit="1" customWidth="1"/>
    <col min="7" max="7" width="19" bestFit="1" customWidth="1"/>
    <col min="8" max="8" width="15.6640625" customWidth="1"/>
    <col min="9" max="9" width="48.6640625" customWidth="1"/>
    <col min="10" max="11" width="36.1640625" customWidth="1"/>
    <col min="12" max="12" width="66.33203125" customWidth="1"/>
  </cols>
  <sheetData>
    <row r="1" spans="1:14" s="2" customFormat="1" ht="34" x14ac:dyDescent="0.2">
      <c r="A1" s="1" t="s">
        <v>4</v>
      </c>
      <c r="B1" s="1" t="s">
        <v>0</v>
      </c>
      <c r="C1" s="1" t="s">
        <v>5</v>
      </c>
      <c r="D1" s="1" t="s">
        <v>3</v>
      </c>
      <c r="E1" s="1" t="s">
        <v>6</v>
      </c>
      <c r="F1" s="3" t="s">
        <v>7</v>
      </c>
      <c r="G1" s="3" t="s">
        <v>8</v>
      </c>
      <c r="H1" s="3" t="s">
        <v>9</v>
      </c>
      <c r="I1" s="3" t="s">
        <v>37</v>
      </c>
      <c r="J1" s="3" t="s">
        <v>38</v>
      </c>
      <c r="K1" s="3" t="s">
        <v>39</v>
      </c>
      <c r="L1" s="3" t="s">
        <v>40</v>
      </c>
      <c r="M1" s="3"/>
      <c r="N1" s="2" t="s">
        <v>116</v>
      </c>
    </row>
    <row r="2" spans="1:14" x14ac:dyDescent="0.2">
      <c r="A2">
        <v>1</v>
      </c>
      <c r="B2" t="s">
        <v>35</v>
      </c>
      <c r="C2" t="s">
        <v>91</v>
      </c>
      <c r="D2" s="7" t="s">
        <v>233</v>
      </c>
      <c r="E2" s="7" t="s">
        <v>98</v>
      </c>
      <c r="F2">
        <v>2021</v>
      </c>
      <c r="G2" t="s">
        <v>10</v>
      </c>
      <c r="H2" t="s">
        <v>11</v>
      </c>
      <c r="I2" t="s">
        <v>41</v>
      </c>
      <c r="J2" t="s">
        <v>42</v>
      </c>
      <c r="K2" t="s">
        <v>43</v>
      </c>
      <c r="L2" s="4" t="s">
        <v>44</v>
      </c>
      <c r="M2" s="4" t="s">
        <v>45</v>
      </c>
      <c r="N2">
        <v>1</v>
      </c>
    </row>
    <row r="3" spans="1:14" x14ac:dyDescent="0.2">
      <c r="A3">
        <v>2</v>
      </c>
      <c r="B3" t="s">
        <v>35</v>
      </c>
      <c r="C3" t="s">
        <v>91</v>
      </c>
      <c r="D3" s="7" t="s">
        <v>233</v>
      </c>
      <c r="E3" s="7" t="s">
        <v>98</v>
      </c>
      <c r="F3">
        <v>2021</v>
      </c>
      <c r="G3" t="s">
        <v>10</v>
      </c>
      <c r="H3" t="s">
        <v>12</v>
      </c>
      <c r="I3" t="s">
        <v>46</v>
      </c>
      <c r="J3" t="s">
        <v>47</v>
      </c>
      <c r="K3" t="s">
        <v>43</v>
      </c>
      <c r="L3" s="4" t="s">
        <v>48</v>
      </c>
      <c r="N3">
        <v>2</v>
      </c>
    </row>
    <row r="4" spans="1:14" x14ac:dyDescent="0.2">
      <c r="A4">
        <v>3</v>
      </c>
      <c r="B4" t="s">
        <v>36</v>
      </c>
      <c r="C4" t="s">
        <v>269</v>
      </c>
      <c r="D4" s="7" t="s">
        <v>276</v>
      </c>
      <c r="E4" s="7" t="s">
        <v>99</v>
      </c>
      <c r="F4">
        <v>2019</v>
      </c>
      <c r="G4" t="s">
        <v>13</v>
      </c>
      <c r="H4" t="s">
        <v>14</v>
      </c>
      <c r="I4" t="s">
        <v>49</v>
      </c>
      <c r="J4" t="s">
        <v>50</v>
      </c>
      <c r="K4" t="s">
        <v>51</v>
      </c>
      <c r="L4" s="5" t="s">
        <v>52</v>
      </c>
      <c r="N4">
        <v>4</v>
      </c>
    </row>
    <row r="5" spans="1:14" x14ac:dyDescent="0.2">
      <c r="A5">
        <v>3</v>
      </c>
      <c r="C5" t="s">
        <v>91</v>
      </c>
      <c r="D5" s="7" t="s">
        <v>233</v>
      </c>
      <c r="E5" s="7" t="s">
        <v>98</v>
      </c>
      <c r="L5" s="5"/>
    </row>
    <row r="6" spans="1:14" x14ac:dyDescent="0.2">
      <c r="A6">
        <v>4</v>
      </c>
      <c r="B6" t="s">
        <v>251</v>
      </c>
      <c r="C6" t="s">
        <v>94</v>
      </c>
      <c r="D6" s="7">
        <v>1515</v>
      </c>
      <c r="E6" s="7" t="s">
        <v>95</v>
      </c>
      <c r="F6">
        <v>2019</v>
      </c>
      <c r="G6" t="s">
        <v>13</v>
      </c>
      <c r="H6" t="s">
        <v>15</v>
      </c>
      <c r="I6" t="s">
        <v>53</v>
      </c>
      <c r="J6" t="s">
        <v>54</v>
      </c>
      <c r="K6" t="s">
        <v>55</v>
      </c>
      <c r="L6" s="5" t="s">
        <v>56</v>
      </c>
      <c r="N6">
        <v>5</v>
      </c>
    </row>
    <row r="7" spans="1:14" x14ac:dyDescent="0.2">
      <c r="A7">
        <v>4</v>
      </c>
      <c r="C7" t="s">
        <v>223</v>
      </c>
      <c r="D7" s="7" t="s">
        <v>231</v>
      </c>
      <c r="E7" s="7"/>
      <c r="L7" s="5"/>
    </row>
    <row r="8" spans="1:14" x14ac:dyDescent="0.2">
      <c r="A8">
        <v>4</v>
      </c>
      <c r="C8" t="s">
        <v>232</v>
      </c>
      <c r="D8" s="7" t="s">
        <v>229</v>
      </c>
      <c r="E8" s="7"/>
      <c r="L8" s="5"/>
    </row>
    <row r="9" spans="1:14" x14ac:dyDescent="0.2">
      <c r="A9">
        <v>5</v>
      </c>
      <c r="B9" t="s">
        <v>251</v>
      </c>
      <c r="C9" t="s">
        <v>269</v>
      </c>
      <c r="D9" s="7">
        <v>1439</v>
      </c>
      <c r="E9" s="7" t="s">
        <v>99</v>
      </c>
      <c r="F9">
        <v>2016</v>
      </c>
      <c r="G9" t="s">
        <v>13</v>
      </c>
      <c r="H9" t="s">
        <v>16</v>
      </c>
      <c r="I9" t="s">
        <v>57</v>
      </c>
      <c r="J9" t="s">
        <v>58</v>
      </c>
      <c r="K9" t="s">
        <v>59</v>
      </c>
      <c r="L9" s="5" t="s">
        <v>60</v>
      </c>
      <c r="N9">
        <v>6</v>
      </c>
    </row>
    <row r="10" spans="1:14" x14ac:dyDescent="0.2">
      <c r="A10">
        <v>5</v>
      </c>
      <c r="C10" t="s">
        <v>269</v>
      </c>
      <c r="D10" s="7">
        <v>169</v>
      </c>
      <c r="E10" s="7"/>
      <c r="L10" s="5"/>
    </row>
    <row r="11" spans="1:14" x14ac:dyDescent="0.2">
      <c r="A11">
        <v>6</v>
      </c>
      <c r="B11" t="s">
        <v>35</v>
      </c>
      <c r="C11" t="s">
        <v>269</v>
      </c>
      <c r="D11" s="7" t="s">
        <v>233</v>
      </c>
      <c r="E11" s="7" t="s">
        <v>97</v>
      </c>
      <c r="F11">
        <v>2015</v>
      </c>
      <c r="G11" t="s">
        <v>17</v>
      </c>
      <c r="H11" t="s">
        <v>18</v>
      </c>
      <c r="I11" t="s">
        <v>61</v>
      </c>
      <c r="J11" t="s">
        <v>62</v>
      </c>
      <c r="K11" t="s">
        <v>63</v>
      </c>
      <c r="L11" s="5" t="s">
        <v>64</v>
      </c>
      <c r="N11">
        <v>7</v>
      </c>
    </row>
    <row r="12" spans="1:14" x14ac:dyDescent="0.2">
      <c r="A12">
        <v>7</v>
      </c>
      <c r="B12" t="s">
        <v>36</v>
      </c>
      <c r="C12" t="s">
        <v>91</v>
      </c>
      <c r="D12" s="7" t="s">
        <v>201</v>
      </c>
      <c r="E12" s="7" t="s">
        <v>215</v>
      </c>
      <c r="F12">
        <v>2015</v>
      </c>
      <c r="G12" t="s">
        <v>19</v>
      </c>
      <c r="H12" t="s">
        <v>14</v>
      </c>
      <c r="I12" t="s">
        <v>119</v>
      </c>
      <c r="J12" t="s">
        <v>50</v>
      </c>
      <c r="K12" t="s">
        <v>212</v>
      </c>
      <c r="L12" s="5" t="s">
        <v>65</v>
      </c>
      <c r="N12">
        <v>8</v>
      </c>
    </row>
    <row r="13" spans="1:14" x14ac:dyDescent="0.2">
      <c r="A13">
        <v>7</v>
      </c>
      <c r="C13" t="s">
        <v>214</v>
      </c>
      <c r="D13" s="7" t="s">
        <v>285</v>
      </c>
      <c r="E13" s="7" t="s">
        <v>213</v>
      </c>
      <c r="L13" s="5"/>
    </row>
    <row r="14" spans="1:14" x14ac:dyDescent="0.2">
      <c r="A14">
        <v>8</v>
      </c>
      <c r="B14" t="s">
        <v>36</v>
      </c>
      <c r="C14" t="s">
        <v>270</v>
      </c>
      <c r="D14" s="7" t="s">
        <v>201</v>
      </c>
      <c r="E14" s="7" t="s">
        <v>100</v>
      </c>
      <c r="F14">
        <v>2015</v>
      </c>
      <c r="G14" t="s">
        <v>19</v>
      </c>
      <c r="H14" t="s">
        <v>14</v>
      </c>
      <c r="I14" t="s">
        <v>252</v>
      </c>
      <c r="J14" t="s">
        <v>50</v>
      </c>
      <c r="K14" t="s">
        <v>257</v>
      </c>
      <c r="L14" s="5" t="s">
        <v>66</v>
      </c>
      <c r="N14">
        <v>9</v>
      </c>
    </row>
    <row r="15" spans="1:14" x14ac:dyDescent="0.2">
      <c r="A15">
        <v>8</v>
      </c>
      <c r="C15" t="s">
        <v>91</v>
      </c>
      <c r="D15" s="7" t="s">
        <v>233</v>
      </c>
      <c r="E15" s="7" t="s">
        <v>98</v>
      </c>
      <c r="L15" s="6"/>
    </row>
    <row r="16" spans="1:14" x14ac:dyDescent="0.2">
      <c r="A16">
        <v>8</v>
      </c>
      <c r="C16" t="s">
        <v>208</v>
      </c>
      <c r="D16" s="7">
        <v>164</v>
      </c>
      <c r="E16" s="7"/>
      <c r="L16" s="6"/>
    </row>
    <row r="17" spans="1:14" x14ac:dyDescent="0.2">
      <c r="A17">
        <v>8</v>
      </c>
      <c r="C17" t="s">
        <v>269</v>
      </c>
      <c r="D17" s="7">
        <v>1439</v>
      </c>
      <c r="E17" s="7"/>
      <c r="L17" s="6"/>
    </row>
    <row r="18" spans="1:14" x14ac:dyDescent="0.2">
      <c r="A18">
        <v>9</v>
      </c>
      <c r="B18" t="s">
        <v>1</v>
      </c>
      <c r="C18" t="s">
        <v>102</v>
      </c>
      <c r="D18" s="7">
        <v>10</v>
      </c>
      <c r="E18" s="7" t="s">
        <v>234</v>
      </c>
      <c r="F18">
        <v>2018</v>
      </c>
      <c r="G18" t="s">
        <v>20</v>
      </c>
      <c r="H18" t="s">
        <v>21</v>
      </c>
      <c r="I18" t="s">
        <v>67</v>
      </c>
      <c r="J18" t="s">
        <v>68</v>
      </c>
      <c r="K18" t="s">
        <v>258</v>
      </c>
      <c r="L18" s="4" t="s">
        <v>69</v>
      </c>
      <c r="M18" s="4" t="s">
        <v>70</v>
      </c>
      <c r="N18">
        <v>11</v>
      </c>
    </row>
    <row r="19" spans="1:14" x14ac:dyDescent="0.2">
      <c r="A19">
        <v>10</v>
      </c>
      <c r="B19" t="s">
        <v>35</v>
      </c>
      <c r="C19" t="s">
        <v>271</v>
      </c>
      <c r="D19" s="7">
        <v>382</v>
      </c>
      <c r="E19" s="7"/>
      <c r="F19">
        <v>2018</v>
      </c>
      <c r="G19" t="s">
        <v>22</v>
      </c>
      <c r="H19" t="s">
        <v>23</v>
      </c>
      <c r="I19" t="s">
        <v>71</v>
      </c>
      <c r="K19" t="s">
        <v>72</v>
      </c>
      <c r="L19" s="4" t="s">
        <v>73</v>
      </c>
      <c r="N19">
        <v>14</v>
      </c>
    </row>
    <row r="20" spans="1:14" x14ac:dyDescent="0.2">
      <c r="A20">
        <v>11</v>
      </c>
      <c r="B20" t="s">
        <v>1</v>
      </c>
      <c r="C20" t="s">
        <v>270</v>
      </c>
      <c r="D20" s="7" t="s">
        <v>105</v>
      </c>
      <c r="E20" s="7"/>
      <c r="F20">
        <v>2019</v>
      </c>
      <c r="G20" t="s">
        <v>24</v>
      </c>
      <c r="H20" t="s">
        <v>25</v>
      </c>
      <c r="I20" t="s">
        <v>253</v>
      </c>
      <c r="J20" t="s">
        <v>74</v>
      </c>
      <c r="K20" t="s">
        <v>259</v>
      </c>
      <c r="L20" s="4" t="s">
        <v>75</v>
      </c>
      <c r="N20">
        <v>15</v>
      </c>
    </row>
    <row r="21" spans="1:14" x14ac:dyDescent="0.2">
      <c r="A21">
        <v>11</v>
      </c>
      <c r="C21" t="s">
        <v>102</v>
      </c>
      <c r="D21" s="7">
        <v>726</v>
      </c>
      <c r="E21" s="7" t="s">
        <v>120</v>
      </c>
      <c r="I21" t="s">
        <v>121</v>
      </c>
      <c r="K21" t="s">
        <v>260</v>
      </c>
      <c r="L21" s="4"/>
    </row>
    <row r="22" spans="1:14" x14ac:dyDescent="0.2">
      <c r="A22">
        <v>12</v>
      </c>
      <c r="B22" t="s">
        <v>1</v>
      </c>
      <c r="C22" t="s">
        <v>271</v>
      </c>
      <c r="D22" s="7" t="s">
        <v>286</v>
      </c>
      <c r="E22" s="7" t="s">
        <v>108</v>
      </c>
      <c r="F22">
        <v>2019</v>
      </c>
      <c r="G22" t="s">
        <v>24</v>
      </c>
      <c r="H22" t="s">
        <v>26</v>
      </c>
      <c r="I22" t="s">
        <v>76</v>
      </c>
      <c r="J22" t="s">
        <v>77</v>
      </c>
      <c r="K22" t="s">
        <v>78</v>
      </c>
      <c r="L22" s="4" t="s">
        <v>79</v>
      </c>
      <c r="N22">
        <v>16</v>
      </c>
    </row>
    <row r="23" spans="1:14" x14ac:dyDescent="0.2">
      <c r="A23">
        <v>13</v>
      </c>
      <c r="B23" t="s">
        <v>2</v>
      </c>
      <c r="C23" t="s">
        <v>91</v>
      </c>
      <c r="D23" s="7" t="s">
        <v>233</v>
      </c>
      <c r="E23" s="7" t="s">
        <v>98</v>
      </c>
      <c r="F23">
        <v>2015</v>
      </c>
      <c r="G23" t="s">
        <v>27</v>
      </c>
      <c r="H23" t="s">
        <v>28</v>
      </c>
      <c r="I23" t="s">
        <v>254</v>
      </c>
      <c r="J23" t="s">
        <v>80</v>
      </c>
      <c r="K23" t="s">
        <v>81</v>
      </c>
      <c r="L23" s="4" t="s">
        <v>82</v>
      </c>
      <c r="N23">
        <v>17</v>
      </c>
    </row>
    <row r="24" spans="1:14" x14ac:dyDescent="0.2">
      <c r="A24">
        <v>14</v>
      </c>
      <c r="B24" t="s">
        <v>2</v>
      </c>
      <c r="C24" t="s">
        <v>275</v>
      </c>
      <c r="D24" s="7" t="s">
        <v>277</v>
      </c>
      <c r="E24" s="7" t="s">
        <v>109</v>
      </c>
      <c r="F24">
        <v>2016</v>
      </c>
      <c r="G24" t="s">
        <v>27</v>
      </c>
      <c r="H24" t="s">
        <v>29</v>
      </c>
      <c r="I24" t="s">
        <v>255</v>
      </c>
      <c r="J24" t="s">
        <v>83</v>
      </c>
      <c r="K24" t="s">
        <v>122</v>
      </c>
      <c r="L24" s="4" t="s">
        <v>84</v>
      </c>
      <c r="N24">
        <v>18</v>
      </c>
    </row>
    <row r="25" spans="1:14" x14ac:dyDescent="0.2">
      <c r="A25">
        <v>15</v>
      </c>
      <c r="B25" t="s">
        <v>1</v>
      </c>
      <c r="C25" t="s">
        <v>271</v>
      </c>
      <c r="D25" s="7" t="s">
        <v>278</v>
      </c>
      <c r="E25" s="7" t="s">
        <v>279</v>
      </c>
      <c r="F25">
        <v>2021</v>
      </c>
      <c r="G25" t="s">
        <v>30</v>
      </c>
      <c r="H25" t="s">
        <v>31</v>
      </c>
      <c r="I25" t="s">
        <v>280</v>
      </c>
      <c r="J25" t="s">
        <v>85</v>
      </c>
      <c r="K25" t="s">
        <v>281</v>
      </c>
      <c r="L25" s="4" t="s">
        <v>86</v>
      </c>
      <c r="N25">
        <v>19</v>
      </c>
    </row>
    <row r="26" spans="1:14" x14ac:dyDescent="0.2">
      <c r="A26">
        <v>15</v>
      </c>
      <c r="C26" t="s">
        <v>272</v>
      </c>
      <c r="D26" s="7" t="s">
        <v>230</v>
      </c>
      <c r="E26" s="7"/>
      <c r="L26" s="4"/>
    </row>
    <row r="27" spans="1:14" x14ac:dyDescent="0.2">
      <c r="A27">
        <v>16</v>
      </c>
      <c r="B27" t="s">
        <v>1</v>
      </c>
      <c r="C27" t="s">
        <v>113</v>
      </c>
      <c r="D27" s="7">
        <v>284</v>
      </c>
      <c r="E27" s="7" t="s">
        <v>112</v>
      </c>
      <c r="F27">
        <v>2016</v>
      </c>
      <c r="G27" t="s">
        <v>32</v>
      </c>
      <c r="H27" t="s">
        <v>33</v>
      </c>
      <c r="I27" t="s">
        <v>128</v>
      </c>
      <c r="J27" t="s">
        <v>87</v>
      </c>
      <c r="K27" t="s">
        <v>261</v>
      </c>
      <c r="L27" s="4" t="s">
        <v>88</v>
      </c>
      <c r="N27">
        <v>20</v>
      </c>
    </row>
    <row r="28" spans="1:14" x14ac:dyDescent="0.2">
      <c r="A28">
        <v>17</v>
      </c>
      <c r="B28" t="s">
        <v>35</v>
      </c>
      <c r="C28" t="s">
        <v>271</v>
      </c>
      <c r="D28" s="7" t="s">
        <v>282</v>
      </c>
      <c r="E28" s="7" t="s">
        <v>108</v>
      </c>
      <c r="F28">
        <v>2017</v>
      </c>
      <c r="G28" t="s">
        <v>32</v>
      </c>
      <c r="H28" t="s">
        <v>34</v>
      </c>
      <c r="I28" t="s">
        <v>283</v>
      </c>
      <c r="J28" t="s">
        <v>89</v>
      </c>
      <c r="K28" t="s">
        <v>284</v>
      </c>
      <c r="L28" s="4" t="s">
        <v>90</v>
      </c>
      <c r="N28">
        <v>21</v>
      </c>
    </row>
    <row r="29" spans="1:14" x14ac:dyDescent="0.2">
      <c r="A29">
        <v>17</v>
      </c>
      <c r="C29" t="s">
        <v>272</v>
      </c>
      <c r="D29" s="7">
        <v>948</v>
      </c>
    </row>
    <row r="45" spans="12:12" x14ac:dyDescent="0.2">
      <c r="L45" s="18"/>
    </row>
  </sheetData>
  <autoFilter ref="A1:E167" xr:uid="{00000000-0001-0000-0000-000000000000}"/>
  <sortState xmlns:xlrd2="http://schemas.microsoft.com/office/spreadsheetml/2017/richdata2" ref="B2:E68">
    <sortCondition sortBy="cellColor" ref="B2:B68" dxfId="0"/>
  </sortState>
  <phoneticPr fontId="21" type="noConversion"/>
  <hyperlinks>
    <hyperlink ref="L2" r:id="rId1" xr:uid="{141E6850-5235-4EB9-ABE8-72B935B9837E}"/>
    <hyperlink ref="L3" r:id="rId2" xr:uid="{27B3B701-3A72-4904-ADDD-701E59304379}"/>
    <hyperlink ref="L4" r:id="rId3" xr:uid="{39A8864B-8E0D-4737-A7A3-79E3D0E42694}"/>
    <hyperlink ref="L9" r:id="rId4" xr:uid="{52CB34B9-00E0-4CE1-97A1-2EA2F84271CF}"/>
    <hyperlink ref="L11" r:id="rId5" xr:uid="{1001B6BC-849C-4EB3-95E1-0E534B94D0BD}"/>
    <hyperlink ref="L12" r:id="rId6" xr:uid="{D4D1979D-FFA8-4730-B891-F50CD222BAE0}"/>
    <hyperlink ref="L14" r:id="rId7" xr:uid="{2ECEC160-64CB-4F96-A09F-FDD30A939C02}"/>
    <hyperlink ref="L19" r:id="rId8" xr:uid="{8B5AF50D-C413-41FC-BABA-1AB293CBE76D}"/>
    <hyperlink ref="L6" r:id="rId9" xr:uid="{C17C36AB-7BB3-4B6D-9DBD-97E923E4C84B}"/>
    <hyperlink ref="L20" r:id="rId10" xr:uid="{4BD3BD04-15C3-407D-963E-161E3AA87427}"/>
    <hyperlink ref="L27" r:id="rId11" xr:uid="{57D35CD7-18E0-4B10-BBC1-03AF7CA8AF7E}"/>
    <hyperlink ref="L28" r:id="rId12" xr:uid="{CA1AAA45-DE6E-437C-B184-E5010B3316DC}"/>
    <hyperlink ref="M2" r:id="rId13" xr:uid="{0027BA24-BC45-4784-A2C5-4F5DD7ED3ABD}"/>
    <hyperlink ref="L18" r:id="rId14" xr:uid="{64798092-1E4C-4B5E-987A-96D56D211F89}"/>
    <hyperlink ref="M18" r:id="rId15" xr:uid="{C5AD5AAD-1359-4F21-865D-79C09496F43B}"/>
    <hyperlink ref="L22" r:id="rId16" xr:uid="{0AFCB154-B51C-4B74-A6FD-20B7A4895281}"/>
    <hyperlink ref="L23" r:id="rId17" xr:uid="{6801EF76-CAD4-4D0B-9458-996931CCE87D}"/>
    <hyperlink ref="L24" r:id="rId18" xr:uid="{52653C9B-2F83-4478-BB44-D662BF0922F7}"/>
    <hyperlink ref="L25" r:id="rId19" xr:uid="{B8D33AE1-F8C8-46DB-A649-F5B509ECC23D}"/>
  </hyperlink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C0F1E-F636-4697-B590-DB66B2D37407}">
  <dimension ref="A1:N77"/>
  <sheetViews>
    <sheetView zoomScale="75" zoomScaleNormal="110" workbookViewId="0">
      <pane ySplit="1" topLeftCell="A41" activePane="bottomLeft" state="frozen"/>
      <selection pane="bottomLeft" activeCell="C93" sqref="C93"/>
    </sheetView>
  </sheetViews>
  <sheetFormatPr baseColWidth="10" defaultColWidth="10.83203125" defaultRowHeight="16" x14ac:dyDescent="0.2"/>
  <cols>
    <col min="1" max="1" width="3.33203125" customWidth="1"/>
    <col min="2" max="2" width="49" customWidth="1"/>
    <col min="3" max="3" width="26.33203125" customWidth="1"/>
    <col min="4" max="4" width="18.1640625" customWidth="1"/>
    <col min="5" max="5" width="19.1640625" customWidth="1"/>
    <col min="6" max="6" width="4.83203125" customWidth="1"/>
    <col min="7" max="7" width="7.6640625" customWidth="1"/>
    <col min="8" max="8" width="15.6640625" customWidth="1"/>
    <col min="9" max="9" width="48.6640625" customWidth="1"/>
    <col min="10" max="10" width="13.6640625" customWidth="1"/>
    <col min="11" max="11" width="36.33203125" customWidth="1"/>
    <col min="12" max="12" width="33.5" customWidth="1"/>
  </cols>
  <sheetData>
    <row r="1" spans="1:14" s="2" customFormat="1" ht="34" x14ac:dyDescent="0.2">
      <c r="A1" s="1" t="s">
        <v>4</v>
      </c>
      <c r="B1" s="1" t="s">
        <v>0</v>
      </c>
      <c r="C1" s="1" t="s">
        <v>5</v>
      </c>
      <c r="D1" s="1" t="s">
        <v>3</v>
      </c>
      <c r="E1" s="1" t="s">
        <v>6</v>
      </c>
      <c r="F1" s="3" t="s">
        <v>7</v>
      </c>
      <c r="G1" s="3" t="s">
        <v>8</v>
      </c>
      <c r="H1" s="3" t="s">
        <v>9</v>
      </c>
      <c r="I1" s="3" t="s">
        <v>37</v>
      </c>
      <c r="J1" s="3" t="s">
        <v>38</v>
      </c>
      <c r="K1" s="3" t="s">
        <v>39</v>
      </c>
      <c r="L1" s="3" t="s">
        <v>40</v>
      </c>
      <c r="M1" s="3"/>
      <c r="N1" s="2" t="s">
        <v>116</v>
      </c>
    </row>
    <row r="2" spans="1:14" x14ac:dyDescent="0.2">
      <c r="A2">
        <v>1</v>
      </c>
      <c r="B2" t="s">
        <v>35</v>
      </c>
      <c r="C2" t="s">
        <v>91</v>
      </c>
      <c r="D2" s="7" t="s">
        <v>92</v>
      </c>
      <c r="E2" s="7" t="s">
        <v>98</v>
      </c>
      <c r="F2">
        <v>2021</v>
      </c>
      <c r="G2" t="s">
        <v>10</v>
      </c>
      <c r="H2" t="s">
        <v>11</v>
      </c>
      <c r="I2" t="s">
        <v>41</v>
      </c>
      <c r="J2" t="s">
        <v>42</v>
      </c>
      <c r="K2" t="s">
        <v>43</v>
      </c>
      <c r="L2" s="4" t="s">
        <v>44</v>
      </c>
      <c r="M2" s="4" t="s">
        <v>45</v>
      </c>
      <c r="N2">
        <v>1</v>
      </c>
    </row>
    <row r="3" spans="1:14" x14ac:dyDescent="0.2">
      <c r="A3">
        <v>2</v>
      </c>
      <c r="B3" t="s">
        <v>35</v>
      </c>
      <c r="C3" t="s">
        <v>91</v>
      </c>
      <c r="D3" s="7" t="s">
        <v>92</v>
      </c>
      <c r="E3" s="7" t="s">
        <v>98</v>
      </c>
      <c r="F3">
        <v>2021</v>
      </c>
      <c r="G3" t="s">
        <v>10</v>
      </c>
      <c r="H3" t="s">
        <v>12</v>
      </c>
      <c r="I3" t="s">
        <v>46</v>
      </c>
      <c r="J3" t="s">
        <v>47</v>
      </c>
      <c r="K3" t="s">
        <v>43</v>
      </c>
      <c r="L3" s="4" t="s">
        <v>48</v>
      </c>
      <c r="N3">
        <v>2</v>
      </c>
    </row>
    <row r="4" spans="1:14" x14ac:dyDescent="0.2">
      <c r="A4">
        <v>3</v>
      </c>
      <c r="B4" t="s">
        <v>36</v>
      </c>
      <c r="C4" t="s">
        <v>93</v>
      </c>
      <c r="D4" s="7" t="s">
        <v>229</v>
      </c>
      <c r="E4" s="7" t="s">
        <v>99</v>
      </c>
      <c r="F4">
        <v>2019</v>
      </c>
      <c r="G4" t="s">
        <v>13</v>
      </c>
      <c r="H4" t="s">
        <v>14</v>
      </c>
      <c r="I4" t="s">
        <v>49</v>
      </c>
      <c r="J4" t="s">
        <v>50</v>
      </c>
      <c r="K4" t="s">
        <v>51</v>
      </c>
      <c r="L4" s="5" t="s">
        <v>52</v>
      </c>
      <c r="N4">
        <v>4</v>
      </c>
    </row>
    <row r="5" spans="1:14" x14ac:dyDescent="0.2">
      <c r="A5">
        <v>3</v>
      </c>
      <c r="C5" t="s">
        <v>91</v>
      </c>
      <c r="D5" s="7" t="s">
        <v>233</v>
      </c>
      <c r="E5" s="7" t="s">
        <v>98</v>
      </c>
      <c r="L5" s="5"/>
    </row>
    <row r="6" spans="1:14" x14ac:dyDescent="0.2">
      <c r="A6">
        <v>3</v>
      </c>
      <c r="C6" t="s">
        <v>211</v>
      </c>
      <c r="D6" s="7">
        <v>1439</v>
      </c>
      <c r="E6" s="7"/>
      <c r="L6" s="5"/>
    </row>
    <row r="7" spans="1:14" x14ac:dyDescent="0.2">
      <c r="A7">
        <v>4</v>
      </c>
      <c r="B7" t="s">
        <v>251</v>
      </c>
      <c r="C7" t="s">
        <v>94</v>
      </c>
      <c r="D7" s="7">
        <v>1403</v>
      </c>
      <c r="E7" s="7" t="s">
        <v>95</v>
      </c>
      <c r="F7">
        <v>2019</v>
      </c>
      <c r="G7" t="s">
        <v>13</v>
      </c>
      <c r="H7" t="s">
        <v>15</v>
      </c>
      <c r="I7" t="s">
        <v>53</v>
      </c>
      <c r="J7" t="s">
        <v>54</v>
      </c>
      <c r="K7" t="s">
        <v>55</v>
      </c>
      <c r="L7" s="5" t="s">
        <v>56</v>
      </c>
      <c r="N7">
        <v>5</v>
      </c>
    </row>
    <row r="8" spans="1:14" x14ac:dyDescent="0.2">
      <c r="A8">
        <v>4</v>
      </c>
      <c r="C8" t="s">
        <v>223</v>
      </c>
      <c r="D8" s="7" t="s">
        <v>239</v>
      </c>
      <c r="E8" s="7"/>
      <c r="L8" s="5"/>
    </row>
    <row r="9" spans="1:14" x14ac:dyDescent="0.2">
      <c r="A9">
        <v>4</v>
      </c>
      <c r="C9" t="s">
        <v>232</v>
      </c>
      <c r="D9" s="7" t="s">
        <v>231</v>
      </c>
      <c r="E9" s="7"/>
      <c r="L9" s="5"/>
    </row>
    <row r="10" spans="1:14" x14ac:dyDescent="0.2">
      <c r="A10">
        <v>5</v>
      </c>
      <c r="B10" t="s">
        <v>251</v>
      </c>
      <c r="C10" t="s">
        <v>93</v>
      </c>
      <c r="D10" s="7" t="s">
        <v>229</v>
      </c>
      <c r="E10" s="7" t="s">
        <v>99</v>
      </c>
      <c r="F10">
        <v>2016</v>
      </c>
      <c r="G10" t="s">
        <v>13</v>
      </c>
      <c r="H10" t="s">
        <v>16</v>
      </c>
      <c r="I10" t="s">
        <v>57</v>
      </c>
      <c r="J10" t="s">
        <v>58</v>
      </c>
      <c r="K10" t="s">
        <v>59</v>
      </c>
      <c r="L10" s="5" t="s">
        <v>60</v>
      </c>
      <c r="N10">
        <v>6</v>
      </c>
    </row>
    <row r="11" spans="1:14" x14ac:dyDescent="0.2">
      <c r="A11">
        <v>5</v>
      </c>
      <c r="C11" t="s">
        <v>211</v>
      </c>
      <c r="D11" s="7">
        <v>1439</v>
      </c>
      <c r="E11" s="7"/>
      <c r="L11" s="5"/>
    </row>
    <row r="12" spans="1:14" x14ac:dyDescent="0.2">
      <c r="A12">
        <v>6</v>
      </c>
      <c r="B12" t="s">
        <v>35</v>
      </c>
      <c r="C12" t="s">
        <v>96</v>
      </c>
      <c r="D12" s="7">
        <v>169</v>
      </c>
      <c r="E12" s="7" t="s">
        <v>97</v>
      </c>
      <c r="F12">
        <v>2015</v>
      </c>
      <c r="G12" t="s">
        <v>17</v>
      </c>
      <c r="H12" t="s">
        <v>18</v>
      </c>
      <c r="I12" t="s">
        <v>61</v>
      </c>
      <c r="J12" t="s">
        <v>62</v>
      </c>
      <c r="K12" t="s">
        <v>63</v>
      </c>
      <c r="L12" s="5" t="s">
        <v>64</v>
      </c>
      <c r="N12">
        <v>7</v>
      </c>
    </row>
    <row r="13" spans="1:14" x14ac:dyDescent="0.2">
      <c r="A13">
        <v>7</v>
      </c>
      <c r="B13" t="s">
        <v>36</v>
      </c>
      <c r="C13" t="s">
        <v>91</v>
      </c>
      <c r="D13" s="7" t="s">
        <v>233</v>
      </c>
      <c r="E13" s="7" t="s">
        <v>215</v>
      </c>
      <c r="F13">
        <v>2015</v>
      </c>
      <c r="G13" t="s">
        <v>19</v>
      </c>
      <c r="H13" t="s">
        <v>14</v>
      </c>
      <c r="I13" t="s">
        <v>119</v>
      </c>
      <c r="J13" t="s">
        <v>50</v>
      </c>
      <c r="K13" t="s">
        <v>212</v>
      </c>
      <c r="L13" s="5" t="s">
        <v>65</v>
      </c>
      <c r="N13">
        <v>8</v>
      </c>
    </row>
    <row r="14" spans="1:14" x14ac:dyDescent="0.2">
      <c r="A14">
        <v>7</v>
      </c>
      <c r="D14" s="7"/>
      <c r="E14" s="7" t="s">
        <v>268</v>
      </c>
      <c r="L14" s="5"/>
    </row>
    <row r="15" spans="1:14" x14ac:dyDescent="0.2">
      <c r="A15">
        <v>8</v>
      </c>
      <c r="B15" t="s">
        <v>36</v>
      </c>
      <c r="C15" t="s">
        <v>101</v>
      </c>
      <c r="D15" s="7" t="s">
        <v>201</v>
      </c>
      <c r="E15" s="7" t="s">
        <v>100</v>
      </c>
      <c r="F15">
        <v>2015</v>
      </c>
      <c r="G15" t="s">
        <v>19</v>
      </c>
      <c r="H15" t="s">
        <v>14</v>
      </c>
      <c r="I15" t="s">
        <v>252</v>
      </c>
      <c r="J15" t="s">
        <v>50</v>
      </c>
      <c r="K15" t="s">
        <v>257</v>
      </c>
      <c r="L15" s="5" t="s">
        <v>66</v>
      </c>
      <c r="N15">
        <v>9</v>
      </c>
    </row>
    <row r="16" spans="1:14" x14ac:dyDescent="0.2">
      <c r="A16">
        <v>8</v>
      </c>
      <c r="C16" t="s">
        <v>91</v>
      </c>
      <c r="D16" s="7" t="s">
        <v>233</v>
      </c>
      <c r="E16" s="7" t="s">
        <v>98</v>
      </c>
      <c r="L16" s="6"/>
    </row>
    <row r="17" spans="1:14" x14ac:dyDescent="0.2">
      <c r="A17">
        <v>8</v>
      </c>
      <c r="C17" t="s">
        <v>208</v>
      </c>
      <c r="D17" s="7">
        <v>164</v>
      </c>
      <c r="E17" s="7"/>
      <c r="L17" s="6"/>
    </row>
    <row r="18" spans="1:14" x14ac:dyDescent="0.2">
      <c r="A18">
        <v>8</v>
      </c>
      <c r="C18" t="s">
        <v>211</v>
      </c>
      <c r="D18" s="7">
        <v>1439</v>
      </c>
      <c r="E18" s="7"/>
      <c r="L18" s="6"/>
    </row>
    <row r="19" spans="1:14" x14ac:dyDescent="0.2">
      <c r="A19">
        <v>9</v>
      </c>
      <c r="B19" t="s">
        <v>1</v>
      </c>
      <c r="C19" t="s">
        <v>102</v>
      </c>
      <c r="D19" s="7" t="s">
        <v>235</v>
      </c>
      <c r="E19" s="7" t="s">
        <v>234</v>
      </c>
      <c r="F19">
        <v>2018</v>
      </c>
      <c r="G19" t="s">
        <v>20</v>
      </c>
      <c r="H19" t="s">
        <v>21</v>
      </c>
      <c r="I19" t="s">
        <v>67</v>
      </c>
      <c r="J19" t="s">
        <v>68</v>
      </c>
      <c r="K19" t="s">
        <v>258</v>
      </c>
      <c r="L19" s="4" t="s">
        <v>69</v>
      </c>
      <c r="M19" s="4" t="s">
        <v>70</v>
      </c>
      <c r="N19">
        <v>11</v>
      </c>
    </row>
    <row r="20" spans="1:14" x14ac:dyDescent="0.2">
      <c r="A20">
        <v>9</v>
      </c>
      <c r="C20" t="s">
        <v>220</v>
      </c>
      <c r="D20" s="7" t="s">
        <v>221</v>
      </c>
      <c r="E20" s="7"/>
      <c r="L20" s="4"/>
      <c r="M20" s="4"/>
    </row>
    <row r="21" spans="1:14" x14ac:dyDescent="0.2">
      <c r="A21">
        <v>10</v>
      </c>
      <c r="B21" t="s">
        <v>35</v>
      </c>
      <c r="C21" t="s">
        <v>103</v>
      </c>
      <c r="D21" s="7">
        <v>382</v>
      </c>
      <c r="E21" s="7"/>
      <c r="F21">
        <v>2018</v>
      </c>
      <c r="G21" t="s">
        <v>22</v>
      </c>
      <c r="H21" t="s">
        <v>23</v>
      </c>
      <c r="I21" t="s">
        <v>71</v>
      </c>
      <c r="K21" t="s">
        <v>72</v>
      </c>
      <c r="L21" s="4" t="s">
        <v>73</v>
      </c>
      <c r="N21">
        <v>14</v>
      </c>
    </row>
    <row r="22" spans="1:14" x14ac:dyDescent="0.2">
      <c r="A22">
        <v>11</v>
      </c>
      <c r="B22" t="s">
        <v>1</v>
      </c>
      <c r="C22" t="s">
        <v>104</v>
      </c>
      <c r="D22" s="7" t="s">
        <v>105</v>
      </c>
      <c r="E22" s="7"/>
      <c r="F22">
        <v>2019</v>
      </c>
      <c r="G22" t="s">
        <v>24</v>
      </c>
      <c r="H22" t="s">
        <v>25</v>
      </c>
      <c r="I22" t="s">
        <v>253</v>
      </c>
      <c r="J22" t="s">
        <v>74</v>
      </c>
      <c r="K22" t="s">
        <v>259</v>
      </c>
      <c r="L22" s="4" t="s">
        <v>75</v>
      </c>
      <c r="N22">
        <v>15</v>
      </c>
    </row>
    <row r="23" spans="1:14" x14ac:dyDescent="0.2">
      <c r="A23">
        <v>11</v>
      </c>
      <c r="C23" t="s">
        <v>102</v>
      </c>
      <c r="D23" s="7">
        <v>726</v>
      </c>
      <c r="E23" s="7" t="s">
        <v>120</v>
      </c>
      <c r="I23" t="s">
        <v>121</v>
      </c>
      <c r="K23" t="s">
        <v>260</v>
      </c>
      <c r="L23" s="4"/>
    </row>
    <row r="24" spans="1:14" x14ac:dyDescent="0.2">
      <c r="A24">
        <v>12</v>
      </c>
      <c r="B24" t="s">
        <v>1</v>
      </c>
      <c r="C24" t="s">
        <v>107</v>
      </c>
      <c r="D24" s="7" t="s">
        <v>106</v>
      </c>
      <c r="E24" s="7" t="s">
        <v>108</v>
      </c>
      <c r="F24">
        <v>2019</v>
      </c>
      <c r="G24" t="s">
        <v>24</v>
      </c>
      <c r="H24" t="s">
        <v>26</v>
      </c>
      <c r="I24" t="s">
        <v>76</v>
      </c>
      <c r="J24" t="s">
        <v>77</v>
      </c>
      <c r="K24" t="s">
        <v>78</v>
      </c>
      <c r="L24" s="4" t="s">
        <v>79</v>
      </c>
      <c r="N24">
        <v>16</v>
      </c>
    </row>
    <row r="25" spans="1:14" x14ac:dyDescent="0.2">
      <c r="A25">
        <v>13</v>
      </c>
      <c r="B25" t="s">
        <v>2</v>
      </c>
      <c r="C25" t="s">
        <v>91</v>
      </c>
      <c r="D25" s="7" t="s">
        <v>92</v>
      </c>
      <c r="E25" s="7" t="s">
        <v>98</v>
      </c>
      <c r="F25">
        <v>2015</v>
      </c>
      <c r="G25" t="s">
        <v>27</v>
      </c>
      <c r="H25" t="s">
        <v>28</v>
      </c>
      <c r="I25" t="s">
        <v>254</v>
      </c>
      <c r="J25" t="s">
        <v>80</v>
      </c>
      <c r="K25" t="s">
        <v>81</v>
      </c>
      <c r="L25" s="4" t="s">
        <v>82</v>
      </c>
      <c r="N25">
        <v>17</v>
      </c>
    </row>
    <row r="26" spans="1:14" x14ac:dyDescent="0.2">
      <c r="A26">
        <v>14</v>
      </c>
      <c r="B26" t="s">
        <v>2</v>
      </c>
      <c r="C26" t="s">
        <v>110</v>
      </c>
      <c r="D26" s="7" t="s">
        <v>194</v>
      </c>
      <c r="E26" s="7" t="s">
        <v>109</v>
      </c>
      <c r="F26">
        <v>2016</v>
      </c>
      <c r="G26" t="s">
        <v>27</v>
      </c>
      <c r="H26" t="s">
        <v>29</v>
      </c>
      <c r="I26" t="s">
        <v>255</v>
      </c>
      <c r="J26" t="s">
        <v>83</v>
      </c>
      <c r="K26" t="s">
        <v>122</v>
      </c>
      <c r="L26" s="4" t="s">
        <v>84</v>
      </c>
      <c r="N26">
        <v>18</v>
      </c>
    </row>
    <row r="27" spans="1:14" x14ac:dyDescent="0.2">
      <c r="A27">
        <v>14</v>
      </c>
      <c r="C27" t="s">
        <v>210</v>
      </c>
      <c r="D27" s="7">
        <v>948</v>
      </c>
      <c r="E27" s="7"/>
      <c r="L27" s="4"/>
    </row>
    <row r="28" spans="1:14" x14ac:dyDescent="0.2">
      <c r="A28">
        <v>15</v>
      </c>
      <c r="B28" t="s">
        <v>1</v>
      </c>
      <c r="C28" t="s">
        <v>111</v>
      </c>
      <c r="D28" s="7" t="s">
        <v>124</v>
      </c>
      <c r="E28" s="7" t="s">
        <v>125</v>
      </c>
      <c r="F28">
        <v>2021</v>
      </c>
      <c r="G28" t="s">
        <v>30</v>
      </c>
      <c r="H28" t="s">
        <v>31</v>
      </c>
      <c r="I28" t="s">
        <v>126</v>
      </c>
      <c r="J28" t="s">
        <v>85</v>
      </c>
      <c r="K28" t="s">
        <v>127</v>
      </c>
      <c r="L28" s="4" t="s">
        <v>86</v>
      </c>
      <c r="N28">
        <v>19</v>
      </c>
    </row>
    <row r="29" spans="1:14" x14ac:dyDescent="0.2">
      <c r="A29">
        <v>15</v>
      </c>
      <c r="C29" t="s">
        <v>114</v>
      </c>
      <c r="D29" s="7">
        <v>1544</v>
      </c>
      <c r="E29" s="7" t="s">
        <v>108</v>
      </c>
      <c r="I29" t="s">
        <v>256</v>
      </c>
      <c r="K29" t="s">
        <v>266</v>
      </c>
      <c r="L29" s="4"/>
    </row>
    <row r="30" spans="1:14" x14ac:dyDescent="0.2">
      <c r="A30">
        <v>15</v>
      </c>
      <c r="C30" t="s">
        <v>209</v>
      </c>
      <c r="D30" s="7" t="s">
        <v>230</v>
      </c>
      <c r="E30" s="7"/>
      <c r="L30" s="4"/>
    </row>
    <row r="31" spans="1:14" x14ac:dyDescent="0.2">
      <c r="A31">
        <v>16</v>
      </c>
      <c r="B31" t="s">
        <v>1</v>
      </c>
      <c r="C31" t="s">
        <v>113</v>
      </c>
      <c r="D31" s="7" t="s">
        <v>216</v>
      </c>
      <c r="E31" s="7" t="s">
        <v>112</v>
      </c>
      <c r="F31">
        <v>2016</v>
      </c>
      <c r="G31" t="s">
        <v>32</v>
      </c>
      <c r="H31" t="s">
        <v>33</v>
      </c>
      <c r="I31" t="s">
        <v>128</v>
      </c>
      <c r="J31" t="s">
        <v>87</v>
      </c>
      <c r="K31" t="s">
        <v>261</v>
      </c>
      <c r="L31" s="4" t="s">
        <v>88</v>
      </c>
      <c r="N31">
        <v>20</v>
      </c>
    </row>
    <row r="32" spans="1:14" x14ac:dyDescent="0.2">
      <c r="A32">
        <v>17</v>
      </c>
      <c r="B32" t="s">
        <v>35</v>
      </c>
      <c r="C32" t="s">
        <v>114</v>
      </c>
      <c r="D32" s="7" t="s">
        <v>195</v>
      </c>
      <c r="E32" s="7" t="s">
        <v>108</v>
      </c>
      <c r="F32">
        <v>2017</v>
      </c>
      <c r="G32" t="s">
        <v>32</v>
      </c>
      <c r="H32" t="s">
        <v>34</v>
      </c>
      <c r="I32" t="s">
        <v>130</v>
      </c>
      <c r="J32" t="s">
        <v>89</v>
      </c>
      <c r="K32" t="s">
        <v>262</v>
      </c>
      <c r="L32" s="4" t="s">
        <v>90</v>
      </c>
      <c r="N32">
        <v>21</v>
      </c>
    </row>
    <row r="33" spans="1:11" x14ac:dyDescent="0.2">
      <c r="A33">
        <v>17</v>
      </c>
      <c r="C33" t="s">
        <v>111</v>
      </c>
      <c r="D33">
        <v>171</v>
      </c>
      <c r="I33" t="s">
        <v>129</v>
      </c>
      <c r="K33" t="s">
        <v>263</v>
      </c>
    </row>
    <row r="34" spans="1:11" x14ac:dyDescent="0.2">
      <c r="A34">
        <v>17</v>
      </c>
      <c r="C34" t="s">
        <v>210</v>
      </c>
      <c r="D34" s="7">
        <v>948</v>
      </c>
    </row>
    <row r="36" spans="1:11" x14ac:dyDescent="0.2">
      <c r="D36" t="s">
        <v>267</v>
      </c>
      <c r="I36" t="s">
        <v>264</v>
      </c>
      <c r="K36" t="s">
        <v>265</v>
      </c>
    </row>
    <row r="37" spans="1:11" x14ac:dyDescent="0.2">
      <c r="B37" t="s">
        <v>1</v>
      </c>
      <c r="C37">
        <f>COUNTIF($B$2:$B$34,B37)</f>
        <v>5</v>
      </c>
      <c r="D37" cm="1">
        <f t="array" ref="D37">SUM(LEN(D2:D34)-LEN(SUBSTITUTE(D2:D34, ",", ""))+1)-COUNTBLANK(D2:D34)</f>
        <v>67</v>
      </c>
      <c r="I37" cm="1">
        <f t="array" ref="I37">SUM(LEN(I2:I34)-LEN(SUBSTITUTE(I2:I34, ";", ""))+1)-COUNTBLANK(I2:I34)</f>
        <v>33</v>
      </c>
      <c r="K37" cm="1">
        <f t="array" ref="K37">SUM(LEN(K2:K34)-LEN(SUBSTITUTE(K2:K34, ";", ""))+1)-COUNTBLANK(K2:K34)</f>
        <v>29</v>
      </c>
    </row>
    <row r="38" spans="1:11" x14ac:dyDescent="0.2">
      <c r="B38" t="s">
        <v>35</v>
      </c>
      <c r="C38">
        <f t="shared" ref="C38:C41" si="0">COUNTIF($B$2:$B$34,B38)</f>
        <v>5</v>
      </c>
    </row>
    <row r="39" spans="1:11" x14ac:dyDescent="0.2">
      <c r="B39" t="s">
        <v>36</v>
      </c>
      <c r="C39">
        <f t="shared" si="0"/>
        <v>3</v>
      </c>
    </row>
    <row r="40" spans="1:11" x14ac:dyDescent="0.2">
      <c r="B40" t="s">
        <v>2</v>
      </c>
      <c r="C40">
        <f t="shared" si="0"/>
        <v>2</v>
      </c>
    </row>
    <row r="41" spans="1:11" x14ac:dyDescent="0.2">
      <c r="B41" t="s">
        <v>251</v>
      </c>
      <c r="C41">
        <f t="shared" si="0"/>
        <v>2</v>
      </c>
    </row>
    <row r="42" spans="1:11" x14ac:dyDescent="0.2">
      <c r="C42">
        <f>SUM(C37:C41)</f>
        <v>17</v>
      </c>
    </row>
    <row r="44" spans="1:11" x14ac:dyDescent="0.2">
      <c r="C44" s="8" t="s">
        <v>274</v>
      </c>
    </row>
    <row r="45" spans="1:11" x14ac:dyDescent="0.2">
      <c r="C45" t="str" cm="1">
        <f t="array" ref="C45:C64">_xlfn.UNIQUE(_xlfn._xlws.FILTER(C2:C34,C2:C34&lt;&gt;""))</f>
        <v>Network Segmentation</v>
      </c>
      <c r="D45">
        <f>COUNTIF($C$2:$C$34,C45)</f>
        <v>6</v>
      </c>
    </row>
    <row r="46" spans="1:11" x14ac:dyDescent="0.2">
      <c r="C46" s="9" t="str">
        <v>Default Passwords</v>
      </c>
      <c r="D46">
        <f t="shared" ref="D46:D64" si="1">COUNTIF($C$2:$C$34,C46)</f>
        <v>2</v>
      </c>
      <c r="E46" s="9" t="s">
        <v>269</v>
      </c>
    </row>
    <row r="47" spans="1:11" x14ac:dyDescent="0.2">
      <c r="C47" s="9" t="str">
        <v>Authentication: Credentials</v>
      </c>
      <c r="D47">
        <f t="shared" si="1"/>
        <v>3</v>
      </c>
    </row>
    <row r="48" spans="1:11" x14ac:dyDescent="0.2">
      <c r="C48" t="str">
        <v>Supplier Management</v>
      </c>
      <c r="D48">
        <f t="shared" si="1"/>
        <v>1</v>
      </c>
    </row>
    <row r="49" spans="3:5" x14ac:dyDescent="0.2">
      <c r="C49" t="str">
        <v xml:space="preserve">Software Engineering </v>
      </c>
      <c r="D49">
        <f t="shared" si="1"/>
        <v>1</v>
      </c>
    </row>
    <row r="50" spans="3:5" x14ac:dyDescent="0.2">
      <c r="C50" t="str">
        <v>Auditing Security</v>
      </c>
      <c r="D50">
        <f t="shared" si="1"/>
        <v>1</v>
      </c>
    </row>
    <row r="51" spans="3:5" x14ac:dyDescent="0.2">
      <c r="C51" s="9" t="str">
        <v>General Authentication</v>
      </c>
      <c r="D51">
        <f t="shared" si="1"/>
        <v>1</v>
      </c>
    </row>
    <row r="52" spans="3:5" x14ac:dyDescent="0.2">
      <c r="C52" s="15" t="str">
        <v>Key Protection</v>
      </c>
      <c r="D52">
        <f t="shared" si="1"/>
        <v>1</v>
      </c>
      <c r="E52" s="15" t="s">
        <v>270</v>
      </c>
    </row>
    <row r="53" spans="3:5" x14ac:dyDescent="0.2">
      <c r="C53" t="str">
        <v>General Configuration</v>
      </c>
      <c r="D53">
        <f t="shared" si="1"/>
        <v>1</v>
      </c>
    </row>
    <row r="54" spans="3:5" x14ac:dyDescent="0.2">
      <c r="C54" t="str">
        <v>General Data Protection</v>
      </c>
      <c r="D54">
        <f t="shared" si="1"/>
        <v>2</v>
      </c>
    </row>
    <row r="55" spans="3:5" x14ac:dyDescent="0.2">
      <c r="C55" t="str">
        <v>User Privacy</v>
      </c>
      <c r="D55">
        <f t="shared" si="1"/>
        <v>1</v>
      </c>
    </row>
    <row r="56" spans="3:5" x14ac:dyDescent="0.2">
      <c r="C56" s="16" t="str">
        <v>Network: Minimizing Attack Surfaces</v>
      </c>
      <c r="D56">
        <f t="shared" si="1"/>
        <v>1</v>
      </c>
      <c r="E56" s="16" t="s">
        <v>271</v>
      </c>
    </row>
    <row r="57" spans="3:5" x14ac:dyDescent="0.2">
      <c r="C57" s="15" t="str">
        <v>Web: Encryption</v>
      </c>
      <c r="D57">
        <f t="shared" si="1"/>
        <v>1</v>
      </c>
    </row>
    <row r="58" spans="3:5" x14ac:dyDescent="0.2">
      <c r="C58" s="16" t="str">
        <v>General Network Security</v>
      </c>
      <c r="D58">
        <f t="shared" si="1"/>
        <v>1</v>
      </c>
    </row>
    <row r="59" spans="3:5" x14ac:dyDescent="0.2">
      <c r="C59" s="17" t="str">
        <v xml:space="preserve">General Access Control </v>
      </c>
      <c r="D59">
        <f t="shared" si="1"/>
        <v>1</v>
      </c>
      <c r="E59" s="17" t="s">
        <v>272</v>
      </c>
    </row>
    <row r="60" spans="3:5" x14ac:dyDescent="0.2">
      <c r="C60" s="17" t="str">
        <v>Access Control: Roles</v>
      </c>
      <c r="D60">
        <f t="shared" si="1"/>
        <v>2</v>
      </c>
    </row>
    <row r="61" spans="3:5" x14ac:dyDescent="0.2">
      <c r="C61" s="16" t="str">
        <v>Network: Encryption</v>
      </c>
      <c r="D61">
        <f t="shared" si="1"/>
        <v>2</v>
      </c>
    </row>
    <row r="62" spans="3:5" x14ac:dyDescent="0.2">
      <c r="C62" s="16" t="str">
        <v>Network: Authentication</v>
      </c>
      <c r="D62">
        <f t="shared" si="1"/>
        <v>2</v>
      </c>
    </row>
    <row r="63" spans="3:5" x14ac:dyDescent="0.2">
      <c r="C63" s="17" t="str">
        <v>Access Control: Booting</v>
      </c>
      <c r="D63">
        <f t="shared" si="1"/>
        <v>1</v>
      </c>
    </row>
    <row r="64" spans="3:5" x14ac:dyDescent="0.2">
      <c r="C64" t="str">
        <v>Handling Failures</v>
      </c>
      <c r="D64">
        <f t="shared" si="1"/>
        <v>1</v>
      </c>
    </row>
    <row r="65" spans="3:4" x14ac:dyDescent="0.2">
      <c r="C65" s="8" t="s">
        <v>273</v>
      </c>
    </row>
    <row r="66" spans="3:4" x14ac:dyDescent="0.2">
      <c r="C66" t="str">
        <f>C45</f>
        <v>Network Segmentation</v>
      </c>
      <c r="D66">
        <f>D45</f>
        <v>6</v>
      </c>
    </row>
    <row r="67" spans="3:4" x14ac:dyDescent="0.2">
      <c r="C67" t="str">
        <f>E46</f>
        <v>Authentication</v>
      </c>
      <c r="D67">
        <f>SUM(D46:D47,D51)</f>
        <v>6</v>
      </c>
    </row>
    <row r="68" spans="3:4" x14ac:dyDescent="0.2">
      <c r="C68" t="str" cm="1">
        <f t="array" ref="C68:C70">C48:C50</f>
        <v>Supplier Management</v>
      </c>
      <c r="D68" cm="1">
        <f t="array" ref="D68:D70">D48:D50</f>
        <v>1</v>
      </c>
    </row>
    <row r="69" spans="3:4" x14ac:dyDescent="0.2">
      <c r="C69" t="str">
        <v xml:space="preserve">Software Engineering </v>
      </c>
      <c r="D69">
        <v>1</v>
      </c>
    </row>
    <row r="70" spans="3:4" x14ac:dyDescent="0.2">
      <c r="C70" t="str">
        <v>Auditing Security</v>
      </c>
      <c r="D70">
        <v>1</v>
      </c>
    </row>
    <row r="71" spans="3:4" x14ac:dyDescent="0.2">
      <c r="C71" t="str">
        <f>E52</f>
        <v>Cryptography</v>
      </c>
      <c r="D71">
        <f>SUM(D52,D57)</f>
        <v>2</v>
      </c>
    </row>
    <row r="72" spans="3:4" x14ac:dyDescent="0.2">
      <c r="C72" t="str" cm="1">
        <f t="array" ref="C72:D74">C53:D55</f>
        <v>General Configuration</v>
      </c>
      <c r="D72">
        <v>1</v>
      </c>
    </row>
    <row r="73" spans="3:4" x14ac:dyDescent="0.2">
      <c r="C73" t="str">
        <v>General Data Protection</v>
      </c>
      <c r="D73">
        <v>2</v>
      </c>
    </row>
    <row r="74" spans="3:4" x14ac:dyDescent="0.2">
      <c r="C74" t="str">
        <v>User Privacy</v>
      </c>
      <c r="D74">
        <v>1</v>
      </c>
    </row>
    <row r="75" spans="3:4" x14ac:dyDescent="0.2">
      <c r="C75" t="str">
        <f>E56</f>
        <v>Network Security</v>
      </c>
      <c r="D75">
        <f>SUM(D56,D58,D61,D62)</f>
        <v>6</v>
      </c>
    </row>
    <row r="76" spans="3:4" x14ac:dyDescent="0.2">
      <c r="C76" t="str">
        <f>E59</f>
        <v>Access Control</v>
      </c>
      <c r="D76">
        <f>SUM(D59,D60,D63)</f>
        <v>4</v>
      </c>
    </row>
    <row r="77" spans="3:4" x14ac:dyDescent="0.2">
      <c r="C77" t="str" cm="1">
        <f t="array" ref="C77:D77">C64:D64</f>
        <v>Handling Failures</v>
      </c>
      <c r="D77">
        <v>1</v>
      </c>
    </row>
  </sheetData>
  <autoFilter ref="A1:E172" xr:uid="{00000000-0001-0000-0000-000000000000}"/>
  <hyperlinks>
    <hyperlink ref="L2" r:id="rId1" xr:uid="{1B132C4E-3DC5-4EA3-A787-0195C37060E4}"/>
    <hyperlink ref="L3" r:id="rId2" xr:uid="{C210261E-2573-4CCC-A196-4968623F4DEA}"/>
    <hyperlink ref="L4" r:id="rId3" xr:uid="{040BA9AA-DD1B-4AF5-B0D2-5389F36E920D}"/>
    <hyperlink ref="L10" r:id="rId4" xr:uid="{139DCB62-6CAB-4046-A7E3-6797BAE6C544}"/>
    <hyperlink ref="L12" r:id="rId5" xr:uid="{04F0B4C7-7E58-4FA2-AF23-9EED4A181D47}"/>
    <hyperlink ref="L13" r:id="rId6" xr:uid="{7BCD8230-725A-441D-8F00-33875B663E60}"/>
    <hyperlink ref="L15" r:id="rId7" xr:uid="{F972D4BC-03A8-438D-A14B-7A5D78BCF959}"/>
    <hyperlink ref="L21" r:id="rId8" xr:uid="{EDAD7AE3-74F6-4DF2-8B24-3BC8A0364CFE}"/>
    <hyperlink ref="L7" r:id="rId9" xr:uid="{773FA7CF-18B4-4233-8B7A-9D189506BAAD}"/>
    <hyperlink ref="L22" r:id="rId10" xr:uid="{02348416-6C5E-4504-9209-99F35939F3FF}"/>
    <hyperlink ref="L31" r:id="rId11" xr:uid="{EB2F3129-0004-45AF-A1A5-58F64478A30C}"/>
    <hyperlink ref="L32" r:id="rId12" xr:uid="{08B41E13-9B15-49D6-9B56-23662AD19297}"/>
    <hyperlink ref="M2" r:id="rId13" xr:uid="{E99D9BE6-8C11-41EE-BB09-A2BAD6EB0DC8}"/>
    <hyperlink ref="L19" r:id="rId14" xr:uid="{01810898-C32A-4353-952A-BE83BEAD5AD0}"/>
    <hyperlink ref="M19" r:id="rId15" xr:uid="{44096188-AF40-415B-A127-9027273869D0}"/>
    <hyperlink ref="L24" r:id="rId16" xr:uid="{0A08B8C8-CB4F-4216-99A0-E60639A63041}"/>
    <hyperlink ref="L25" r:id="rId17" xr:uid="{8645F3F0-9FFB-4F63-AE42-A5223A5B6415}"/>
    <hyperlink ref="L26" r:id="rId18" xr:uid="{FC171891-2B57-4C1C-A124-43039558F9CF}"/>
    <hyperlink ref="L28" r:id="rId19" xr:uid="{9F2C060B-46D0-49E4-B814-F9CDFCDE2E66}"/>
  </hyperlinks>
  <pageMargins left="0.75" right="0.75" top="1" bottom="1" header="0.5" footer="0.5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7303-0744-4199-A6FD-E6AB800254AE}">
  <dimension ref="A1:B9"/>
  <sheetViews>
    <sheetView workbookViewId="0">
      <selection activeCell="E18" sqref="E18"/>
    </sheetView>
  </sheetViews>
  <sheetFormatPr baseColWidth="10" defaultColWidth="8.83203125" defaultRowHeight="16" x14ac:dyDescent="0.2"/>
  <sheetData>
    <row r="1" spans="1:2" x14ac:dyDescent="0.2">
      <c r="A1" s="8" t="s">
        <v>287</v>
      </c>
    </row>
    <row r="2" spans="1:2" x14ac:dyDescent="0.2">
      <c r="A2" t="s">
        <v>115</v>
      </c>
    </row>
    <row r="3" spans="1:2" x14ac:dyDescent="0.2">
      <c r="A3" s="8" t="s">
        <v>288</v>
      </c>
    </row>
    <row r="4" spans="1:2" x14ac:dyDescent="0.2">
      <c r="A4" t="s">
        <v>123</v>
      </c>
      <c r="B4">
        <v>3</v>
      </c>
    </row>
    <row r="5" spans="1:2" x14ac:dyDescent="0.2">
      <c r="A5" t="s">
        <v>117</v>
      </c>
      <c r="B5">
        <v>0</v>
      </c>
    </row>
    <row r="6" spans="1:2" x14ac:dyDescent="0.2">
      <c r="A6" t="s">
        <v>118</v>
      </c>
      <c r="B6">
        <v>6</v>
      </c>
    </row>
    <row r="8" spans="1:2" x14ac:dyDescent="0.2">
      <c r="A8" t="s">
        <v>249</v>
      </c>
      <c r="B8">
        <v>1</v>
      </c>
    </row>
    <row r="9" spans="1:2" x14ac:dyDescent="0.2">
      <c r="B9" t="s">
        <v>250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9CC-B4A2-48FB-965C-7E943F022ABA}">
  <dimension ref="A1:D80"/>
  <sheetViews>
    <sheetView topLeftCell="A5" workbookViewId="0">
      <selection activeCell="P25" sqref="P25"/>
    </sheetView>
  </sheetViews>
  <sheetFormatPr baseColWidth="10" defaultColWidth="8.83203125" defaultRowHeight="16" x14ac:dyDescent="0.2"/>
  <cols>
    <col min="1" max="1" width="22.6640625" customWidth="1"/>
  </cols>
  <sheetData>
    <row r="1" spans="1:2" x14ac:dyDescent="0.2">
      <c r="A1" t="s">
        <v>131</v>
      </c>
    </row>
    <row r="2" spans="1:2" x14ac:dyDescent="0.2">
      <c r="A2" s="9" t="s">
        <v>132</v>
      </c>
    </row>
    <row r="3" spans="1:2" x14ac:dyDescent="0.2">
      <c r="A3" s="10" t="s">
        <v>133</v>
      </c>
    </row>
    <row r="4" spans="1:2" x14ac:dyDescent="0.2">
      <c r="A4" s="9" t="s">
        <v>134</v>
      </c>
    </row>
    <row r="5" spans="1:2" x14ac:dyDescent="0.2">
      <c r="A5" s="11" t="s">
        <v>135</v>
      </c>
      <c r="B5" t="s">
        <v>196</v>
      </c>
    </row>
    <row r="6" spans="1:2" x14ac:dyDescent="0.2">
      <c r="A6" s="9" t="s">
        <v>136</v>
      </c>
    </row>
    <row r="7" spans="1:2" x14ac:dyDescent="0.2">
      <c r="A7" s="9" t="s">
        <v>137</v>
      </c>
      <c r="B7" t="s">
        <v>197</v>
      </c>
    </row>
    <row r="8" spans="1:2" x14ac:dyDescent="0.2">
      <c r="A8" s="10" t="s">
        <v>138</v>
      </c>
    </row>
    <row r="9" spans="1:2" x14ac:dyDescent="0.2">
      <c r="A9" s="11" t="s">
        <v>139</v>
      </c>
      <c r="B9" t="s">
        <v>198</v>
      </c>
    </row>
    <row r="10" spans="1:2" x14ac:dyDescent="0.2">
      <c r="A10" s="10" t="s">
        <v>140</v>
      </c>
    </row>
    <row r="11" spans="1:2" x14ac:dyDescent="0.2">
      <c r="A11" s="11" t="s">
        <v>141</v>
      </c>
      <c r="B11" t="s">
        <v>199</v>
      </c>
    </row>
    <row r="12" spans="1:2" x14ac:dyDescent="0.2">
      <c r="A12" s="11" t="s">
        <v>142</v>
      </c>
      <c r="B12" t="s">
        <v>200</v>
      </c>
    </row>
    <row r="13" spans="1:2" x14ac:dyDescent="0.2">
      <c r="A13" s="9" t="s">
        <v>143</v>
      </c>
    </row>
    <row r="14" spans="1:2" x14ac:dyDescent="0.2">
      <c r="A14" s="10" t="s">
        <v>144</v>
      </c>
    </row>
    <row r="15" spans="1:2" x14ac:dyDescent="0.2">
      <c r="A15" s="10" t="s">
        <v>145</v>
      </c>
    </row>
    <row r="16" spans="1:2" x14ac:dyDescent="0.2">
      <c r="A16" s="11" t="s">
        <v>146</v>
      </c>
      <c r="B16" t="s">
        <v>202</v>
      </c>
    </row>
    <row r="17" spans="1:4" x14ac:dyDescent="0.2">
      <c r="A17" s="12" t="s">
        <v>147</v>
      </c>
      <c r="B17" t="s">
        <v>203</v>
      </c>
    </row>
    <row r="18" spans="1:4" x14ac:dyDescent="0.2">
      <c r="A18" s="11" t="s">
        <v>148</v>
      </c>
      <c r="B18" t="s">
        <v>204</v>
      </c>
    </row>
    <row r="19" spans="1:4" x14ac:dyDescent="0.2">
      <c r="A19" s="10" t="s">
        <v>149</v>
      </c>
    </row>
    <row r="20" spans="1:4" x14ac:dyDescent="0.2">
      <c r="A20" s="10" t="s">
        <v>150</v>
      </c>
    </row>
    <row r="21" spans="1:4" x14ac:dyDescent="0.2">
      <c r="A21" s="10" t="s">
        <v>151</v>
      </c>
    </row>
    <row r="22" spans="1:4" x14ac:dyDescent="0.2">
      <c r="A22" s="11" t="s">
        <v>152</v>
      </c>
      <c r="B22" t="s">
        <v>204</v>
      </c>
    </row>
    <row r="23" spans="1:4" x14ac:dyDescent="0.2">
      <c r="A23" s="11" t="s">
        <v>153</v>
      </c>
      <c r="B23" t="s">
        <v>205</v>
      </c>
    </row>
    <row r="24" spans="1:4" x14ac:dyDescent="0.2">
      <c r="A24" s="10" t="s">
        <v>154</v>
      </c>
    </row>
    <row r="25" spans="1:4" x14ac:dyDescent="0.2">
      <c r="A25" s="11" t="s">
        <v>155</v>
      </c>
      <c r="B25" t="s">
        <v>204</v>
      </c>
    </row>
    <row r="26" spans="1:4" x14ac:dyDescent="0.2">
      <c r="A26" s="8"/>
    </row>
    <row r="27" spans="1:4" x14ac:dyDescent="0.2">
      <c r="A27" s="11" t="s">
        <v>156</v>
      </c>
      <c r="B27" t="s">
        <v>206</v>
      </c>
      <c r="C27" s="13" t="s">
        <v>240</v>
      </c>
      <c r="D27" t="s">
        <v>247</v>
      </c>
    </row>
    <row r="28" spans="1:4" x14ac:dyDescent="0.2">
      <c r="A28" s="9" t="s">
        <v>157</v>
      </c>
    </row>
    <row r="29" spans="1:4" x14ac:dyDescent="0.2">
      <c r="A29" s="11" t="s">
        <v>159</v>
      </c>
      <c r="B29" t="s">
        <v>237</v>
      </c>
    </row>
    <row r="30" spans="1:4" x14ac:dyDescent="0.2">
      <c r="A30" s="11" t="s">
        <v>158</v>
      </c>
      <c r="B30" t="s">
        <v>238</v>
      </c>
    </row>
    <row r="31" spans="1:4" x14ac:dyDescent="0.2">
      <c r="A31" s="11" t="s">
        <v>160</v>
      </c>
      <c r="B31" t="s">
        <v>207</v>
      </c>
    </row>
    <row r="32" spans="1:4" x14ac:dyDescent="0.2">
      <c r="A32" s="9" t="s">
        <v>161</v>
      </c>
    </row>
    <row r="33" spans="1:4" x14ac:dyDescent="0.2">
      <c r="A33" s="9" t="s">
        <v>162</v>
      </c>
    </row>
    <row r="34" spans="1:4" x14ac:dyDescent="0.2">
      <c r="A34" s="9" t="s">
        <v>163</v>
      </c>
    </row>
    <row r="35" spans="1:4" x14ac:dyDescent="0.2">
      <c r="A35" s="9" t="s">
        <v>164</v>
      </c>
      <c r="B35" s="8" t="s">
        <v>217</v>
      </c>
    </row>
    <row r="36" spans="1:4" x14ac:dyDescent="0.2">
      <c r="A36" s="8"/>
    </row>
    <row r="37" spans="1:4" x14ac:dyDescent="0.2">
      <c r="A37" s="11" t="s">
        <v>165</v>
      </c>
      <c r="B37" t="s">
        <v>218</v>
      </c>
    </row>
    <row r="38" spans="1:4" x14ac:dyDescent="0.2">
      <c r="A38" s="10" t="s">
        <v>167</v>
      </c>
    </row>
    <row r="39" spans="1:4" x14ac:dyDescent="0.2">
      <c r="A39" s="11" t="s">
        <v>166</v>
      </c>
      <c r="B39" t="s">
        <v>219</v>
      </c>
      <c r="C39" s="13" t="s">
        <v>241</v>
      </c>
      <c r="D39" t="s">
        <v>245</v>
      </c>
    </row>
    <row r="40" spans="1:4" x14ac:dyDescent="0.2">
      <c r="A40" s="11" t="s">
        <v>168</v>
      </c>
      <c r="B40" t="s">
        <v>219</v>
      </c>
      <c r="C40" s="13" t="s">
        <v>241</v>
      </c>
      <c r="D40" t="s">
        <v>246</v>
      </c>
    </row>
    <row r="41" spans="1:4" x14ac:dyDescent="0.2">
      <c r="A41" s="8"/>
    </row>
    <row r="42" spans="1:4" x14ac:dyDescent="0.2">
      <c r="A42" s="9" t="s">
        <v>169</v>
      </c>
    </row>
    <row r="43" spans="1:4" x14ac:dyDescent="0.2">
      <c r="A43" s="11" t="s">
        <v>170</v>
      </c>
      <c r="B43" t="s">
        <v>222</v>
      </c>
    </row>
    <row r="44" spans="1:4" x14ac:dyDescent="0.2">
      <c r="A44" s="9" t="s">
        <v>171</v>
      </c>
    </row>
    <row r="45" spans="1:4" x14ac:dyDescent="0.2">
      <c r="A45" s="9" t="s">
        <v>172</v>
      </c>
    </row>
    <row r="46" spans="1:4" x14ac:dyDescent="0.2">
      <c r="A46" s="11" t="s">
        <v>173</v>
      </c>
      <c r="B46" t="s">
        <v>225</v>
      </c>
    </row>
    <row r="47" spans="1:4" x14ac:dyDescent="0.2">
      <c r="A47" s="11" t="s">
        <v>174</v>
      </c>
      <c r="B47" t="s">
        <v>204</v>
      </c>
    </row>
    <row r="48" spans="1:4" x14ac:dyDescent="0.2">
      <c r="A48" s="11" t="s">
        <v>175</v>
      </c>
      <c r="B48" t="s">
        <v>204</v>
      </c>
    </row>
    <row r="49" spans="1:4" x14ac:dyDescent="0.2">
      <c r="A49" s="8"/>
    </row>
    <row r="50" spans="1:4" x14ac:dyDescent="0.2">
      <c r="A50" s="10" t="s">
        <v>176</v>
      </c>
    </row>
    <row r="51" spans="1:4" x14ac:dyDescent="0.2">
      <c r="A51" s="8"/>
    </row>
    <row r="52" spans="1:4" x14ac:dyDescent="0.2">
      <c r="A52" s="8"/>
    </row>
    <row r="53" spans="1:4" x14ac:dyDescent="0.2">
      <c r="A53" s="11" t="s">
        <v>177</v>
      </c>
      <c r="B53" t="s">
        <v>224</v>
      </c>
      <c r="C53" s="13" t="s">
        <v>242</v>
      </c>
    </row>
    <row r="54" spans="1:4" x14ac:dyDescent="0.2">
      <c r="A54" s="8"/>
    </row>
    <row r="55" spans="1:4" x14ac:dyDescent="0.2">
      <c r="A55" s="11" t="s">
        <v>178</v>
      </c>
      <c r="B55" t="s">
        <v>226</v>
      </c>
      <c r="C55" s="13" t="s">
        <v>243</v>
      </c>
    </row>
    <row r="56" spans="1:4" x14ac:dyDescent="0.2">
      <c r="A56" s="8"/>
    </row>
    <row r="57" spans="1:4" x14ac:dyDescent="0.2">
      <c r="A57" s="11" t="s">
        <v>179</v>
      </c>
      <c r="B57" t="s">
        <v>227</v>
      </c>
      <c r="C57" s="13" t="s">
        <v>243</v>
      </c>
    </row>
    <row r="58" spans="1:4" x14ac:dyDescent="0.2">
      <c r="A58" s="11" t="s">
        <v>180</v>
      </c>
      <c r="B58" t="s">
        <v>207</v>
      </c>
      <c r="C58" s="13" t="s">
        <v>244</v>
      </c>
      <c r="D58" t="s">
        <v>248</v>
      </c>
    </row>
    <row r="59" spans="1:4" x14ac:dyDescent="0.2">
      <c r="A59" s="9" t="s">
        <v>181</v>
      </c>
      <c r="B59" t="s">
        <v>228</v>
      </c>
    </row>
    <row r="60" spans="1:4" x14ac:dyDescent="0.2">
      <c r="A60" s="9" t="s">
        <v>182</v>
      </c>
      <c r="B60" s="8" t="s">
        <v>183</v>
      </c>
    </row>
    <row r="61" spans="1:4" x14ac:dyDescent="0.2">
      <c r="A61" s="9" t="s">
        <v>184</v>
      </c>
    </row>
    <row r="62" spans="1:4" x14ac:dyDescent="0.2">
      <c r="A62" s="11" t="s">
        <v>185</v>
      </c>
      <c r="B62" t="s">
        <v>204</v>
      </c>
    </row>
    <row r="63" spans="1:4" x14ac:dyDescent="0.2">
      <c r="A63" s="11" t="s">
        <v>186</v>
      </c>
    </row>
    <row r="64" spans="1:4" x14ac:dyDescent="0.2">
      <c r="A64" s="8"/>
    </row>
    <row r="65" spans="1:3" x14ac:dyDescent="0.2">
      <c r="A65" s="9" t="s">
        <v>187</v>
      </c>
    </row>
    <row r="66" spans="1:3" x14ac:dyDescent="0.2">
      <c r="A66" s="8"/>
    </row>
    <row r="67" spans="1:3" x14ac:dyDescent="0.2">
      <c r="A67" s="8"/>
    </row>
    <row r="68" spans="1:3" x14ac:dyDescent="0.2">
      <c r="A68" s="9" t="s">
        <v>188</v>
      </c>
    </row>
    <row r="69" spans="1:3" x14ac:dyDescent="0.2">
      <c r="A69" s="8"/>
    </row>
    <row r="70" spans="1:3" x14ac:dyDescent="0.2">
      <c r="A70" s="8"/>
    </row>
    <row r="71" spans="1:3" x14ac:dyDescent="0.2">
      <c r="A71" s="8"/>
    </row>
    <row r="72" spans="1:3" x14ac:dyDescent="0.2">
      <c r="A72" s="8"/>
    </row>
    <row r="73" spans="1:3" x14ac:dyDescent="0.2">
      <c r="A73" s="9" t="s">
        <v>189</v>
      </c>
    </row>
    <row r="74" spans="1:3" x14ac:dyDescent="0.2">
      <c r="A74" s="10" t="s">
        <v>190</v>
      </c>
    </row>
    <row r="75" spans="1:3" x14ac:dyDescent="0.2">
      <c r="A75" s="9" t="s">
        <v>191</v>
      </c>
    </row>
    <row r="76" spans="1:3" x14ac:dyDescent="0.2">
      <c r="A76" s="11" t="s">
        <v>192</v>
      </c>
      <c r="B76" t="s">
        <v>236</v>
      </c>
      <c r="C76" s="14" t="s">
        <v>243</v>
      </c>
    </row>
    <row r="77" spans="1:3" x14ac:dyDescent="0.2">
      <c r="A77" s="8"/>
    </row>
    <row r="78" spans="1:3" x14ac:dyDescent="0.2">
      <c r="A78" s="8"/>
    </row>
    <row r="79" spans="1:3" x14ac:dyDescent="0.2">
      <c r="A79" s="8" t="s">
        <v>193</v>
      </c>
    </row>
    <row r="80" spans="1:3" x14ac:dyDescent="0.2">
      <c r="A8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news_analysis</vt:lpstr>
      <vt:lpstr>init_analysis</vt:lpstr>
      <vt:lpstr>changes</vt:lpstr>
      <vt:lpstr>tree-valid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Chen, Jesse Z - (jessechen)</cp:lastModifiedBy>
  <dcterms:created xsi:type="dcterms:W3CDTF">2022-03-06T21:31:58Z</dcterms:created>
  <dcterms:modified xsi:type="dcterms:W3CDTF">2023-09-29T05:42:51Z</dcterms:modified>
</cp:coreProperties>
</file>