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120" yWindow="1120" windowWidth="24480" windowHeight="1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L36" i="1"/>
  <c r="L35" i="1"/>
  <c r="D24" i="1"/>
  <c r="G24" i="1"/>
  <c r="F24" i="1"/>
  <c r="L27" i="1"/>
  <c r="N23" i="1"/>
  <c r="N22" i="1"/>
  <c r="N21" i="1"/>
  <c r="K21" i="1"/>
  <c r="K20" i="1"/>
  <c r="K4" i="1"/>
  <c r="G21" i="1"/>
  <c r="F21" i="1"/>
  <c r="G11" i="1"/>
  <c r="F11" i="1"/>
  <c r="G23" i="1"/>
  <c r="F23" i="1"/>
  <c r="G22" i="1"/>
  <c r="F22" i="1"/>
  <c r="G20" i="1"/>
  <c r="F20" i="1"/>
  <c r="G18" i="1"/>
  <c r="F18" i="1"/>
  <c r="G14" i="1"/>
  <c r="G13" i="1"/>
  <c r="D10" i="1"/>
  <c r="G10" i="1"/>
  <c r="G9" i="1"/>
  <c r="G8" i="1"/>
  <c r="G7" i="1"/>
  <c r="F14" i="1"/>
  <c r="F13" i="1"/>
  <c r="F7" i="1"/>
  <c r="F8" i="1"/>
  <c r="F9" i="1"/>
  <c r="F10" i="1"/>
</calcChain>
</file>

<file path=xl/comments1.xml><?xml version="1.0" encoding="utf-8"?>
<comments xmlns="http://schemas.openxmlformats.org/spreadsheetml/2006/main">
  <authors>
    <author>Jesse Heitler</author>
  </authors>
  <commentList>
    <comment ref="D10" authorId="0">
      <text>
        <r>
          <rPr>
            <b/>
            <sz val="9"/>
            <color indexed="81"/>
            <rFont val="Calibri"/>
            <family val="2"/>
          </rPr>
          <t>Jesse Heitler:</t>
        </r>
        <r>
          <rPr>
            <sz val="9"/>
            <color indexed="81"/>
            <rFont val="Calibri"/>
            <family val="2"/>
          </rPr>
          <t xml:space="preserve">
Extrapolated</t>
        </r>
      </text>
    </comment>
  </commentList>
</comments>
</file>

<file path=xl/sharedStrings.xml><?xml version="1.0" encoding="utf-8"?>
<sst xmlns="http://schemas.openxmlformats.org/spreadsheetml/2006/main" count="42" uniqueCount="40">
  <si>
    <t>Bitcoin Mining Calculator</t>
  </si>
  <si>
    <t>BFL pricing analysis</t>
  </si>
  <si>
    <t>Product</t>
  </si>
  <si>
    <t>Price</t>
  </si>
  <si>
    <t>65nm 50 GH/s</t>
  </si>
  <si>
    <t>65 nm 25 Gh/s</t>
  </si>
  <si>
    <t>65nm 5 GH/s</t>
  </si>
  <si>
    <t>65nm 250 GH/s</t>
  </si>
  <si>
    <t>28nm 300 GH</t>
  </si>
  <si>
    <t>Power</t>
  </si>
  <si>
    <t>Power (watts)</t>
  </si>
  <si>
    <t>$/Ghash</t>
  </si>
  <si>
    <t>w/Ghash</t>
  </si>
  <si>
    <t>KNC Neptune</t>
  </si>
  <si>
    <t>Hash rate (Ghash)</t>
  </si>
  <si>
    <t>http://minr.info/</t>
  </si>
  <si>
    <t>Cointerra Miner II</t>
  </si>
  <si>
    <t>Bitmine Coincraft Rig</t>
  </si>
  <si>
    <t>Hashfast Sierra Batch 2</t>
  </si>
  <si>
    <t>Bitfury</t>
  </si>
  <si>
    <t>Annual Hosting</t>
  </si>
  <si>
    <t>Cointerra Miner IV</t>
  </si>
  <si>
    <t>Annual Power (kWh)</t>
  </si>
  <si>
    <t>Hour per year</t>
  </si>
  <si>
    <t>Relative power</t>
  </si>
  <si>
    <t>Relative cost</t>
  </si>
  <si>
    <t>HostedPower costs</t>
  </si>
  <si>
    <t>Cointerra</t>
  </si>
  <si>
    <t>cex.io</t>
  </si>
  <si>
    <t>https://cex.io/maintenance</t>
  </si>
  <si>
    <t>BlackArrow Prospero X-3</t>
  </si>
  <si>
    <t>Total Power Costs (estimated)</t>
  </si>
  <si>
    <t>Total capacity</t>
  </si>
  <si>
    <t>http://organofcorti.blogspot.com/2013/12/december-8th-2013-weekly-pool-and.html</t>
  </si>
  <si>
    <t>Th/s</t>
  </si>
  <si>
    <t>Avg power consumption</t>
  </si>
  <si>
    <t>kW</t>
  </si>
  <si>
    <t>Annual power cost</t>
  </si>
  <si>
    <t>Question</t>
  </si>
  <si>
    <t>How stable is watts per block?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</si>
</sst>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[$$-409]#,##0"/>
    <numFmt numFmtId="165" formatCode="[$$-409]#,##0.00"/>
    <numFmt numFmtId="166" formatCode="#,##0.0"/>
    <numFmt numFmtId="168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</cellXfs>
  <cellStyles count="7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I14" sqref="I14"/>
    </sheetView>
  </sheetViews>
  <sheetFormatPr baseColWidth="10" defaultRowHeight="15" x14ac:dyDescent="0"/>
  <cols>
    <col min="1" max="1" width="21.6640625" bestFit="1" customWidth="1"/>
    <col min="4" max="4" width="12.1640625" customWidth="1"/>
    <col min="5" max="5" width="4.5" customWidth="1"/>
    <col min="11" max="11" width="15.6640625" customWidth="1"/>
    <col min="12" max="12" width="14.1640625" bestFit="1" customWidth="1"/>
  </cols>
  <sheetData>
    <row r="1" spans="1:12">
      <c r="A1" t="s">
        <v>0</v>
      </c>
    </row>
    <row r="4" spans="1:12">
      <c r="A4" t="s">
        <v>1</v>
      </c>
      <c r="B4" t="s">
        <v>15</v>
      </c>
      <c r="K4">
        <f>24*365</f>
        <v>8760</v>
      </c>
      <c r="L4" t="s">
        <v>23</v>
      </c>
    </row>
    <row r="6" spans="1:12" s="6" customFormat="1" ht="30">
      <c r="A6" s="5" t="s">
        <v>2</v>
      </c>
      <c r="B6" s="5" t="s">
        <v>3</v>
      </c>
      <c r="C6" s="5" t="s">
        <v>14</v>
      </c>
      <c r="D6" s="5" t="s">
        <v>10</v>
      </c>
      <c r="E6" s="5"/>
      <c r="F6" s="5" t="s">
        <v>11</v>
      </c>
      <c r="G6" s="5" t="s">
        <v>12</v>
      </c>
      <c r="I6" s="5" t="s">
        <v>20</v>
      </c>
      <c r="K6" s="5" t="s">
        <v>22</v>
      </c>
    </row>
    <row r="7" spans="1:12">
      <c r="A7" t="s">
        <v>6</v>
      </c>
      <c r="B7" s="1">
        <v>274</v>
      </c>
      <c r="C7" s="3">
        <v>5.5</v>
      </c>
      <c r="D7" s="3">
        <v>30</v>
      </c>
      <c r="F7" s="2">
        <f>B7/C7</f>
        <v>49.81818181818182</v>
      </c>
      <c r="G7" s="4">
        <f>D7/C7</f>
        <v>5.4545454545454541</v>
      </c>
    </row>
    <row r="8" spans="1:12">
      <c r="A8" t="s">
        <v>5</v>
      </c>
      <c r="B8" s="1">
        <v>1249</v>
      </c>
      <c r="C8" s="3">
        <v>25</v>
      </c>
      <c r="D8" s="3">
        <v>125</v>
      </c>
      <c r="F8" s="2">
        <f>B8/C8</f>
        <v>49.96</v>
      </c>
      <c r="G8" s="4">
        <f>D8/C8</f>
        <v>5</v>
      </c>
    </row>
    <row r="9" spans="1:12">
      <c r="A9" t="s">
        <v>4</v>
      </c>
      <c r="B9" s="1">
        <v>2499</v>
      </c>
      <c r="C9" s="3">
        <v>50</v>
      </c>
      <c r="D9" s="3">
        <v>250</v>
      </c>
      <c r="F9" s="2">
        <f>B9/C9</f>
        <v>49.98</v>
      </c>
      <c r="G9" s="4">
        <f>D9/C9</f>
        <v>5</v>
      </c>
    </row>
    <row r="10" spans="1:12">
      <c r="A10" t="s">
        <v>7</v>
      </c>
      <c r="B10" s="1">
        <v>11876</v>
      </c>
      <c r="C10" s="3">
        <v>250</v>
      </c>
      <c r="D10" s="3">
        <f>C10*5</f>
        <v>1250</v>
      </c>
      <c r="F10" s="2">
        <f>B10/C10</f>
        <v>47.503999999999998</v>
      </c>
      <c r="G10" s="4">
        <f>D10/C10</f>
        <v>5</v>
      </c>
    </row>
    <row r="11" spans="1:12">
      <c r="A11" t="s">
        <v>19</v>
      </c>
      <c r="B11" s="1"/>
      <c r="C11" s="3">
        <v>10</v>
      </c>
      <c r="D11" s="3">
        <v>75</v>
      </c>
      <c r="F11" s="2">
        <f>B11/C11</f>
        <v>0</v>
      </c>
      <c r="G11" s="4">
        <f>D11/C11</f>
        <v>7.5</v>
      </c>
    </row>
    <row r="12" spans="1:12">
      <c r="C12" s="3"/>
      <c r="D12" s="3"/>
    </row>
    <row r="13" spans="1:12">
      <c r="A13" t="s">
        <v>8</v>
      </c>
      <c r="B13" s="1">
        <v>2800</v>
      </c>
      <c r="C13" s="3">
        <v>300</v>
      </c>
      <c r="D13" s="3">
        <v>175</v>
      </c>
      <c r="F13" s="2">
        <f>B13/C13</f>
        <v>9.3333333333333339</v>
      </c>
      <c r="G13" s="4">
        <f t="shared" ref="G13:G14" si="0">D13/C13</f>
        <v>0.58333333333333337</v>
      </c>
      <c r="I13" s="2">
        <f>F13*C10</f>
        <v>2333.3333333333335</v>
      </c>
    </row>
    <row r="14" spans="1:12">
      <c r="A14" t="s">
        <v>8</v>
      </c>
      <c r="B14" s="1">
        <v>4680</v>
      </c>
      <c r="C14" s="3">
        <v>600</v>
      </c>
      <c r="D14" s="3">
        <v>350</v>
      </c>
      <c r="F14" s="2">
        <f>B14/C14</f>
        <v>7.8</v>
      </c>
      <c r="G14" s="4">
        <f t="shared" si="0"/>
        <v>0.58333333333333337</v>
      </c>
    </row>
    <row r="15" spans="1:12">
      <c r="B15" s="1"/>
      <c r="C15" s="3"/>
      <c r="D15" s="3"/>
    </row>
    <row r="16" spans="1:12">
      <c r="B16" s="1"/>
      <c r="C16" s="3"/>
      <c r="D16" s="3"/>
    </row>
    <row r="17" spans="1:15">
      <c r="B17" s="1"/>
      <c r="C17" s="3"/>
      <c r="D17" s="3"/>
    </row>
    <row r="18" spans="1:15">
      <c r="A18" t="s">
        <v>13</v>
      </c>
      <c r="B18" s="1">
        <v>12995</v>
      </c>
      <c r="C18" s="3">
        <v>3000</v>
      </c>
      <c r="D18" s="3">
        <v>2100</v>
      </c>
      <c r="F18" s="2">
        <f>B18/C18</f>
        <v>4.331666666666667</v>
      </c>
      <c r="G18" s="4">
        <f t="shared" ref="G18" si="1">D18/C18</f>
        <v>0.7</v>
      </c>
    </row>
    <row r="19" spans="1:15">
      <c r="B19" s="1"/>
    </row>
    <row r="20" spans="1:15">
      <c r="A20" t="s">
        <v>16</v>
      </c>
      <c r="B20" s="1">
        <v>3499</v>
      </c>
      <c r="C20" s="3">
        <v>1000</v>
      </c>
      <c r="D20" s="3">
        <v>600</v>
      </c>
      <c r="F20" s="2">
        <f>B20/C20</f>
        <v>3.4990000000000001</v>
      </c>
      <c r="G20" s="4">
        <f t="shared" ref="G20" si="2">D20/C20</f>
        <v>0.6</v>
      </c>
      <c r="I20" s="1">
        <v>2999</v>
      </c>
      <c r="K20" s="3">
        <f>$K$4 * D20/1000</f>
        <v>5256</v>
      </c>
    </row>
    <row r="21" spans="1:15">
      <c r="A21" t="s">
        <v>21</v>
      </c>
      <c r="B21" s="1">
        <v>5999</v>
      </c>
      <c r="C21" s="3">
        <v>2000</v>
      </c>
      <c r="D21" s="3">
        <v>1200</v>
      </c>
      <c r="F21" s="2">
        <f>B21/C21</f>
        <v>2.9994999999999998</v>
      </c>
      <c r="G21" s="4">
        <f t="shared" ref="G21" si="3">D21/C21</f>
        <v>0.6</v>
      </c>
      <c r="I21" s="1">
        <v>3999</v>
      </c>
      <c r="K21" s="3">
        <f>$K$4 * D21/1000</f>
        <v>10512</v>
      </c>
      <c r="M21" t="s">
        <v>24</v>
      </c>
      <c r="N21" s="3">
        <f>K21-K20</f>
        <v>5256</v>
      </c>
    </row>
    <row r="22" spans="1:15">
      <c r="A22" t="s">
        <v>17</v>
      </c>
      <c r="B22" s="1">
        <v>14999</v>
      </c>
      <c r="C22" s="3">
        <v>2000</v>
      </c>
      <c r="D22" s="3">
        <v>1700</v>
      </c>
      <c r="F22" s="2">
        <f>B22/C22</f>
        <v>7.4995000000000003</v>
      </c>
      <c r="G22" s="4">
        <f t="shared" ref="G22" si="4">D22/C22</f>
        <v>0.85</v>
      </c>
      <c r="M22" t="s">
        <v>25</v>
      </c>
      <c r="N22" s="1">
        <f>I21-I20</f>
        <v>1000</v>
      </c>
    </row>
    <row r="23" spans="1:15">
      <c r="A23" t="s">
        <v>18</v>
      </c>
      <c r="B23" s="1">
        <v>7080</v>
      </c>
      <c r="C23" s="3">
        <v>1200</v>
      </c>
      <c r="D23" s="3">
        <v>780</v>
      </c>
      <c r="F23" s="2">
        <f>B23/C23</f>
        <v>5.9</v>
      </c>
      <c r="G23" s="4">
        <f t="shared" ref="G23" si="5">D23/C23</f>
        <v>0.65</v>
      </c>
      <c r="N23" s="2">
        <f>N22/N21</f>
        <v>0.19025875190258751</v>
      </c>
    </row>
    <row r="24" spans="1:15">
      <c r="A24" t="s">
        <v>30</v>
      </c>
      <c r="B24" s="1">
        <v>5949.15</v>
      </c>
      <c r="C24" s="3">
        <v>2000</v>
      </c>
      <c r="D24" s="3">
        <f>0.5*C24</f>
        <v>1000</v>
      </c>
      <c r="F24" s="2">
        <f>B24/C24</f>
        <v>2.9745749999999997</v>
      </c>
      <c r="G24" s="4">
        <f t="shared" ref="G24" si="6">D24/C24</f>
        <v>0.5</v>
      </c>
    </row>
    <row r="25" spans="1:15">
      <c r="B25" s="1"/>
    </row>
    <row r="26" spans="1:15">
      <c r="B26" s="1"/>
      <c r="K26" s="7" t="s">
        <v>26</v>
      </c>
      <c r="L26" s="8"/>
      <c r="M26" s="8"/>
      <c r="N26" s="8"/>
      <c r="O26" s="9"/>
    </row>
    <row r="27" spans="1:15">
      <c r="B27" s="1"/>
      <c r="K27" s="10" t="s">
        <v>27</v>
      </c>
      <c r="L27" s="11">
        <f>N23</f>
        <v>0.19025875190258751</v>
      </c>
      <c r="M27" s="12"/>
      <c r="N27" s="12"/>
      <c r="O27" s="13"/>
    </row>
    <row r="28" spans="1:15">
      <c r="B28" s="1"/>
      <c r="K28" s="10" t="s">
        <v>28</v>
      </c>
      <c r="L28" s="11">
        <v>0.17</v>
      </c>
      <c r="M28" s="12" t="s">
        <v>29</v>
      </c>
      <c r="N28" s="12"/>
      <c r="O28" s="13"/>
    </row>
    <row r="29" spans="1:15">
      <c r="B29" s="1"/>
      <c r="K29" s="14"/>
      <c r="L29" s="15"/>
      <c r="M29" s="15"/>
      <c r="N29" s="15"/>
      <c r="O29" s="16"/>
    </row>
    <row r="30" spans="1:15">
      <c r="A30" t="s">
        <v>38</v>
      </c>
    </row>
    <row r="31" spans="1:15">
      <c r="A31" t="s">
        <v>39</v>
      </c>
    </row>
    <row r="32" spans="1:15">
      <c r="K32" t="s">
        <v>31</v>
      </c>
    </row>
    <row r="33" spans="11:14">
      <c r="K33" t="s">
        <v>32</v>
      </c>
      <c r="L33" s="17">
        <v>6574.8</v>
      </c>
      <c r="M33" t="s">
        <v>34</v>
      </c>
      <c r="N33" t="s">
        <v>33</v>
      </c>
    </row>
    <row r="34" spans="11:14">
      <c r="K34" t="s">
        <v>35</v>
      </c>
      <c r="L34">
        <v>5</v>
      </c>
      <c r="M34" t="s">
        <v>12</v>
      </c>
    </row>
    <row r="35" spans="11:14">
      <c r="K35" t="s">
        <v>9</v>
      </c>
      <c r="L35" s="18">
        <f>L34*1000*L33/1000</f>
        <v>32874</v>
      </c>
      <c r="M35" t="s">
        <v>36</v>
      </c>
    </row>
    <row r="36" spans="11:14">
      <c r="K36" t="s">
        <v>37</v>
      </c>
      <c r="L36" s="19">
        <f>L35*$K$4*0.15</f>
        <v>43196436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Heitler</dc:creator>
  <cp:lastModifiedBy>Jesse Heitler</cp:lastModifiedBy>
  <dcterms:created xsi:type="dcterms:W3CDTF">2013-12-11T21:33:04Z</dcterms:created>
  <dcterms:modified xsi:type="dcterms:W3CDTF">2013-12-27T00:16:35Z</dcterms:modified>
</cp:coreProperties>
</file>