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540" windowWidth="19800" windowHeight="7290"/>
  </bookViews>
  <sheets>
    <sheet name="2014-15" sheetId="1" r:id="rId1"/>
    <sheet name="descriptions" sheetId="2" r:id="rId2"/>
    <sheet name="teams" sheetId="3" r:id="rId3"/>
  </sheets>
  <externalReferences>
    <externalReference r:id="rId4"/>
    <externalReference r:id="rId5"/>
  </externalReferences>
  <definedNames>
    <definedName name="_xlnm._FilterDatabase" localSheetId="0" hidden="1">'2014-15'!$A$1:$C$1</definedName>
    <definedName name="CODE" localSheetId="1">[1]EFF!#REF!</definedName>
    <definedName name="CODE" localSheetId="2">[1]EFF!#REF!</definedName>
    <definedName name="CODE">[1]EFF!#REF!</definedName>
    <definedName name="EDOC" localSheetId="1">[2]EFF!#REF!</definedName>
    <definedName name="EDOC" localSheetId="2">[2]EFF!#REF!</definedName>
    <definedName name="EDOC">[2]EFF!#REF!</definedName>
  </definedNames>
  <calcPr calcId="145621" calcMode="manual"/>
</workbook>
</file>

<file path=xl/calcChain.xml><?xml version="1.0" encoding="utf-8"?>
<calcChain xmlns="http://schemas.openxmlformats.org/spreadsheetml/2006/main">
  <c r="AY59" i="1" l="1"/>
  <c r="AX59" i="1"/>
  <c r="AY57" i="1"/>
  <c r="AX57" i="1"/>
  <c r="AY55" i="1"/>
  <c r="AX55" i="1"/>
  <c r="AY53" i="1"/>
  <c r="AX53" i="1"/>
  <c r="AY51" i="1"/>
  <c r="AX51" i="1"/>
  <c r="AY49" i="1"/>
  <c r="AX49" i="1"/>
  <c r="AY47" i="1"/>
  <c r="AX47" i="1"/>
  <c r="AY45" i="1"/>
  <c r="AX45" i="1"/>
  <c r="AY43" i="1"/>
  <c r="AX43" i="1"/>
  <c r="AY41" i="1"/>
  <c r="AX41" i="1"/>
  <c r="AY39" i="1"/>
  <c r="AX39" i="1"/>
  <c r="AY37" i="1"/>
  <c r="AX37" i="1"/>
  <c r="AY35" i="1"/>
  <c r="AX35" i="1"/>
  <c r="AY33" i="1"/>
  <c r="AX33" i="1"/>
  <c r="AY31" i="1"/>
  <c r="AX31" i="1"/>
  <c r="AY29" i="1"/>
  <c r="AX29" i="1"/>
  <c r="AY27" i="1"/>
  <c r="AX27" i="1"/>
  <c r="AY25" i="1"/>
  <c r="AX25" i="1"/>
  <c r="AY23" i="1"/>
  <c r="AX23" i="1"/>
  <c r="AY21" i="1"/>
  <c r="AX21" i="1"/>
  <c r="AY19" i="1"/>
  <c r="AX19" i="1"/>
  <c r="AY17" i="1"/>
  <c r="AX17" i="1"/>
  <c r="AY15" i="1"/>
  <c r="AX15" i="1"/>
  <c r="AY13" i="1"/>
  <c r="AX13" i="1"/>
  <c r="AY11" i="1"/>
  <c r="AX11" i="1"/>
  <c r="AY9" i="1"/>
  <c r="AX9" i="1"/>
  <c r="AY7" i="1"/>
  <c r="AX7" i="1"/>
  <c r="AY5" i="1"/>
  <c r="AX5" i="1"/>
  <c r="AY3" i="1"/>
  <c r="AX3" i="1"/>
</calcChain>
</file>

<file path=xl/sharedStrings.xml><?xml version="1.0" encoding="utf-8"?>
<sst xmlns="http://schemas.openxmlformats.org/spreadsheetml/2006/main" count="1128" uniqueCount="588">
  <si>
    <t>DATASET</t>
  </si>
  <si>
    <t>DATE</t>
  </si>
  <si>
    <t>TEAMS</t>
  </si>
  <si>
    <t>VENUE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</si>
  <si>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</si>
  <si>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</si>
  <si>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</si>
  <si>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</si>
  <si>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</si>
  <si>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</si>
  <si>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</si>
  <si>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</si>
  <si>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</si>
  <si>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</si>
  <si>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</si>
  <si>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</si>
  <si>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</si>
  <si>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</si>
  <si>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</si>
  <si>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</si>
  <si>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</si>
  <si>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</si>
  <si>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</si>
  <si>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</si>
  <si>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</si>
  <si>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</si>
  <si>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</si>
  <si>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</si>
  <si>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</si>
  <si>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</si>
  <si>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POSS</t>
  </si>
  <si>
    <t>PACE</t>
  </si>
  <si>
    <t>OEFF</t>
  </si>
  <si>
    <t>DEFF</t>
  </si>
  <si>
    <t>REST DAYS</t>
  </si>
  <si>
    <t>STARTING LINEUPS</t>
  </si>
  <si>
    <t>OPENING ODDS</t>
  </si>
  <si>
    <t>OPENING SPREAD</t>
  </si>
  <si>
    <t>OPENING TOTAL</t>
  </si>
  <si>
    <t>MOVEMENTS</t>
  </si>
  <si>
    <t>CLOSING ODDS</t>
  </si>
  <si>
    <t>MONEYLINE</t>
  </si>
  <si>
    <t>HALFTIME</t>
  </si>
  <si>
    <t>BOX SCORE</t>
  </si>
  <si>
    <t>ODDS</t>
  </si>
  <si>
    <t>2014-2015 Regular Season</t>
  </si>
  <si>
    <t>10/28/2014</t>
  </si>
  <si>
    <t>Orlando</t>
  </si>
  <si>
    <t>Road</t>
  </si>
  <si>
    <t>3+</t>
  </si>
  <si>
    <t>Tobias Harris</t>
  </si>
  <si>
    <t>Kyle O'Quinn</t>
  </si>
  <si>
    <t>Nikola Vucevic</t>
  </si>
  <si>
    <t>Evan Fournier</t>
  </si>
  <si>
    <t>Elfrid Payton</t>
  </si>
  <si>
    <t>Tony Brothers</t>
  </si>
  <si>
    <t>David Jones</t>
  </si>
  <si>
    <t>191 / 190.5 / 191.5</t>
  </si>
  <si>
    <t>+380</t>
  </si>
  <si>
    <t>94.5</t>
  </si>
  <si>
    <t>New Orleans</t>
  </si>
  <si>
    <t>Home</t>
  </si>
  <si>
    <t>Tyreke Evans</t>
  </si>
  <si>
    <t>Anthony Davis</t>
  </si>
  <si>
    <t>Omer Asik</t>
  </si>
  <si>
    <t>Eric Gordon</t>
  </si>
  <si>
    <t>Jrue Holiday</t>
  </si>
  <si>
    <t>Dedric Taylor</t>
  </si>
  <si>
    <t>-10.5  / -9.5  / -9 -05</t>
  </si>
  <si>
    <t>-475</t>
  </si>
  <si>
    <t xml:space="preserve">-3.5 </t>
  </si>
  <si>
    <t>Dallas</t>
  </si>
  <si>
    <t>Chandler Parsons</t>
  </si>
  <si>
    <t>Dirk Nowitzki</t>
  </si>
  <si>
    <t>Tyson Chandler</t>
  </si>
  <si>
    <t>Monta Ellis</t>
  </si>
  <si>
    <t>Jameer Nelson</t>
  </si>
  <si>
    <t>Jason Phillips</t>
  </si>
  <si>
    <t>Pat Fraher</t>
  </si>
  <si>
    <t>203.5 / 203.5u14 / 203</t>
  </si>
  <si>
    <t>+140</t>
  </si>
  <si>
    <t>102</t>
  </si>
  <si>
    <t>San Antonio</t>
  </si>
  <si>
    <t>Marco Belinelli</t>
  </si>
  <si>
    <t>Tim Duncan</t>
  </si>
  <si>
    <t>Matt Bonner</t>
  </si>
  <si>
    <t>Danny Green</t>
  </si>
  <si>
    <t>Tony Parker</t>
  </si>
  <si>
    <t>Haywoode Workman</t>
  </si>
  <si>
    <t>-4 -05 / -4 -07 / -3.5 -15</t>
  </si>
  <si>
    <t>-165</t>
  </si>
  <si>
    <t xml:space="preserve">-4 </t>
  </si>
  <si>
    <t>Houston</t>
  </si>
  <si>
    <t>Trevor Ariza</t>
  </si>
  <si>
    <t>Terrence Jones</t>
  </si>
  <si>
    <t>Dwight Howard</t>
  </si>
  <si>
    <t>James Harden</t>
  </si>
  <si>
    <t>Patrick Beverley</t>
  </si>
  <si>
    <t>Derek Richardson</t>
  </si>
  <si>
    <t>Courtney Kirkland</t>
  </si>
  <si>
    <t>-6.5  / -7  / -7 -09</t>
  </si>
  <si>
    <t>-300</t>
  </si>
  <si>
    <t>+1.5 -20</t>
  </si>
  <si>
    <t>LA Lakers</t>
  </si>
  <si>
    <t>Wesley Johnson</t>
  </si>
  <si>
    <t>Carlos Boozer</t>
  </si>
  <si>
    <t>Jordan Hill</t>
  </si>
  <si>
    <t>Kobe Bryant</t>
  </si>
  <si>
    <t>Jeremy Lin</t>
  </si>
  <si>
    <t>Zach Zarba</t>
  </si>
  <si>
    <t>206.5 / 207 / 206.5</t>
  </si>
  <si>
    <t>+250</t>
  </si>
  <si>
    <t>103</t>
  </si>
  <si>
    <t>10/29/2014</t>
  </si>
  <si>
    <t>Milwaukee</t>
  </si>
  <si>
    <t>Khris Middleton</t>
  </si>
  <si>
    <t>Jabari Parker</t>
  </si>
  <si>
    <t>Larry Sanders</t>
  </si>
  <si>
    <t>Jared Dudley</t>
  </si>
  <si>
    <t>Brandon Knight</t>
  </si>
  <si>
    <t>James Capers</t>
  </si>
  <si>
    <t>Eli Roe</t>
  </si>
  <si>
    <t>192.5 / 193 / 192.5</t>
  </si>
  <si>
    <t>+315</t>
  </si>
  <si>
    <t>97</t>
  </si>
  <si>
    <t>Charlotte</t>
  </si>
  <si>
    <t>Michael Kidd-Gilchrist</t>
  </si>
  <si>
    <t>Marvin Williams</t>
  </si>
  <si>
    <t>Al Jefferson</t>
  </si>
  <si>
    <t>Lance Stephenson</t>
  </si>
  <si>
    <t>Kemba Walker</t>
  </si>
  <si>
    <t>Eric Lewis</t>
  </si>
  <si>
    <t xml:space="preserve">-9  / -8.5 </t>
  </si>
  <si>
    <t>-390</t>
  </si>
  <si>
    <t xml:space="preserve">-7.5 </t>
  </si>
  <si>
    <t>Philadelphia</t>
  </si>
  <si>
    <t>Chris Johnson</t>
  </si>
  <si>
    <t>Nerlens Noel</t>
  </si>
  <si>
    <t>Henry Sims</t>
  </si>
  <si>
    <t>Hollis Thompson</t>
  </si>
  <si>
    <t>Tony Wroten</t>
  </si>
  <si>
    <t>Leroy Richardson</t>
  </si>
  <si>
    <t>Ed Malloy</t>
  </si>
  <si>
    <t>189o12 / 189 / 189o11</t>
  </si>
  <si>
    <t>+290</t>
  </si>
  <si>
    <t>95o15</t>
  </si>
  <si>
    <t>Indiana</t>
  </si>
  <si>
    <t>Solomon Hill</t>
  </si>
  <si>
    <t>Luis Scola</t>
  </si>
  <si>
    <t>Roy Hibbert</t>
  </si>
  <si>
    <t>CJ Miles</t>
  </si>
  <si>
    <t>Donald Sloan</t>
  </si>
  <si>
    <t>Kevin Cutler</t>
  </si>
  <si>
    <t>-6.5  / -7  / -7 -21</t>
  </si>
  <si>
    <t>-350</t>
  </si>
  <si>
    <t>-6 -15</t>
  </si>
  <si>
    <t>Brooklyn</t>
  </si>
  <si>
    <t>Joe Johnson</t>
  </si>
  <si>
    <t>Kevin Garnett</t>
  </si>
  <si>
    <t>Mason Plumlee</t>
  </si>
  <si>
    <t>Bojan Bogdanovic</t>
  </si>
  <si>
    <t>Deron Williams</t>
  </si>
  <si>
    <t>Bennett Salvatore</t>
  </si>
  <si>
    <t>Josh Tiven</t>
  </si>
  <si>
    <t>193 / 194 / 194.5</t>
  </si>
  <si>
    <t>-105</t>
  </si>
  <si>
    <t>96.5</t>
  </si>
  <si>
    <t>Boston</t>
  </si>
  <si>
    <t>Jeff Green</t>
  </si>
  <si>
    <t>Jared Sullinger</t>
  </si>
  <si>
    <t>Kelly Olynyk</t>
  </si>
  <si>
    <t>Avery Bradley</t>
  </si>
  <si>
    <t>Rajon Rondo</t>
  </si>
  <si>
    <t>Nick Buchert</t>
  </si>
  <si>
    <t xml:space="preserve">-1.5  / -1.5 -09 / -1 </t>
  </si>
  <si>
    <t>-115</t>
  </si>
  <si>
    <t xml:space="preserve">+6.5 </t>
  </si>
  <si>
    <t>Washington</t>
  </si>
  <si>
    <t>Paul Pierce</t>
  </si>
  <si>
    <t>Drew Gooden</t>
  </si>
  <si>
    <t>Marcin Gortat</t>
  </si>
  <si>
    <t>Garrett Temple</t>
  </si>
  <si>
    <t>John Wall</t>
  </si>
  <si>
    <t>Derrick Stafford</t>
  </si>
  <si>
    <t>Scott Wall</t>
  </si>
  <si>
    <t>190.5 / 189.5 / 188.5</t>
  </si>
  <si>
    <t>+180</t>
  </si>
  <si>
    <t>93.5</t>
  </si>
  <si>
    <t>Miami</t>
  </si>
  <si>
    <t>Luol Deng</t>
  </si>
  <si>
    <t>Shawne Williams</t>
  </si>
  <si>
    <t>Chris Bosh</t>
  </si>
  <si>
    <t>Dwyane Wade</t>
  </si>
  <si>
    <t>Norris Cole</t>
  </si>
  <si>
    <t>Karl Lane</t>
  </si>
  <si>
    <t>-5  / -5.5  / -5.5 EVEN</t>
  </si>
  <si>
    <t>-210</t>
  </si>
  <si>
    <t xml:space="preserve">-3 </t>
  </si>
  <si>
    <t>Atlanta</t>
  </si>
  <si>
    <t>DeMarre Carroll</t>
  </si>
  <si>
    <t>Paul Millsap</t>
  </si>
  <si>
    <t>Al Horford</t>
  </si>
  <si>
    <t>Kyle Korver</t>
  </si>
  <si>
    <t>Jeff Teague</t>
  </si>
  <si>
    <t>Mike Callahan</t>
  </si>
  <si>
    <t>Sean Wright</t>
  </si>
  <si>
    <t>200.5 / 200 / 199</t>
  </si>
  <si>
    <t>+161</t>
  </si>
  <si>
    <t>100.5</t>
  </si>
  <si>
    <t>Toronto</t>
  </si>
  <si>
    <t>Terrence Ross</t>
  </si>
  <si>
    <t>Amir Johnson</t>
  </si>
  <si>
    <t>Jonas Valanciunas</t>
  </si>
  <si>
    <t>DeMar DeRozan</t>
  </si>
  <si>
    <t>Kyle Lowry</t>
  </si>
  <si>
    <t>Curtis Blair</t>
  </si>
  <si>
    <t xml:space="preserve">-4 -06 / -4 -05 / -4 </t>
  </si>
  <si>
    <t>-190</t>
  </si>
  <si>
    <t xml:space="preserve">PK </t>
  </si>
  <si>
    <t>Minnesota</t>
  </si>
  <si>
    <t>Andrew Wiggins</t>
  </si>
  <si>
    <t>Thaddeus Young</t>
  </si>
  <si>
    <t>Nikola Pekovic</t>
  </si>
  <si>
    <t>Corey Brewer</t>
  </si>
  <si>
    <t>Ricky Rubio</t>
  </si>
  <si>
    <t>Scott Foster</t>
  </si>
  <si>
    <t>Matt Boland</t>
  </si>
  <si>
    <t>197 / 197.5 / 197.5u11</t>
  </si>
  <si>
    <t>99.5</t>
  </si>
  <si>
    <t>Memphis</t>
  </si>
  <si>
    <t>Tony Allen</t>
  </si>
  <si>
    <t>Zach Randolph</t>
  </si>
  <si>
    <t>Marc Gasol</t>
  </si>
  <si>
    <t>Courtney Lee</t>
  </si>
  <si>
    <t>Mike Conley</t>
  </si>
  <si>
    <t>Mark Lindsay</t>
  </si>
  <si>
    <t xml:space="preserve">-7.5 -11 / -7.5  / -7 </t>
  </si>
  <si>
    <t xml:space="preserve">-2.5 </t>
  </si>
  <si>
    <t>Chicago</t>
  </si>
  <si>
    <t>Mike Dunleavy</t>
  </si>
  <si>
    <t>Pau Gasol</t>
  </si>
  <si>
    <t>Joakim Noah</t>
  </si>
  <si>
    <t>Kirk Hinrich</t>
  </si>
  <si>
    <t>Derrick Rose</t>
  </si>
  <si>
    <t>Sean Corbin</t>
  </si>
  <si>
    <t>Joe Crawford</t>
  </si>
  <si>
    <t xml:space="preserve">-4  / -4.5  / -4 </t>
  </si>
  <si>
    <t>-195</t>
  </si>
  <si>
    <t xml:space="preserve">+1 </t>
  </si>
  <si>
    <t>New York</t>
  </si>
  <si>
    <t>Carmelo Anthony</t>
  </si>
  <si>
    <t>Amar'e Stoudemire</t>
  </si>
  <si>
    <t>Samuel Dalembert</t>
  </si>
  <si>
    <t>Shane Larkin</t>
  </si>
  <si>
    <t>Iman Shumpert</t>
  </si>
  <si>
    <t>Derrick Collins</t>
  </si>
  <si>
    <t>184.5 / 185 / 184.5</t>
  </si>
  <si>
    <t>+166</t>
  </si>
  <si>
    <t>91.5</t>
  </si>
  <si>
    <t>Detroit</t>
  </si>
  <si>
    <t>Denver</t>
  </si>
  <si>
    <t>Timofey Mozgov</t>
  </si>
  <si>
    <t>Monty McCutchen</t>
  </si>
  <si>
    <t>Utah</t>
  </si>
  <si>
    <t>James Williams</t>
  </si>
  <si>
    <t>101.5</t>
  </si>
  <si>
    <t>Marc Davis</t>
  </si>
  <si>
    <t>+750</t>
  </si>
  <si>
    <t>Phoenix</t>
  </si>
  <si>
    <t>-1100</t>
  </si>
  <si>
    <t>Golden State</t>
  </si>
  <si>
    <t>Harrison Barnes</t>
  </si>
  <si>
    <t>Draymond Green</t>
  </si>
  <si>
    <t>Andrew Bogut</t>
  </si>
  <si>
    <t>Klay Thompson</t>
  </si>
  <si>
    <t>Stephen Curry</t>
  </si>
  <si>
    <t>Bill Kennedy</t>
  </si>
  <si>
    <t xml:space="preserve">-5 </t>
  </si>
  <si>
    <t>Sacramento</t>
  </si>
  <si>
    <t>104</t>
  </si>
  <si>
    <t>Oklahoma City</t>
  </si>
  <si>
    <t>Ron Garretson</t>
  </si>
  <si>
    <t>Tony Brown</t>
  </si>
  <si>
    <t>Portland</t>
  </si>
  <si>
    <t>Nicolas Batum</t>
  </si>
  <si>
    <t>LaMarcus Aldridge</t>
  </si>
  <si>
    <t>Robin Lopez</t>
  </si>
  <si>
    <t>Damian Lillard</t>
  </si>
  <si>
    <t>Nene</t>
  </si>
  <si>
    <t>Bill Spooner</t>
  </si>
  <si>
    <t>1</t>
  </si>
  <si>
    <t>Dan Crawford</t>
  </si>
  <si>
    <t>Michael Smith</t>
  </si>
  <si>
    <t>+195</t>
  </si>
  <si>
    <t>-230</t>
  </si>
  <si>
    <t>Tom Washington</t>
  </si>
  <si>
    <t>David Guthrie</t>
  </si>
  <si>
    <t>Cleveland</t>
  </si>
  <si>
    <t>LeBron James</t>
  </si>
  <si>
    <t>Kevin Love</t>
  </si>
  <si>
    <t>Kyrie Irving</t>
  </si>
  <si>
    <t>Ken Mauer</t>
  </si>
  <si>
    <t>205 / 204.5 / 205</t>
  </si>
  <si>
    <t>LA Clippers</t>
  </si>
  <si>
    <t>Matt Barnes</t>
  </si>
  <si>
    <t>Blake Griffin</t>
  </si>
  <si>
    <t>DeAndre Jordan</t>
  </si>
  <si>
    <t>JJ Redick</t>
  </si>
  <si>
    <t>Chris Paul</t>
  </si>
  <si>
    <t>Brian Forte</t>
  </si>
  <si>
    <t xml:space="preserve">-6 </t>
  </si>
  <si>
    <t>2</t>
  </si>
  <si>
    <t>Kawhi Leonard</t>
  </si>
  <si>
    <t>105.5</t>
  </si>
  <si>
    <t>-900</t>
  </si>
  <si>
    <t>+600</t>
  </si>
  <si>
    <t>Jimmy Butler</t>
  </si>
  <si>
    <t>-130</t>
  </si>
  <si>
    <t>+110</t>
  </si>
  <si>
    <t>Kane Fitzgerald</t>
  </si>
  <si>
    <t>+900</t>
  </si>
  <si>
    <t>-1500</t>
  </si>
  <si>
    <t>+230</t>
  </si>
  <si>
    <t>Brook Lopez</t>
  </si>
  <si>
    <t>+2 -15</t>
  </si>
  <si>
    <t>Ersan Ilyasova</t>
  </si>
  <si>
    <t xml:space="preserve">-2 </t>
  </si>
  <si>
    <t>-140</t>
  </si>
  <si>
    <t>+120</t>
  </si>
  <si>
    <t>-250</t>
  </si>
  <si>
    <t>+210</t>
  </si>
  <si>
    <t>Tyler Hansbrough</t>
  </si>
  <si>
    <t>Tiago Splitter</t>
  </si>
  <si>
    <t>95</t>
  </si>
  <si>
    <t>-3 -15</t>
  </si>
  <si>
    <t xml:space="preserve">-5.5 </t>
  </si>
  <si>
    <t>Evan Turner</t>
  </si>
  <si>
    <t xml:space="preserve">-1 </t>
  </si>
  <si>
    <t xml:space="preserve">-8 </t>
  </si>
  <si>
    <t>Allen Crabbe</t>
  </si>
  <si>
    <t>+325</t>
  </si>
  <si>
    <t>-400</t>
  </si>
  <si>
    <t>107.5</t>
  </si>
  <si>
    <t>J.R. Smith</t>
  </si>
  <si>
    <t>Giannis Antetokounmpo</t>
  </si>
  <si>
    <t>-410</t>
  </si>
  <si>
    <t>+330</t>
  </si>
  <si>
    <t>Zaza Pachulia</t>
  </si>
  <si>
    <t>105.5o15</t>
  </si>
  <si>
    <t>Michael Carter-Williams</t>
  </si>
  <si>
    <t>Quincy Pondexter</t>
  </si>
  <si>
    <t>107</t>
  </si>
  <si>
    <t>Bradley Beal</t>
  </si>
  <si>
    <t xml:space="preserve">-9 </t>
  </si>
  <si>
    <t>Jason Terry</t>
  </si>
  <si>
    <t>Tyler Zeller</t>
  </si>
  <si>
    <t xml:space="preserve">-11  / -11 -05 / -11 </t>
  </si>
  <si>
    <t>190 / 189.5 / 190</t>
  </si>
  <si>
    <t>+400</t>
  </si>
  <si>
    <t>-500</t>
  </si>
  <si>
    <t>-2.5 -05</t>
  </si>
  <si>
    <t>-280</t>
  </si>
  <si>
    <t>190 / 190.5 / 190</t>
  </si>
  <si>
    <t>101o15</t>
  </si>
  <si>
    <t>Richard Jefferson</t>
  </si>
  <si>
    <t>+200</t>
  </si>
  <si>
    <t>-240</t>
  </si>
  <si>
    <t>-220</t>
  </si>
  <si>
    <t>+185</t>
  </si>
  <si>
    <t>+700</t>
  </si>
  <si>
    <t>-1000</t>
  </si>
  <si>
    <t>-5.5 -05 / -5 -15 / -5.5 -05</t>
  </si>
  <si>
    <t>Marcus Smart</t>
  </si>
  <si>
    <t>206 / 205.5 / 205</t>
  </si>
  <si>
    <t>-5.5 -05 / -5.5  / -5.5 -05</t>
  </si>
  <si>
    <t>-5 -05</t>
  </si>
  <si>
    <t>Brandon Bass</t>
  </si>
  <si>
    <t>Markel Brown</t>
  </si>
  <si>
    <t>-2.5 -15 / -2.5  / -2.5 -05</t>
  </si>
  <si>
    <t>-2  / -2 -05 / -2 -15</t>
  </si>
  <si>
    <t>CJ McCollum</t>
  </si>
  <si>
    <t>205.5 / 206 / 205.5</t>
  </si>
  <si>
    <t>-11.5  / -11.5 -15 / -12 -05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</si>
  <si>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</si>
  <si>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</si>
  <si>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</si>
  <si>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</si>
  <si>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Indicates whether the game is a road or home game for that team.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</si>
  <si>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</si>
  <si>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</si>
  <si>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</si>
  <si>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</si>
  <si>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</si>
  <si>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</si>
  <si>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</si>
  <si>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</si>
  <si>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</si>
  <si>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</si>
  <si>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</si>
  <si>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</si>
  <si>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</si>
  <si>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</si>
  <si>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</si>
  <si>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</si>
  <si>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</si>
  <si>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</si>
  <si>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</si>
  <si>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</si>
  <si>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</si>
  <si>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</si>
  <si>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 assigned to players</t>
  </si>
  <si>
    <t>(Turnovers assigned to players)+(Turnovers assigned to teams)</t>
  </si>
  <si>
    <t>Blocks</t>
  </si>
  <si>
    <t>Points</t>
  </si>
  <si>
    <t>Total possessions. It is assumed that both teams use same number of possessions in a game</t>
  </si>
  <si>
    <t>http://www.nbastuffer.com/component/option,com_glossary/Itemid,90/catid,41/func,view/term,Possession/</t>
  </si>
  <si>
    <t>Estimate of number of possessions per 48 minutes by a team</t>
  </si>
  <si>
    <t>http://www.nbastuffer.com/component/option,com_glossary/Itemid,90/catid,41/func,view/term,Pace/</t>
  </si>
  <si>
    <t>Offensive Efficiency</t>
  </si>
  <si>
    <t>http://www.nbastuffer.com/component/option,com_glossary/Itemid,90/catid,41/func,view/term,Offensive%20Efficiency/</t>
  </si>
  <si>
    <t>Defensive Efficiency</t>
  </si>
  <si>
    <t>http://www.nbastuffer.com/component/option,com_glossary/Itemid,90/catid,41/func,view/term,Defensive%20Efficiency/</t>
  </si>
  <si>
    <t>Rest days</t>
  </si>
  <si>
    <t>http://www.nbastuffer.com/Rest_Days_Analysis_According_to_New_Schedule.html</t>
  </si>
  <si>
    <t>Starting lineups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</si>
  <si>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</si>
  <si>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</si>
  <si>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</si>
  <si>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</si>
  <si>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</si>
  <si>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</si>
  <si>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</si>
  <si>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</si>
  <si>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</si>
  <si>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</si>
  <si>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</si>
  <si>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</si>
  <si>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Team Name</t>
  </si>
  <si>
    <t>City</t>
  </si>
  <si>
    <t>NBA.com</t>
  </si>
  <si>
    <t>NBAstuffer</t>
  </si>
  <si>
    <t>Atlanta Hawks</t>
  </si>
  <si>
    <t>ATL</t>
  </si>
  <si>
    <t>Atl</t>
  </si>
  <si>
    <t>Boston Celtics</t>
  </si>
  <si>
    <t>BOS</t>
  </si>
  <si>
    <t>Bos</t>
  </si>
  <si>
    <t>Brooklyn Nets</t>
  </si>
  <si>
    <t>BKN</t>
  </si>
  <si>
    <t>Bro</t>
  </si>
  <si>
    <t>Charlotte Bobcats</t>
  </si>
  <si>
    <t>CHA</t>
  </si>
  <si>
    <t>Cha</t>
  </si>
  <si>
    <t>Charlotte Hornets</t>
  </si>
  <si>
    <t>Chicago Bulls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</si>
  <si>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</si>
  <si>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</si>
  <si>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</si>
  <si>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</si>
  <si>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</si>
  <si>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</si>
  <si>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</si>
  <si>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</si>
  <si>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</si>
  <si>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</si>
  <si>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</si>
  <si>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</si>
  <si>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</si>
  <si>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</si>
  <si>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</si>
  <si>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</si>
  <si>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</si>
  <si>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</si>
  <si>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</t>
  </si>
  <si>
    <t>Hou</t>
  </si>
  <si>
    <t>Indiana Pacers</t>
  </si>
  <si>
    <t>IND</t>
  </si>
  <si>
    <t>Ind</t>
  </si>
  <si>
    <t>Los Angeles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</si>
  <si>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</si>
  <si>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</si>
  <si>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</si>
  <si>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</si>
  <si>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</si>
  <si>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</si>
  <si>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</si>
  <si>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</si>
  <si>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</si>
  <si>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</t>
  </si>
  <si>
    <t>Mia</t>
  </si>
  <si>
    <t>Milwaukee Bucks</t>
  </si>
  <si>
    <t>MIL</t>
  </si>
  <si>
    <t>Mil</t>
  </si>
  <si>
    <t>Minnesota Timberwolves</t>
  </si>
  <si>
    <t>Min</t>
  </si>
  <si>
    <t>New Jersey Nets</t>
  </si>
  <si>
    <t>New Jersey</t>
  </si>
  <si>
    <t>NJN</t>
  </si>
  <si>
    <t>Njn</t>
  </si>
  <si>
    <t>New Orleans Hornets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</si>
  <si>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</si>
  <si>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</si>
  <si>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</si>
  <si>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</si>
  <si>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</si>
  <si>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</si>
  <si>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</si>
  <si>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</si>
  <si>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</si>
  <si>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</si>
  <si>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</si>
  <si>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</si>
  <si>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</si>
  <si>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</si>
  <si>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</si>
  <si>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</si>
  <si>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</si>
  <si>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PHX</t>
  </si>
  <si>
    <t>Pho</t>
  </si>
  <si>
    <t>Portland Trailblazers</t>
  </si>
  <si>
    <t>POR</t>
  </si>
  <si>
    <t>Por</t>
  </si>
  <si>
    <t>Sacramento Kings</t>
  </si>
  <si>
    <t>SAC</t>
  </si>
  <si>
    <t>Sac</t>
  </si>
  <si>
    <t>San Antonio Spurs</t>
  </si>
  <si>
    <t>SAS</t>
  </si>
  <si>
    <t>San</t>
  </si>
  <si>
    <t>Seattle Supersonics</t>
  </si>
  <si>
    <t>Seattle</t>
  </si>
  <si>
    <t>SEA</t>
  </si>
  <si>
    <t>Sea</t>
  </si>
  <si>
    <t>Toronto Raptors</t>
  </si>
  <si>
    <t>TOR</t>
  </si>
  <si>
    <t>Tor</t>
  </si>
  <si>
    <t>Utah Jazz</t>
  </si>
  <si>
    <t>UTA</t>
  </si>
  <si>
    <t>Uta</t>
  </si>
  <si>
    <t>Washington Wizards</t>
  </si>
  <si>
    <t>WAS</t>
  </si>
  <si>
    <t>Was</t>
  </si>
  <si>
    <t>2015 Playoffs</t>
  </si>
  <si>
    <t>04/18/2015</t>
  </si>
  <si>
    <t>193o12 / 193.5 / 194</t>
  </si>
  <si>
    <t>-4 -12 / -4  / -4 -08</t>
  </si>
  <si>
    <t>-4.5 EVEN</t>
  </si>
  <si>
    <t>205.5u14 / 205.5 / 205.5u21</t>
  </si>
  <si>
    <t xml:space="preserve">-12 -15 / -12.5 -05 / -12.5 </t>
  </si>
  <si>
    <t>185.5 / 185.5o15 / 186</t>
  </si>
  <si>
    <t>-8 -05 / -8  / -8 EVEN</t>
  </si>
  <si>
    <t>212.5 / 213 / 213o15</t>
  </si>
  <si>
    <t>04/19/2015</t>
  </si>
  <si>
    <t>204 / 204.5 / 204u16</t>
  </si>
  <si>
    <t>-11  / -11 -07 / -11.5 -09</t>
  </si>
  <si>
    <t>+3.5 -25</t>
  </si>
  <si>
    <t>207.5 / 208 / 208.5u21</t>
  </si>
  <si>
    <t>-1.5  / -1.5 -05 / -1.5 -15</t>
  </si>
  <si>
    <t>-103</t>
  </si>
  <si>
    <t>04/20/2015</t>
  </si>
  <si>
    <t xml:space="preserve">-7.5 -15 / -7.5 -12 / -8 </t>
  </si>
  <si>
    <t>206.5 / 206.5u16 / 207o15</t>
  </si>
  <si>
    <t>-13 -15 / -13 -14 / -13 -15</t>
  </si>
  <si>
    <t>04/21/2015</t>
  </si>
  <si>
    <t>+585</t>
  </si>
  <si>
    <t>-810</t>
  </si>
  <si>
    <t>190.5 / 191.5 / 192.5</t>
  </si>
  <si>
    <t>97o15</t>
  </si>
  <si>
    <t>-4.5 -15 / -5  / -5 -16</t>
  </si>
  <si>
    <t>215 / 214.5 / 215o11</t>
  </si>
  <si>
    <t xml:space="preserve">-7  / -6.5 -15 / -6.5 </t>
  </si>
  <si>
    <t>04/22/2015</t>
  </si>
  <si>
    <t>202.5 / 202.5o20 / 203o20</t>
  </si>
  <si>
    <t xml:space="preserve">-9 -15 / -9 -13 / -9 </t>
  </si>
  <si>
    <t>191.5 / 192 / 192u19</t>
  </si>
  <si>
    <t>96o15</t>
  </si>
  <si>
    <t xml:space="preserve">-6  / -6 -11 / -6 </t>
  </si>
  <si>
    <t>206.5o11 / 206.5 / 207</t>
  </si>
  <si>
    <t>04/23/2015</t>
  </si>
  <si>
    <t>-6 -05 / -6  / -6 -07</t>
  </si>
  <si>
    <t>104u20</t>
  </si>
  <si>
    <t>187 / 186 / 187</t>
  </si>
  <si>
    <t>94o20</t>
  </si>
  <si>
    <t>-5.5 -07 / -5 -15 / -5 -14</t>
  </si>
  <si>
    <t>203.5u13 / 203.5u11 / 203.5</t>
  </si>
  <si>
    <t>MAIN REFEREE</t>
  </si>
  <si>
    <t>CREW REFEREES</t>
  </si>
  <si>
    <t>Main referee who officiated the game</t>
  </si>
  <si>
    <t>Other 2 referees who officiated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</si>
</sst>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0.0"/>
    <numFmt numFmtId="166" formatCode="d\.m"/>
    <numFmt numFmtId="167" formatCode="mm/dd/yy;@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indexed="9"/>
      <name val="Arial"/>
      <family val="2"/>
    </font>
    <font>
      <b/>
      <u/>
      <sz val="8"/>
      <color theme="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8"/>
      <color indexed="9"/>
      <name val="Arial"/>
      <family val="2"/>
      <charset val="162"/>
    </font>
    <font>
      <b/>
      <sz val="8"/>
      <color theme="0"/>
      <name val="Arial"/>
      <family val="2"/>
      <charset val="162"/>
    </font>
    <font>
      <u/>
      <sz val="8"/>
      <color indexed="12"/>
      <name val="Arial"/>
      <family val="2"/>
      <charset val="162"/>
    </font>
    <font>
      <sz val="10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5" borderId="0" xfId="0" applyNumberFormat="1" applyFont="1" applyFill="1" applyAlignment="1">
      <alignment horizontal="center" vertical="center"/>
    </xf>
    <xf numFmtId="166" fontId="1" fillId="6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5" fillId="0" borderId="0" xfId="0" applyFont="1"/>
    <xf numFmtId="0" fontId="5" fillId="0" borderId="0" xfId="0" applyFont="1"/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5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167" fontId="7" fillId="2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2" fillId="11" borderId="3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B35" sqref="B35"/>
    </sheetView>
  </sheetViews>
  <sheetFormatPr defaultColWidth="11.42578125" defaultRowHeight="12" customHeight="1" x14ac:dyDescent="0.25"/>
  <cols>
    <col min="1" max="1" width="19.5703125" style="1" bestFit="1" customWidth="1"/>
    <col min="2" max="2" width="10.42578125" style="1" customWidth="1"/>
    <col min="3" max="3" width="12.42578125" style="1" bestFit="1" customWidth="1"/>
    <col min="4" max="4" width="7.28515625" style="1" bestFit="1" customWidth="1"/>
    <col min="5" max="8" width="3" style="1" bestFit="1" customWidth="1"/>
    <col min="9" max="12" width="4" style="1" bestFit="1" customWidth="1"/>
    <col min="13" max="13" width="3.5703125" style="1" bestFit="1" customWidth="1"/>
    <col min="14" max="14" width="3.85546875" style="1" bestFit="1" customWidth="1"/>
    <col min="15" max="15" width="3" style="1" bestFit="1" customWidth="1"/>
    <col min="16" max="16" width="4.140625" style="1" bestFit="1" customWidth="1"/>
    <col min="17" max="17" width="2.85546875" style="1" bestFit="1" customWidth="1"/>
    <col min="18" max="18" width="4" style="1" bestFit="1" customWidth="1"/>
    <col min="19" max="19" width="2.85546875" style="1" bestFit="1" customWidth="1"/>
    <col min="20" max="20" width="4" style="1" bestFit="1" customWidth="1"/>
    <col min="21" max="21" width="3.140625" style="1" bestFit="1" customWidth="1"/>
    <col min="22" max="22" width="3" style="1" bestFit="1" customWidth="1"/>
    <col min="23" max="23" width="4.140625" style="1" bestFit="1" customWidth="1"/>
    <col min="24" max="24" width="2.7109375" style="1" bestFit="1" customWidth="1"/>
    <col min="25" max="25" width="2.85546875" style="1" bestFit="1" customWidth="1"/>
    <col min="26" max="26" width="3" style="1" bestFit="1" customWidth="1"/>
    <col min="27" max="27" width="3.140625" style="1" bestFit="1" customWidth="1"/>
    <col min="28" max="28" width="5.7109375" style="1" bestFit="1" customWidth="1"/>
    <col min="29" max="29" width="3" style="1" bestFit="1" customWidth="1"/>
    <col min="30" max="30" width="4" style="1" bestFit="1" customWidth="1"/>
    <col min="31" max="32" width="5.140625" style="11" bestFit="1" customWidth="1"/>
    <col min="33" max="34" width="4.85546875" style="11" bestFit="1" customWidth="1"/>
    <col min="35" max="35" width="9.42578125" style="2" bestFit="1" customWidth="1"/>
    <col min="36" max="37" width="17.7109375" style="1" bestFit="1" customWidth="1"/>
    <col min="38" max="38" width="15.7109375" style="1" bestFit="1" customWidth="1"/>
    <col min="39" max="39" width="19.5703125" style="1" bestFit="1" customWidth="1"/>
    <col min="40" max="40" width="19" style="1" bestFit="1" customWidth="1"/>
    <col min="41" max="41" width="15" style="1" bestFit="1" customWidth="1"/>
    <col min="42" max="42" width="16.28515625" style="1" bestFit="1" customWidth="1"/>
    <col min="43" max="43" width="11.85546875" style="1" bestFit="1" customWidth="1"/>
    <col min="44" max="44" width="13.140625" style="1" bestFit="1" customWidth="1"/>
    <col min="45" max="45" width="12.42578125" style="1" bestFit="1" customWidth="1"/>
    <col min="46" max="46" width="26.140625" style="1" bestFit="1" customWidth="1"/>
    <col min="47" max="47" width="11.85546875" style="1" bestFit="1" customWidth="1"/>
    <col min="48" max="50" width="9.85546875" style="1" bestFit="1" customWidth="1"/>
    <col min="51" max="51" width="6.5703125" style="1" customWidth="1"/>
  </cols>
  <sheetData>
    <row r="1" spans="1:51" s="8" customFormat="1" ht="12" customHeight="1" thickTop="1" thickBot="1" x14ac:dyDescent="0.3">
      <c r="A1" s="3" t="s">
        <v>0</v>
      </c>
      <c r="B1" s="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37" t="s">
        <v>35</v>
      </c>
      <c r="AK1" s="37"/>
      <c r="AL1" s="37"/>
      <c r="AM1" s="37"/>
      <c r="AN1" s="37"/>
      <c r="AO1" s="27" t="s">
        <v>584</v>
      </c>
      <c r="AP1" s="27" t="s">
        <v>585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7" t="s">
        <v>44</v>
      </c>
    </row>
    <row r="2" spans="1:51" ht="12" customHeight="1" thickTop="1" x14ac:dyDescent="0.25">
      <c r="A2" s="20" t="s">
        <v>45</v>
      </c>
      <c r="B2" s="9" t="s">
        <v>46</v>
      </c>
      <c r="C2" s="20" t="s">
        <v>47</v>
      </c>
      <c r="D2" s="20" t="s">
        <v>48</v>
      </c>
      <c r="E2" s="22">
        <v>25</v>
      </c>
      <c r="F2" s="22">
        <v>16</v>
      </c>
      <c r="G2" s="22">
        <v>23</v>
      </c>
      <c r="H2" s="22">
        <v>20</v>
      </c>
      <c r="I2" s="22"/>
      <c r="J2" s="22"/>
      <c r="K2" s="22"/>
      <c r="L2" s="22"/>
      <c r="M2" s="22">
        <v>84</v>
      </c>
      <c r="N2" s="22">
        <v>240</v>
      </c>
      <c r="O2" s="22">
        <v>32</v>
      </c>
      <c r="P2" s="22">
        <v>84</v>
      </c>
      <c r="Q2" s="22">
        <v>4</v>
      </c>
      <c r="R2" s="22">
        <v>11</v>
      </c>
      <c r="S2" s="22">
        <v>16</v>
      </c>
      <c r="T2" s="22">
        <v>21</v>
      </c>
      <c r="U2" s="22">
        <v>16</v>
      </c>
      <c r="V2" s="22">
        <v>40</v>
      </c>
      <c r="W2" s="22">
        <v>56</v>
      </c>
      <c r="X2" s="22">
        <v>17</v>
      </c>
      <c r="Y2" s="22">
        <v>25</v>
      </c>
      <c r="Z2" s="22">
        <v>5</v>
      </c>
      <c r="AA2" s="22">
        <v>18</v>
      </c>
      <c r="AB2" s="22">
        <v>18</v>
      </c>
      <c r="AC2" s="22">
        <v>9</v>
      </c>
      <c r="AD2" s="22">
        <v>84</v>
      </c>
      <c r="AE2" s="21">
        <v>95.194545454545462</v>
      </c>
      <c r="AF2" s="21">
        <v>95.194545454545462</v>
      </c>
      <c r="AG2" s="21">
        <v>88.240349905456767</v>
      </c>
      <c r="AH2" s="21">
        <v>106.0985159577516</v>
      </c>
      <c r="AI2" s="22" t="s">
        <v>49</v>
      </c>
      <c r="AJ2" s="21" t="s">
        <v>50</v>
      </c>
      <c r="AK2" s="21" t="s">
        <v>51</v>
      </c>
      <c r="AL2" s="21" t="s">
        <v>52</v>
      </c>
      <c r="AM2" s="21" t="s">
        <v>53</v>
      </c>
      <c r="AN2" s="21" t="s">
        <v>54</v>
      </c>
      <c r="AO2" s="22" t="s">
        <v>55</v>
      </c>
      <c r="AP2" s="21" t="s">
        <v>56</v>
      </c>
      <c r="AQ2" s="22">
        <v>196</v>
      </c>
      <c r="AR2" s="21">
        <v>9.5</v>
      </c>
      <c r="AS2" s="21">
        <v>196</v>
      </c>
      <c r="AT2" s="21" t="s">
        <v>57</v>
      </c>
      <c r="AU2" s="21">
        <v>191</v>
      </c>
      <c r="AV2" s="21" t="s">
        <v>58</v>
      </c>
      <c r="AW2" s="21" t="s">
        <v>59</v>
      </c>
      <c r="AX2" s="12"/>
      <c r="AY2" s="12"/>
    </row>
    <row r="3" spans="1:51" ht="12" customHeight="1" x14ac:dyDescent="0.25">
      <c r="A3" s="20" t="s">
        <v>45</v>
      </c>
      <c r="B3" s="9" t="s">
        <v>46</v>
      </c>
      <c r="C3" s="20" t="s">
        <v>60</v>
      </c>
      <c r="D3" s="20" t="s">
        <v>61</v>
      </c>
      <c r="E3" s="22">
        <v>24</v>
      </c>
      <c r="F3" s="22">
        <v>24</v>
      </c>
      <c r="G3" s="22">
        <v>30</v>
      </c>
      <c r="H3" s="22">
        <v>23</v>
      </c>
      <c r="I3" s="22"/>
      <c r="J3" s="22"/>
      <c r="K3" s="22"/>
      <c r="L3" s="22"/>
      <c r="M3" s="22">
        <v>101</v>
      </c>
      <c r="N3" s="22">
        <v>240</v>
      </c>
      <c r="O3" s="22">
        <v>41</v>
      </c>
      <c r="P3" s="22">
        <v>101</v>
      </c>
      <c r="Q3" s="22">
        <v>4</v>
      </c>
      <c r="R3" s="22">
        <v>17</v>
      </c>
      <c r="S3" s="22">
        <v>15</v>
      </c>
      <c r="T3" s="22">
        <v>31</v>
      </c>
      <c r="U3" s="22">
        <v>26</v>
      </c>
      <c r="V3" s="22">
        <v>36</v>
      </c>
      <c r="W3" s="22">
        <v>62</v>
      </c>
      <c r="X3" s="22">
        <v>20</v>
      </c>
      <c r="Y3" s="22">
        <v>17</v>
      </c>
      <c r="Z3" s="22">
        <v>10</v>
      </c>
      <c r="AA3" s="22">
        <v>9</v>
      </c>
      <c r="AB3" s="22">
        <v>9</v>
      </c>
      <c r="AC3" s="22">
        <v>17</v>
      </c>
      <c r="AD3" s="22">
        <v>101</v>
      </c>
      <c r="AE3" s="21">
        <v>95.194545454545462</v>
      </c>
      <c r="AF3" s="21">
        <v>95.194545454545462</v>
      </c>
      <c r="AG3" s="21">
        <v>106.0985159577516</v>
      </c>
      <c r="AH3" s="21">
        <v>88.240349905456767</v>
      </c>
      <c r="AI3" s="22" t="s">
        <v>49</v>
      </c>
      <c r="AJ3" s="21" t="s">
        <v>62</v>
      </c>
      <c r="AK3" s="21" t="s">
        <v>63</v>
      </c>
      <c r="AL3" s="21" t="s">
        <v>64</v>
      </c>
      <c r="AM3" s="21" t="s">
        <v>65</v>
      </c>
      <c r="AN3" s="21" t="s">
        <v>66</v>
      </c>
      <c r="AO3" s="22"/>
      <c r="AP3" s="21" t="s">
        <v>67</v>
      </c>
      <c r="AQ3" s="22">
        <v>-9.5</v>
      </c>
      <c r="AR3" s="21">
        <v>-9.5</v>
      </c>
      <c r="AS3" s="21">
        <v>196</v>
      </c>
      <c r="AT3" s="21" t="s">
        <v>68</v>
      </c>
      <c r="AU3" s="21">
        <v>-9</v>
      </c>
      <c r="AV3" s="21" t="s">
        <v>69</v>
      </c>
      <c r="AW3" s="21" t="s">
        <v>70</v>
      </c>
      <c r="AX3" s="12" t="str">
        <f>HYPERLINK("http://www.nba.com/games/20141028/ORLNOP/gameinfo.html", "Boxscore")</f>
        <v>Boxscore</v>
      </c>
      <c r="AY3" s="12" t="str">
        <f>HYPERLINK("http://www.scoresandodds.com/grid_20141028.html#nba", "Odds")</f>
        <v>Odds</v>
      </c>
    </row>
    <row r="4" spans="1:51" ht="12" customHeight="1" x14ac:dyDescent="0.25">
      <c r="A4" s="23" t="s">
        <v>45</v>
      </c>
      <c r="B4" s="10" t="s">
        <v>46</v>
      </c>
      <c r="C4" s="24" t="s">
        <v>71</v>
      </c>
      <c r="D4" s="24" t="s">
        <v>48</v>
      </c>
      <c r="E4" s="26">
        <v>24</v>
      </c>
      <c r="F4" s="26">
        <v>29</v>
      </c>
      <c r="G4" s="26">
        <v>20</v>
      </c>
      <c r="H4" s="26">
        <v>27</v>
      </c>
      <c r="I4" s="26"/>
      <c r="J4" s="26"/>
      <c r="K4" s="26"/>
      <c r="L4" s="26"/>
      <c r="M4" s="26">
        <v>100</v>
      </c>
      <c r="N4" s="26">
        <v>240</v>
      </c>
      <c r="O4" s="26">
        <v>38</v>
      </c>
      <c r="P4" s="26">
        <v>78</v>
      </c>
      <c r="Q4" s="26">
        <v>8</v>
      </c>
      <c r="R4" s="26">
        <v>21</v>
      </c>
      <c r="S4" s="26">
        <v>16</v>
      </c>
      <c r="T4" s="26">
        <v>19</v>
      </c>
      <c r="U4" s="26">
        <v>9</v>
      </c>
      <c r="V4" s="26">
        <v>24</v>
      </c>
      <c r="W4" s="26">
        <v>33</v>
      </c>
      <c r="X4" s="26">
        <v>17</v>
      </c>
      <c r="Y4" s="26">
        <v>20</v>
      </c>
      <c r="Z4" s="26">
        <v>9</v>
      </c>
      <c r="AA4" s="26">
        <v>10</v>
      </c>
      <c r="AB4" s="26">
        <v>10</v>
      </c>
      <c r="AC4" s="26">
        <v>3</v>
      </c>
      <c r="AD4" s="26">
        <v>100</v>
      </c>
      <c r="AE4" s="25">
        <v>86.616578947368424</v>
      </c>
      <c r="AF4" s="25">
        <v>86.616578947368424</v>
      </c>
      <c r="AG4" s="25">
        <v>115.45133877980091</v>
      </c>
      <c r="AH4" s="25">
        <v>116.6058521675989</v>
      </c>
      <c r="AI4" s="26" t="s">
        <v>49</v>
      </c>
      <c r="AJ4" s="25" t="s">
        <v>72</v>
      </c>
      <c r="AK4" s="25" t="s">
        <v>73</v>
      </c>
      <c r="AL4" s="25" t="s">
        <v>74</v>
      </c>
      <c r="AM4" s="25" t="s">
        <v>75</v>
      </c>
      <c r="AN4" s="25" t="s">
        <v>76</v>
      </c>
      <c r="AO4" s="25" t="s">
        <v>77</v>
      </c>
      <c r="AP4" s="25" t="s">
        <v>78</v>
      </c>
      <c r="AQ4" s="25">
        <v>206.5</v>
      </c>
      <c r="AR4" s="25">
        <v>6</v>
      </c>
      <c r="AS4" s="25">
        <v>206.5</v>
      </c>
      <c r="AT4" s="25" t="s">
        <v>79</v>
      </c>
      <c r="AU4" s="25">
        <v>203.5</v>
      </c>
      <c r="AV4" s="25" t="s">
        <v>80</v>
      </c>
      <c r="AW4" s="25" t="s">
        <v>81</v>
      </c>
      <c r="AX4" s="13"/>
      <c r="AY4" s="13"/>
    </row>
    <row r="5" spans="1:51" ht="12" customHeight="1" x14ac:dyDescent="0.25">
      <c r="A5" s="23" t="s">
        <v>45</v>
      </c>
      <c r="B5" s="10" t="s">
        <v>46</v>
      </c>
      <c r="C5" s="24" t="s">
        <v>82</v>
      </c>
      <c r="D5" s="24" t="s">
        <v>61</v>
      </c>
      <c r="E5" s="26">
        <v>26</v>
      </c>
      <c r="F5" s="26">
        <v>19</v>
      </c>
      <c r="G5" s="26">
        <v>31</v>
      </c>
      <c r="H5" s="26">
        <v>25</v>
      </c>
      <c r="I5" s="26"/>
      <c r="J5" s="26"/>
      <c r="K5" s="26"/>
      <c r="L5" s="26"/>
      <c r="M5" s="26">
        <v>101</v>
      </c>
      <c r="N5" s="26">
        <v>240</v>
      </c>
      <c r="O5" s="26">
        <v>37</v>
      </c>
      <c r="P5" s="26">
        <v>70</v>
      </c>
      <c r="Q5" s="26">
        <v>14</v>
      </c>
      <c r="R5" s="26">
        <v>28</v>
      </c>
      <c r="S5" s="26">
        <v>13</v>
      </c>
      <c r="T5" s="26">
        <v>16</v>
      </c>
      <c r="U5" s="26">
        <v>9</v>
      </c>
      <c r="V5" s="26">
        <v>29</v>
      </c>
      <c r="W5" s="26">
        <v>38</v>
      </c>
      <c r="X5" s="26">
        <v>23</v>
      </c>
      <c r="Y5" s="26">
        <v>20</v>
      </c>
      <c r="Z5" s="26">
        <v>5</v>
      </c>
      <c r="AA5" s="26">
        <v>20</v>
      </c>
      <c r="AB5" s="26">
        <v>21</v>
      </c>
      <c r="AC5" s="26">
        <v>3</v>
      </c>
      <c r="AD5" s="26">
        <v>101</v>
      </c>
      <c r="AE5" s="25">
        <v>86.616578947368424</v>
      </c>
      <c r="AF5" s="25">
        <v>86.616578947368424</v>
      </c>
      <c r="AG5" s="25">
        <v>116.6058521675989</v>
      </c>
      <c r="AH5" s="25">
        <v>115.45133877980091</v>
      </c>
      <c r="AI5" s="26" t="s">
        <v>49</v>
      </c>
      <c r="AJ5" s="25" t="s">
        <v>83</v>
      </c>
      <c r="AK5" s="25" t="s">
        <v>84</v>
      </c>
      <c r="AL5" s="25" t="s">
        <v>85</v>
      </c>
      <c r="AM5" s="25" t="s">
        <v>86</v>
      </c>
      <c r="AN5" s="25" t="s">
        <v>87</v>
      </c>
      <c r="AO5" s="25"/>
      <c r="AP5" s="25" t="s">
        <v>88</v>
      </c>
      <c r="AQ5" s="25">
        <v>-6</v>
      </c>
      <c r="AR5" s="25">
        <v>-6</v>
      </c>
      <c r="AS5" s="25">
        <v>206.5</v>
      </c>
      <c r="AT5" s="25" t="s">
        <v>89</v>
      </c>
      <c r="AU5" s="25">
        <v>-3.5</v>
      </c>
      <c r="AV5" s="25" t="s">
        <v>90</v>
      </c>
      <c r="AW5" s="25" t="s">
        <v>91</v>
      </c>
      <c r="AX5" s="13" t="str">
        <f>HYPERLINK("http://www.nba.com/games/20141028/DALSAS/gameinfo.html", "Boxscore")</f>
        <v>Boxscore</v>
      </c>
      <c r="AY5" s="13" t="str">
        <f>HYPERLINK("http://www.scoresandodds.com/grid_20141028.html#nba", "Odds")</f>
        <v>Odds</v>
      </c>
    </row>
    <row r="6" spans="1:51" ht="12" customHeight="1" x14ac:dyDescent="0.25">
      <c r="A6" s="20" t="s">
        <v>45</v>
      </c>
      <c r="B6" s="9" t="s">
        <v>46</v>
      </c>
      <c r="C6" s="20" t="s">
        <v>92</v>
      </c>
      <c r="D6" s="20" t="s">
        <v>48</v>
      </c>
      <c r="E6" s="22">
        <v>31</v>
      </c>
      <c r="F6" s="22">
        <v>31</v>
      </c>
      <c r="G6" s="22">
        <v>23</v>
      </c>
      <c r="H6" s="22">
        <v>23</v>
      </c>
      <c r="I6" s="22"/>
      <c r="J6" s="22"/>
      <c r="K6" s="22"/>
      <c r="L6" s="22"/>
      <c r="M6" s="22">
        <v>108</v>
      </c>
      <c r="N6" s="22">
        <v>240</v>
      </c>
      <c r="O6" s="22">
        <v>31</v>
      </c>
      <c r="P6" s="22">
        <v>73</v>
      </c>
      <c r="Q6" s="22">
        <v>12</v>
      </c>
      <c r="R6" s="22">
        <v>29</v>
      </c>
      <c r="S6" s="22">
        <v>34</v>
      </c>
      <c r="T6" s="22">
        <v>50</v>
      </c>
      <c r="U6" s="22">
        <v>14</v>
      </c>
      <c r="V6" s="22">
        <v>33</v>
      </c>
      <c r="W6" s="22">
        <v>47</v>
      </c>
      <c r="X6" s="22">
        <v>22</v>
      </c>
      <c r="Y6" s="22">
        <v>30</v>
      </c>
      <c r="Z6" s="22">
        <v>7</v>
      </c>
      <c r="AA6" s="22">
        <v>13</v>
      </c>
      <c r="AB6" s="22">
        <v>14</v>
      </c>
      <c r="AC6" s="22">
        <v>3</v>
      </c>
      <c r="AD6" s="22">
        <v>108</v>
      </c>
      <c r="AE6" s="21">
        <v>92.412596153846152</v>
      </c>
      <c r="AF6" s="21">
        <v>92.412596153846152</v>
      </c>
      <c r="AG6" s="21">
        <v>116.8671853133574</v>
      </c>
      <c r="AH6" s="21">
        <v>97.38932109446452</v>
      </c>
      <c r="AI6" s="22" t="s">
        <v>49</v>
      </c>
      <c r="AJ6" s="21" t="s">
        <v>93</v>
      </c>
      <c r="AK6" s="21" t="s">
        <v>94</v>
      </c>
      <c r="AL6" s="21" t="s">
        <v>95</v>
      </c>
      <c r="AM6" s="21" t="s">
        <v>96</v>
      </c>
      <c r="AN6" s="21" t="s">
        <v>97</v>
      </c>
      <c r="AO6" s="22" t="s">
        <v>98</v>
      </c>
      <c r="AP6" s="21" t="s">
        <v>99</v>
      </c>
      <c r="AQ6" s="22">
        <v>-6.5</v>
      </c>
      <c r="AR6" s="21">
        <v>-6.5</v>
      </c>
      <c r="AS6" s="21">
        <v>209</v>
      </c>
      <c r="AT6" s="21" t="s">
        <v>100</v>
      </c>
      <c r="AU6" s="21">
        <v>-7</v>
      </c>
      <c r="AV6" s="21" t="s">
        <v>101</v>
      </c>
      <c r="AW6" s="21" t="s">
        <v>102</v>
      </c>
      <c r="AX6" s="12"/>
      <c r="AY6" s="12"/>
    </row>
    <row r="7" spans="1:51" ht="12" customHeight="1" x14ac:dyDescent="0.25">
      <c r="A7" s="20" t="s">
        <v>45</v>
      </c>
      <c r="B7" s="9" t="s">
        <v>46</v>
      </c>
      <c r="C7" s="20" t="s">
        <v>103</v>
      </c>
      <c r="D7" s="20" t="s">
        <v>61</v>
      </c>
      <c r="E7" s="22">
        <v>19</v>
      </c>
      <c r="F7" s="22">
        <v>26</v>
      </c>
      <c r="G7" s="22">
        <v>24</v>
      </c>
      <c r="H7" s="22">
        <v>21</v>
      </c>
      <c r="I7" s="22"/>
      <c r="J7" s="22"/>
      <c r="K7" s="22"/>
      <c r="L7" s="22"/>
      <c r="M7" s="22">
        <v>90</v>
      </c>
      <c r="N7" s="22">
        <v>240</v>
      </c>
      <c r="O7" s="22">
        <v>28</v>
      </c>
      <c r="P7" s="22">
        <v>79</v>
      </c>
      <c r="Q7" s="22">
        <v>3</v>
      </c>
      <c r="R7" s="22">
        <v>10</v>
      </c>
      <c r="S7" s="22">
        <v>31</v>
      </c>
      <c r="T7" s="22">
        <v>39</v>
      </c>
      <c r="U7" s="22">
        <v>11</v>
      </c>
      <c r="V7" s="22">
        <v>25</v>
      </c>
      <c r="W7" s="22">
        <v>36</v>
      </c>
      <c r="X7" s="22">
        <v>16</v>
      </c>
      <c r="Y7" s="22">
        <v>32</v>
      </c>
      <c r="Z7" s="22">
        <v>7</v>
      </c>
      <c r="AA7" s="22">
        <v>11</v>
      </c>
      <c r="AB7" s="22">
        <v>13</v>
      </c>
      <c r="AC7" s="22">
        <v>3</v>
      </c>
      <c r="AD7" s="22">
        <v>90</v>
      </c>
      <c r="AE7" s="21">
        <v>92.412596153846152</v>
      </c>
      <c r="AF7" s="21">
        <v>92.412596153846152</v>
      </c>
      <c r="AG7" s="21">
        <v>97.38932109446452</v>
      </c>
      <c r="AH7" s="21">
        <v>116.8671853133574</v>
      </c>
      <c r="AI7" s="22" t="s">
        <v>49</v>
      </c>
      <c r="AJ7" s="21" t="s">
        <v>104</v>
      </c>
      <c r="AK7" s="21" t="s">
        <v>105</v>
      </c>
      <c r="AL7" s="21" t="s">
        <v>106</v>
      </c>
      <c r="AM7" s="21" t="s">
        <v>107</v>
      </c>
      <c r="AN7" s="21" t="s">
        <v>108</v>
      </c>
      <c r="AO7" s="22"/>
      <c r="AP7" s="21" t="s">
        <v>109</v>
      </c>
      <c r="AQ7" s="22">
        <v>209</v>
      </c>
      <c r="AR7" s="21">
        <v>6.5</v>
      </c>
      <c r="AS7" s="21">
        <v>209</v>
      </c>
      <c r="AT7" s="21" t="s">
        <v>110</v>
      </c>
      <c r="AU7" s="21">
        <v>207</v>
      </c>
      <c r="AV7" s="21" t="s">
        <v>111</v>
      </c>
      <c r="AW7" s="21" t="s">
        <v>112</v>
      </c>
      <c r="AX7" s="12" t="str">
        <f>HYPERLINK("http://www.nba.com/games/20141028/HOULAL/gameinfo.html", "Boxscore")</f>
        <v>Boxscore</v>
      </c>
      <c r="AY7" s="12" t="str">
        <f>HYPERLINK("http://www.scoresandodds.com/grid_20141028.html#nba", "Odds")</f>
        <v>Odds</v>
      </c>
    </row>
    <row r="8" spans="1:51" ht="12" customHeight="1" x14ac:dyDescent="0.25">
      <c r="A8" s="23" t="s">
        <v>45</v>
      </c>
      <c r="B8" s="10" t="s">
        <v>113</v>
      </c>
      <c r="C8" s="24" t="s">
        <v>114</v>
      </c>
      <c r="D8" s="24" t="s">
        <v>48</v>
      </c>
      <c r="E8" s="26">
        <v>24</v>
      </c>
      <c r="F8" s="26">
        <v>33</v>
      </c>
      <c r="G8" s="26">
        <v>26</v>
      </c>
      <c r="H8" s="26">
        <v>17</v>
      </c>
      <c r="I8" s="26">
        <v>6</v>
      </c>
      <c r="J8" s="26"/>
      <c r="K8" s="26"/>
      <c r="L8" s="26"/>
      <c r="M8" s="26">
        <v>106</v>
      </c>
      <c r="N8" s="26">
        <v>265</v>
      </c>
      <c r="O8" s="26">
        <v>39</v>
      </c>
      <c r="P8" s="26">
        <v>80</v>
      </c>
      <c r="Q8" s="26">
        <v>7</v>
      </c>
      <c r="R8" s="26">
        <v>14</v>
      </c>
      <c r="S8" s="26">
        <v>21</v>
      </c>
      <c r="T8" s="26">
        <v>24</v>
      </c>
      <c r="U8" s="26">
        <v>3</v>
      </c>
      <c r="V8" s="26">
        <v>32</v>
      </c>
      <c r="W8" s="26">
        <v>35</v>
      </c>
      <c r="X8" s="26">
        <v>25</v>
      </c>
      <c r="Y8" s="26">
        <v>25</v>
      </c>
      <c r="Z8" s="26">
        <v>9</v>
      </c>
      <c r="AA8" s="26">
        <v>14</v>
      </c>
      <c r="AB8" s="26">
        <v>15</v>
      </c>
      <c r="AC8" s="26">
        <v>10</v>
      </c>
      <c r="AD8" s="26">
        <v>106</v>
      </c>
      <c r="AE8" s="25">
        <v>103.1236086226204</v>
      </c>
      <c r="AF8" s="25">
        <v>93.394966299731649</v>
      </c>
      <c r="AG8" s="25">
        <v>102.7892656354819</v>
      </c>
      <c r="AH8" s="25">
        <v>104.7286857418118</v>
      </c>
      <c r="AI8" s="26" t="s">
        <v>49</v>
      </c>
      <c r="AJ8" s="25" t="s">
        <v>115</v>
      </c>
      <c r="AK8" s="25" t="s">
        <v>116</v>
      </c>
      <c r="AL8" s="25" t="s">
        <v>117</v>
      </c>
      <c r="AM8" s="25" t="s">
        <v>118</v>
      </c>
      <c r="AN8" s="25" t="s">
        <v>119</v>
      </c>
      <c r="AO8" s="25" t="s">
        <v>120</v>
      </c>
      <c r="AP8" s="25" t="s">
        <v>121</v>
      </c>
      <c r="AQ8" s="25">
        <v>192</v>
      </c>
      <c r="AR8" s="25">
        <v>9</v>
      </c>
      <c r="AS8" s="25">
        <v>192</v>
      </c>
      <c r="AT8" s="25" t="s">
        <v>122</v>
      </c>
      <c r="AU8" s="25">
        <v>193</v>
      </c>
      <c r="AV8" s="25" t="s">
        <v>123</v>
      </c>
      <c r="AW8" s="25" t="s">
        <v>124</v>
      </c>
      <c r="AX8" s="13"/>
      <c r="AY8" s="13"/>
    </row>
    <row r="9" spans="1:51" ht="12" customHeight="1" x14ac:dyDescent="0.25">
      <c r="A9" s="23" t="s">
        <v>45</v>
      </c>
      <c r="B9" s="10" t="s">
        <v>113</v>
      </c>
      <c r="C9" s="24" t="s">
        <v>125</v>
      </c>
      <c r="D9" s="24" t="s">
        <v>61</v>
      </c>
      <c r="E9" s="26">
        <v>25</v>
      </c>
      <c r="F9" s="26">
        <v>21</v>
      </c>
      <c r="G9" s="26">
        <v>22</v>
      </c>
      <c r="H9" s="26">
        <v>32</v>
      </c>
      <c r="I9" s="26">
        <v>8</v>
      </c>
      <c r="J9" s="26"/>
      <c r="K9" s="26"/>
      <c r="L9" s="26"/>
      <c r="M9" s="26">
        <v>108</v>
      </c>
      <c r="N9" s="26">
        <v>265</v>
      </c>
      <c r="O9" s="26">
        <v>41</v>
      </c>
      <c r="P9" s="26">
        <v>101</v>
      </c>
      <c r="Q9" s="26">
        <v>6</v>
      </c>
      <c r="R9" s="26">
        <v>21</v>
      </c>
      <c r="S9" s="26">
        <v>20</v>
      </c>
      <c r="T9" s="26">
        <v>29</v>
      </c>
      <c r="U9" s="26">
        <v>15</v>
      </c>
      <c r="V9" s="26">
        <v>35</v>
      </c>
      <c r="W9" s="26">
        <v>50</v>
      </c>
      <c r="X9" s="26">
        <v>27</v>
      </c>
      <c r="Y9" s="26">
        <v>20</v>
      </c>
      <c r="Z9" s="26">
        <v>8</v>
      </c>
      <c r="AA9" s="26">
        <v>10</v>
      </c>
      <c r="AB9" s="26">
        <v>13</v>
      </c>
      <c r="AC9" s="26">
        <v>9</v>
      </c>
      <c r="AD9" s="26">
        <v>108</v>
      </c>
      <c r="AE9" s="25">
        <v>103.1236086226204</v>
      </c>
      <c r="AF9" s="25">
        <v>93.394966299731649</v>
      </c>
      <c r="AG9" s="25">
        <v>104.7286857418118</v>
      </c>
      <c r="AH9" s="25">
        <v>102.7892656354819</v>
      </c>
      <c r="AI9" s="26" t="s">
        <v>49</v>
      </c>
      <c r="AJ9" s="25" t="s">
        <v>126</v>
      </c>
      <c r="AK9" s="25" t="s">
        <v>127</v>
      </c>
      <c r="AL9" s="25" t="s">
        <v>128</v>
      </c>
      <c r="AM9" s="25" t="s">
        <v>129</v>
      </c>
      <c r="AN9" s="25" t="s">
        <v>130</v>
      </c>
      <c r="AO9" s="25"/>
      <c r="AP9" s="25" t="s">
        <v>131</v>
      </c>
      <c r="AQ9" s="25">
        <v>-9</v>
      </c>
      <c r="AR9" s="25">
        <v>-9</v>
      </c>
      <c r="AS9" s="25">
        <v>192</v>
      </c>
      <c r="AT9" s="25" t="s">
        <v>132</v>
      </c>
      <c r="AU9" s="25">
        <v>-8</v>
      </c>
      <c r="AV9" s="25" t="s">
        <v>133</v>
      </c>
      <c r="AW9" s="25" t="s">
        <v>134</v>
      </c>
      <c r="AX9" s="13" t="str">
        <f>HYPERLINK("http://www.nba.com/games/20141029/MILCHA/gameinfo.html", "Boxscore")</f>
        <v>Boxscore</v>
      </c>
      <c r="AY9" s="13" t="str">
        <f>HYPERLINK("http://www.scoresandodds.com/grid_20141029.html#nba", "Odds")</f>
        <v>Odds</v>
      </c>
    </row>
    <row r="10" spans="1:51" ht="12" customHeight="1" x14ac:dyDescent="0.25">
      <c r="A10" s="20" t="s">
        <v>45</v>
      </c>
      <c r="B10" s="9" t="s">
        <v>113</v>
      </c>
      <c r="C10" s="20" t="s">
        <v>135</v>
      </c>
      <c r="D10" s="20" t="s">
        <v>48</v>
      </c>
      <c r="E10" s="22">
        <v>24</v>
      </c>
      <c r="F10" s="22">
        <v>27</v>
      </c>
      <c r="G10" s="22">
        <v>22</v>
      </c>
      <c r="H10" s="22">
        <v>18</v>
      </c>
      <c r="I10" s="22"/>
      <c r="J10" s="22"/>
      <c r="K10" s="22"/>
      <c r="L10" s="22"/>
      <c r="M10" s="22">
        <v>91</v>
      </c>
      <c r="N10" s="22">
        <v>240</v>
      </c>
      <c r="O10" s="22">
        <v>34</v>
      </c>
      <c r="P10" s="22">
        <v>89</v>
      </c>
      <c r="Q10" s="22">
        <v>6</v>
      </c>
      <c r="R10" s="22">
        <v>21</v>
      </c>
      <c r="S10" s="22">
        <v>17</v>
      </c>
      <c r="T10" s="22">
        <v>30</v>
      </c>
      <c r="U10" s="22">
        <v>15</v>
      </c>
      <c r="V10" s="22">
        <v>27</v>
      </c>
      <c r="W10" s="22">
        <v>42</v>
      </c>
      <c r="X10" s="22">
        <v>17</v>
      </c>
      <c r="Y10" s="22">
        <v>29</v>
      </c>
      <c r="Z10" s="22">
        <v>10</v>
      </c>
      <c r="AA10" s="22">
        <v>11</v>
      </c>
      <c r="AB10" s="22">
        <v>11</v>
      </c>
      <c r="AC10" s="22">
        <v>5</v>
      </c>
      <c r="AD10" s="22">
        <v>91</v>
      </c>
      <c r="AE10" s="21">
        <v>94.590222381635584</v>
      </c>
      <c r="AF10" s="21">
        <v>94.590222381635584</v>
      </c>
      <c r="AG10" s="21">
        <v>96.204446621184161</v>
      </c>
      <c r="AH10" s="21">
        <v>108.8907472745271</v>
      </c>
      <c r="AI10" s="22" t="s">
        <v>49</v>
      </c>
      <c r="AJ10" s="21" t="s">
        <v>136</v>
      </c>
      <c r="AK10" s="21" t="s">
        <v>137</v>
      </c>
      <c r="AL10" s="21" t="s">
        <v>138</v>
      </c>
      <c r="AM10" s="21" t="s">
        <v>139</v>
      </c>
      <c r="AN10" s="21" t="s">
        <v>140</v>
      </c>
      <c r="AO10" s="22" t="s">
        <v>141</v>
      </c>
      <c r="AP10" s="21" t="s">
        <v>142</v>
      </c>
      <c r="AQ10" s="22">
        <v>194</v>
      </c>
      <c r="AR10" s="21">
        <v>8.5</v>
      </c>
      <c r="AS10" s="21">
        <v>194</v>
      </c>
      <c r="AT10" s="21" t="s">
        <v>143</v>
      </c>
      <c r="AU10" s="21">
        <v>189.5</v>
      </c>
      <c r="AV10" s="21" t="s">
        <v>144</v>
      </c>
      <c r="AW10" s="21" t="s">
        <v>145</v>
      </c>
      <c r="AX10" s="12"/>
      <c r="AY10" s="12"/>
    </row>
    <row r="11" spans="1:51" ht="12" customHeight="1" x14ac:dyDescent="0.25">
      <c r="A11" s="20" t="s">
        <v>45</v>
      </c>
      <c r="B11" s="9" t="s">
        <v>113</v>
      </c>
      <c r="C11" s="20" t="s">
        <v>146</v>
      </c>
      <c r="D11" s="20" t="s">
        <v>61</v>
      </c>
      <c r="E11" s="22">
        <v>26</v>
      </c>
      <c r="F11" s="22">
        <v>22</v>
      </c>
      <c r="G11" s="22">
        <v>30</v>
      </c>
      <c r="H11" s="22">
        <v>25</v>
      </c>
      <c r="I11" s="22"/>
      <c r="J11" s="22"/>
      <c r="K11" s="22"/>
      <c r="L11" s="22"/>
      <c r="M11" s="22">
        <v>103</v>
      </c>
      <c r="N11" s="22">
        <v>240</v>
      </c>
      <c r="O11" s="22">
        <v>38</v>
      </c>
      <c r="P11" s="22">
        <v>81</v>
      </c>
      <c r="Q11" s="22">
        <v>8</v>
      </c>
      <c r="R11" s="22">
        <v>25</v>
      </c>
      <c r="S11" s="22">
        <v>19</v>
      </c>
      <c r="T11" s="22">
        <v>28</v>
      </c>
      <c r="U11" s="22">
        <v>14</v>
      </c>
      <c r="V11" s="22">
        <v>36</v>
      </c>
      <c r="W11" s="22">
        <v>50</v>
      </c>
      <c r="X11" s="22">
        <v>22</v>
      </c>
      <c r="Y11" s="22">
        <v>24</v>
      </c>
      <c r="Z11" s="22">
        <v>5</v>
      </c>
      <c r="AA11" s="22">
        <v>17</v>
      </c>
      <c r="AB11" s="22">
        <v>18</v>
      </c>
      <c r="AC11" s="22">
        <v>13</v>
      </c>
      <c r="AD11" s="22">
        <v>103</v>
      </c>
      <c r="AE11" s="21">
        <v>94.590222381635584</v>
      </c>
      <c r="AF11" s="21">
        <v>94.590222381635584</v>
      </c>
      <c r="AG11" s="21">
        <v>108.8907472745271</v>
      </c>
      <c r="AH11" s="21">
        <v>96.204446621184161</v>
      </c>
      <c r="AI11" s="22" t="s">
        <v>49</v>
      </c>
      <c r="AJ11" s="21" t="s">
        <v>147</v>
      </c>
      <c r="AK11" s="21" t="s">
        <v>148</v>
      </c>
      <c r="AL11" s="21" t="s">
        <v>149</v>
      </c>
      <c r="AM11" s="21" t="s">
        <v>150</v>
      </c>
      <c r="AN11" s="21" t="s">
        <v>151</v>
      </c>
      <c r="AO11" s="22"/>
      <c r="AP11" s="21" t="s">
        <v>152</v>
      </c>
      <c r="AQ11" s="22">
        <v>-8.5</v>
      </c>
      <c r="AR11" s="21">
        <v>-8.5</v>
      </c>
      <c r="AS11" s="21">
        <v>194</v>
      </c>
      <c r="AT11" s="21" t="s">
        <v>153</v>
      </c>
      <c r="AU11" s="21">
        <v>-7.5</v>
      </c>
      <c r="AV11" s="21" t="s">
        <v>154</v>
      </c>
      <c r="AW11" s="21" t="s">
        <v>155</v>
      </c>
      <c r="AX11" s="12" t="str">
        <f>HYPERLINK("http://www.nba.com/games/20141029/PHIIND/gameinfo.html", "Boxscore")</f>
        <v>Boxscore</v>
      </c>
      <c r="AY11" s="12" t="str">
        <f>HYPERLINK("http://www.scoresandodds.com/grid_20141029.html#nba", "Odds")</f>
        <v>Odds</v>
      </c>
    </row>
    <row r="12" spans="1:51" ht="12" customHeight="1" x14ac:dyDescent="0.25">
      <c r="A12" s="23" t="s">
        <v>45</v>
      </c>
      <c r="B12" s="10" t="s">
        <v>113</v>
      </c>
      <c r="C12" s="24" t="s">
        <v>156</v>
      </c>
      <c r="D12" s="24" t="s">
        <v>48</v>
      </c>
      <c r="E12" s="26">
        <v>23</v>
      </c>
      <c r="F12" s="26">
        <v>18</v>
      </c>
      <c r="G12" s="26">
        <v>31</v>
      </c>
      <c r="H12" s="26">
        <v>33</v>
      </c>
      <c r="I12" s="26"/>
      <c r="J12" s="26"/>
      <c r="K12" s="26"/>
      <c r="L12" s="26"/>
      <c r="M12" s="26">
        <v>105</v>
      </c>
      <c r="N12" s="26">
        <v>240</v>
      </c>
      <c r="O12" s="26">
        <v>39</v>
      </c>
      <c r="P12" s="26">
        <v>80</v>
      </c>
      <c r="Q12" s="26">
        <v>7</v>
      </c>
      <c r="R12" s="26">
        <v>19</v>
      </c>
      <c r="S12" s="26">
        <v>20</v>
      </c>
      <c r="T12" s="26">
        <v>26</v>
      </c>
      <c r="U12" s="26">
        <v>9</v>
      </c>
      <c r="V12" s="26">
        <v>30</v>
      </c>
      <c r="W12" s="26">
        <v>39</v>
      </c>
      <c r="X12" s="26">
        <v>20</v>
      </c>
      <c r="Y12" s="26">
        <v>21</v>
      </c>
      <c r="Z12" s="26">
        <v>6</v>
      </c>
      <c r="AA12" s="26">
        <v>20</v>
      </c>
      <c r="AB12" s="26">
        <v>21</v>
      </c>
      <c r="AC12" s="26">
        <v>7</v>
      </c>
      <c r="AD12" s="26">
        <v>105</v>
      </c>
      <c r="AE12" s="25">
        <v>100.3445714285714</v>
      </c>
      <c r="AF12" s="25">
        <v>100.3445714285714</v>
      </c>
      <c r="AG12" s="25">
        <v>104.6394423785471</v>
      </c>
      <c r="AH12" s="25">
        <v>120.5845002648018</v>
      </c>
      <c r="AI12" s="26" t="s">
        <v>49</v>
      </c>
      <c r="AJ12" s="25" t="s">
        <v>157</v>
      </c>
      <c r="AK12" s="25" t="s">
        <v>158</v>
      </c>
      <c r="AL12" s="25" t="s">
        <v>159</v>
      </c>
      <c r="AM12" s="25" t="s">
        <v>160</v>
      </c>
      <c r="AN12" s="25" t="s">
        <v>161</v>
      </c>
      <c r="AO12" s="25" t="s">
        <v>162</v>
      </c>
      <c r="AP12" s="25" t="s">
        <v>163</v>
      </c>
      <c r="AQ12" s="25">
        <v>-1.5</v>
      </c>
      <c r="AR12" s="25">
        <v>-1.5</v>
      </c>
      <c r="AS12" s="25">
        <v>191</v>
      </c>
      <c r="AT12" s="25" t="s">
        <v>164</v>
      </c>
      <c r="AU12" s="25">
        <v>194</v>
      </c>
      <c r="AV12" s="25" t="s">
        <v>165</v>
      </c>
      <c r="AW12" s="25" t="s">
        <v>166</v>
      </c>
      <c r="AX12" s="13"/>
      <c r="AY12" s="13"/>
    </row>
    <row r="13" spans="1:51" ht="12" customHeight="1" x14ac:dyDescent="0.25">
      <c r="A13" s="23" t="s">
        <v>45</v>
      </c>
      <c r="B13" s="10" t="s">
        <v>113</v>
      </c>
      <c r="C13" s="24" t="s">
        <v>167</v>
      </c>
      <c r="D13" s="24" t="s">
        <v>61</v>
      </c>
      <c r="E13" s="26">
        <v>32</v>
      </c>
      <c r="F13" s="26">
        <v>35</v>
      </c>
      <c r="G13" s="26">
        <v>34</v>
      </c>
      <c r="H13" s="26">
        <v>20</v>
      </c>
      <c r="I13" s="26"/>
      <c r="J13" s="26"/>
      <c r="K13" s="26"/>
      <c r="L13" s="26"/>
      <c r="M13" s="26">
        <v>121</v>
      </c>
      <c r="N13" s="26">
        <v>240</v>
      </c>
      <c r="O13" s="26">
        <v>49</v>
      </c>
      <c r="P13" s="26">
        <v>88</v>
      </c>
      <c r="Q13" s="26">
        <v>8</v>
      </c>
      <c r="R13" s="26">
        <v>22</v>
      </c>
      <c r="S13" s="26">
        <v>15</v>
      </c>
      <c r="T13" s="26">
        <v>23</v>
      </c>
      <c r="U13" s="26">
        <v>9</v>
      </c>
      <c r="V13" s="26">
        <v>26</v>
      </c>
      <c r="W13" s="26">
        <v>35</v>
      </c>
      <c r="X13" s="26">
        <v>28</v>
      </c>
      <c r="Y13" s="26">
        <v>25</v>
      </c>
      <c r="Z13" s="26">
        <v>11</v>
      </c>
      <c r="AA13" s="26">
        <v>12</v>
      </c>
      <c r="AB13" s="26">
        <v>13</v>
      </c>
      <c r="AC13" s="26">
        <v>5</v>
      </c>
      <c r="AD13" s="26">
        <v>121</v>
      </c>
      <c r="AE13" s="25">
        <v>100.3445714285714</v>
      </c>
      <c r="AF13" s="25">
        <v>100.3445714285714</v>
      </c>
      <c r="AG13" s="25">
        <v>120.5845002648018</v>
      </c>
      <c r="AH13" s="25">
        <v>104.6394423785471</v>
      </c>
      <c r="AI13" s="26" t="s">
        <v>49</v>
      </c>
      <c r="AJ13" s="25" t="s">
        <v>168</v>
      </c>
      <c r="AK13" s="25" t="s">
        <v>169</v>
      </c>
      <c r="AL13" s="25" t="s">
        <v>170</v>
      </c>
      <c r="AM13" s="25" t="s">
        <v>171</v>
      </c>
      <c r="AN13" s="25" t="s">
        <v>172</v>
      </c>
      <c r="AO13" s="25"/>
      <c r="AP13" s="25" t="s">
        <v>173</v>
      </c>
      <c r="AQ13" s="25">
        <v>191</v>
      </c>
      <c r="AR13" s="25">
        <v>1.5</v>
      </c>
      <c r="AS13" s="25">
        <v>191</v>
      </c>
      <c r="AT13" s="25" t="s">
        <v>174</v>
      </c>
      <c r="AU13" s="25">
        <v>0</v>
      </c>
      <c r="AV13" s="25" t="s">
        <v>175</v>
      </c>
      <c r="AW13" s="25" t="s">
        <v>176</v>
      </c>
      <c r="AX13" s="13" t="str">
        <f>HYPERLINK("http://www.nba.com/games/20141029/BKNBOS/gameinfo.html", "Boxscore")</f>
        <v>Boxscore</v>
      </c>
      <c r="AY13" s="13" t="str">
        <f>HYPERLINK("http://www.scoresandodds.com/grid_20141029.html#nba", "Odds")</f>
        <v>Odds</v>
      </c>
    </row>
    <row r="14" spans="1:51" ht="12" customHeight="1" x14ac:dyDescent="0.25">
      <c r="A14" s="20" t="s">
        <v>45</v>
      </c>
      <c r="B14" s="9" t="s">
        <v>113</v>
      </c>
      <c r="C14" s="20" t="s">
        <v>177</v>
      </c>
      <c r="D14" s="20" t="s">
        <v>48</v>
      </c>
      <c r="E14" s="22">
        <v>28</v>
      </c>
      <c r="F14" s="22">
        <v>24</v>
      </c>
      <c r="G14" s="22">
        <v>18</v>
      </c>
      <c r="H14" s="22">
        <v>25</v>
      </c>
      <c r="I14" s="22"/>
      <c r="J14" s="22"/>
      <c r="K14" s="22"/>
      <c r="L14" s="22"/>
      <c r="M14" s="22">
        <v>95</v>
      </c>
      <c r="N14" s="22">
        <v>240</v>
      </c>
      <c r="O14" s="22">
        <v>36</v>
      </c>
      <c r="P14" s="22">
        <v>75</v>
      </c>
      <c r="Q14" s="22">
        <v>6</v>
      </c>
      <c r="R14" s="22">
        <v>19</v>
      </c>
      <c r="S14" s="22">
        <v>17</v>
      </c>
      <c r="T14" s="22">
        <v>24</v>
      </c>
      <c r="U14" s="22">
        <v>7</v>
      </c>
      <c r="V14" s="22">
        <v>29</v>
      </c>
      <c r="W14" s="22">
        <v>36</v>
      </c>
      <c r="X14" s="22">
        <v>20</v>
      </c>
      <c r="Y14" s="22">
        <v>20</v>
      </c>
      <c r="Z14" s="22">
        <v>7</v>
      </c>
      <c r="AA14" s="22">
        <v>14</v>
      </c>
      <c r="AB14" s="22">
        <v>14</v>
      </c>
      <c r="AC14" s="22">
        <v>2</v>
      </c>
      <c r="AD14" s="22">
        <v>95</v>
      </c>
      <c r="AE14" s="21">
        <v>91.078414634146341</v>
      </c>
      <c r="AF14" s="21">
        <v>91.078414634146341</v>
      </c>
      <c r="AG14" s="21">
        <v>104.3057242285193</v>
      </c>
      <c r="AH14" s="21">
        <v>117.4811841310691</v>
      </c>
      <c r="AI14" s="22" t="s">
        <v>49</v>
      </c>
      <c r="AJ14" s="21" t="s">
        <v>178</v>
      </c>
      <c r="AK14" s="21" t="s">
        <v>179</v>
      </c>
      <c r="AL14" s="21" t="s">
        <v>180</v>
      </c>
      <c r="AM14" s="21" t="s">
        <v>181</v>
      </c>
      <c r="AN14" s="21" t="s">
        <v>182</v>
      </c>
      <c r="AO14" s="22" t="s">
        <v>183</v>
      </c>
      <c r="AP14" s="21" t="s">
        <v>184</v>
      </c>
      <c r="AQ14" s="22">
        <v>194</v>
      </c>
      <c r="AR14" s="21">
        <v>4.5</v>
      </c>
      <c r="AS14" s="21">
        <v>194</v>
      </c>
      <c r="AT14" s="21" t="s">
        <v>185</v>
      </c>
      <c r="AU14" s="21">
        <v>188</v>
      </c>
      <c r="AV14" s="21" t="s">
        <v>186</v>
      </c>
      <c r="AW14" s="21" t="s">
        <v>187</v>
      </c>
      <c r="AX14" s="12"/>
      <c r="AY14" s="12"/>
    </row>
    <row r="15" spans="1:51" ht="12" customHeight="1" x14ac:dyDescent="0.25">
      <c r="A15" s="20" t="s">
        <v>45</v>
      </c>
      <c r="B15" s="9" t="s">
        <v>113</v>
      </c>
      <c r="C15" s="20" t="s">
        <v>188</v>
      </c>
      <c r="D15" s="20" t="s">
        <v>61</v>
      </c>
      <c r="E15" s="22">
        <v>22</v>
      </c>
      <c r="F15" s="22">
        <v>31</v>
      </c>
      <c r="G15" s="22">
        <v>19</v>
      </c>
      <c r="H15" s="22">
        <v>35</v>
      </c>
      <c r="I15" s="22"/>
      <c r="J15" s="22"/>
      <c r="K15" s="22"/>
      <c r="L15" s="22"/>
      <c r="M15" s="22">
        <v>107</v>
      </c>
      <c r="N15" s="22">
        <v>240</v>
      </c>
      <c r="O15" s="22">
        <v>39</v>
      </c>
      <c r="P15" s="22">
        <v>81</v>
      </c>
      <c r="Q15" s="22">
        <v>9</v>
      </c>
      <c r="R15" s="22">
        <v>28</v>
      </c>
      <c r="S15" s="22">
        <v>20</v>
      </c>
      <c r="T15" s="22">
        <v>23</v>
      </c>
      <c r="U15" s="22">
        <v>12</v>
      </c>
      <c r="V15" s="22">
        <v>32</v>
      </c>
      <c r="W15" s="22">
        <v>44</v>
      </c>
      <c r="X15" s="22">
        <v>20</v>
      </c>
      <c r="Y15" s="22">
        <v>17</v>
      </c>
      <c r="Z15" s="22">
        <v>9</v>
      </c>
      <c r="AA15" s="22">
        <v>14</v>
      </c>
      <c r="AB15" s="22">
        <v>14</v>
      </c>
      <c r="AC15" s="22">
        <v>3</v>
      </c>
      <c r="AD15" s="22">
        <v>107</v>
      </c>
      <c r="AE15" s="21">
        <v>91.078414634146341</v>
      </c>
      <c r="AF15" s="21">
        <v>91.078414634146341</v>
      </c>
      <c r="AG15" s="21">
        <v>117.4811841310691</v>
      </c>
      <c r="AH15" s="21">
        <v>104.3057242285193</v>
      </c>
      <c r="AI15" s="22" t="s">
        <v>49</v>
      </c>
      <c r="AJ15" s="21" t="s">
        <v>189</v>
      </c>
      <c r="AK15" s="21" t="s">
        <v>190</v>
      </c>
      <c r="AL15" s="21" t="s">
        <v>191</v>
      </c>
      <c r="AM15" s="21" t="s">
        <v>192</v>
      </c>
      <c r="AN15" s="21" t="s">
        <v>193</v>
      </c>
      <c r="AO15" s="22"/>
      <c r="AP15" s="21" t="s">
        <v>194</v>
      </c>
      <c r="AQ15" s="22">
        <v>-4.5</v>
      </c>
      <c r="AR15" s="21">
        <v>-4.5</v>
      </c>
      <c r="AS15" s="21">
        <v>194</v>
      </c>
      <c r="AT15" s="21" t="s">
        <v>195</v>
      </c>
      <c r="AU15" s="21">
        <v>-5</v>
      </c>
      <c r="AV15" s="21" t="s">
        <v>196</v>
      </c>
      <c r="AW15" s="21" t="s">
        <v>197</v>
      </c>
      <c r="AX15" s="12" t="str">
        <f>HYPERLINK("http://www.nba.com/games/20141029/WASMIA/gameinfo.html", "Boxscore")</f>
        <v>Boxscore</v>
      </c>
      <c r="AY15" s="12" t="str">
        <f>HYPERLINK("http://www.scoresandodds.com/grid_20141029.html#nba", "Odds")</f>
        <v>Odds</v>
      </c>
    </row>
    <row r="16" spans="1:51" ht="12" customHeight="1" x14ac:dyDescent="0.25">
      <c r="A16" s="23" t="s">
        <v>45</v>
      </c>
      <c r="B16" s="10" t="s">
        <v>113</v>
      </c>
      <c r="C16" s="24" t="s">
        <v>198</v>
      </c>
      <c r="D16" s="24" t="s">
        <v>48</v>
      </c>
      <c r="E16" s="26">
        <v>22</v>
      </c>
      <c r="F16" s="26">
        <v>30</v>
      </c>
      <c r="G16" s="26">
        <v>19</v>
      </c>
      <c r="H16" s="26">
        <v>31</v>
      </c>
      <c r="I16" s="26"/>
      <c r="J16" s="26"/>
      <c r="K16" s="26"/>
      <c r="L16" s="26"/>
      <c r="M16" s="26">
        <v>102</v>
      </c>
      <c r="N16" s="26">
        <v>240</v>
      </c>
      <c r="O16" s="26">
        <v>40</v>
      </c>
      <c r="P16" s="26">
        <v>80</v>
      </c>
      <c r="Q16" s="26">
        <v>13</v>
      </c>
      <c r="R16" s="26">
        <v>22</v>
      </c>
      <c r="S16" s="26">
        <v>9</v>
      </c>
      <c r="T16" s="26">
        <v>17</v>
      </c>
      <c r="U16" s="26">
        <v>10</v>
      </c>
      <c r="V16" s="26">
        <v>32</v>
      </c>
      <c r="W16" s="26">
        <v>42</v>
      </c>
      <c r="X16" s="26">
        <v>26</v>
      </c>
      <c r="Y16" s="26">
        <v>24</v>
      </c>
      <c r="Z16" s="26">
        <v>6</v>
      </c>
      <c r="AA16" s="26">
        <v>17</v>
      </c>
      <c r="AB16" s="26">
        <v>19</v>
      </c>
      <c r="AC16" s="26">
        <v>8</v>
      </c>
      <c r="AD16" s="26">
        <v>102</v>
      </c>
      <c r="AE16" s="25">
        <v>94.953095238095244</v>
      </c>
      <c r="AF16" s="25">
        <v>94.953095238095244</v>
      </c>
      <c r="AG16" s="25">
        <v>107.4214587152052</v>
      </c>
      <c r="AH16" s="25">
        <v>114.7935196074252</v>
      </c>
      <c r="AI16" s="26" t="s">
        <v>49</v>
      </c>
      <c r="AJ16" s="25" t="s">
        <v>199</v>
      </c>
      <c r="AK16" s="25" t="s">
        <v>200</v>
      </c>
      <c r="AL16" s="25" t="s">
        <v>201</v>
      </c>
      <c r="AM16" s="25" t="s">
        <v>202</v>
      </c>
      <c r="AN16" s="25" t="s">
        <v>203</v>
      </c>
      <c r="AO16" s="25" t="s">
        <v>204</v>
      </c>
      <c r="AP16" s="25" t="s">
        <v>205</v>
      </c>
      <c r="AQ16" s="25">
        <v>199.5</v>
      </c>
      <c r="AR16" s="25">
        <v>5.5</v>
      </c>
      <c r="AS16" s="25">
        <v>199.5</v>
      </c>
      <c r="AT16" s="25" t="s">
        <v>206</v>
      </c>
      <c r="AU16" s="25">
        <v>198.5</v>
      </c>
      <c r="AV16" s="25" t="s">
        <v>207</v>
      </c>
      <c r="AW16" s="25" t="s">
        <v>208</v>
      </c>
      <c r="AX16" s="13"/>
      <c r="AY16" s="13"/>
    </row>
    <row r="17" spans="1:51" ht="12" customHeight="1" x14ac:dyDescent="0.25">
      <c r="A17" s="23" t="s">
        <v>45</v>
      </c>
      <c r="B17" s="10" t="s">
        <v>113</v>
      </c>
      <c r="C17" s="24" t="s">
        <v>209</v>
      </c>
      <c r="D17" s="24" t="s">
        <v>61</v>
      </c>
      <c r="E17" s="26">
        <v>24</v>
      </c>
      <c r="F17" s="26">
        <v>36</v>
      </c>
      <c r="G17" s="26">
        <v>26</v>
      </c>
      <c r="H17" s="26">
        <v>23</v>
      </c>
      <c r="I17" s="26"/>
      <c r="J17" s="26"/>
      <c r="K17" s="26"/>
      <c r="L17" s="26"/>
      <c r="M17" s="26">
        <v>109</v>
      </c>
      <c r="N17" s="26">
        <v>240</v>
      </c>
      <c r="O17" s="26">
        <v>37</v>
      </c>
      <c r="P17" s="26">
        <v>90</v>
      </c>
      <c r="Q17" s="26">
        <v>8</v>
      </c>
      <c r="R17" s="26">
        <v>26</v>
      </c>
      <c r="S17" s="26">
        <v>27</v>
      </c>
      <c r="T17" s="26">
        <v>33</v>
      </c>
      <c r="U17" s="26">
        <v>16</v>
      </c>
      <c r="V17" s="26">
        <v>32</v>
      </c>
      <c r="W17" s="26">
        <v>48</v>
      </c>
      <c r="X17" s="26">
        <v>26</v>
      </c>
      <c r="Y17" s="26">
        <v>22</v>
      </c>
      <c r="Z17" s="26">
        <v>13</v>
      </c>
      <c r="AA17" s="26">
        <v>9</v>
      </c>
      <c r="AB17" s="26">
        <v>10</v>
      </c>
      <c r="AC17" s="26">
        <v>9</v>
      </c>
      <c r="AD17" s="26">
        <v>109</v>
      </c>
      <c r="AE17" s="25">
        <v>94.953095238095244</v>
      </c>
      <c r="AF17" s="25">
        <v>94.953095238095244</v>
      </c>
      <c r="AG17" s="25">
        <v>114.7935196074252</v>
      </c>
      <c r="AH17" s="25">
        <v>107.4214587152052</v>
      </c>
      <c r="AI17" s="26" t="s">
        <v>49</v>
      </c>
      <c r="AJ17" s="25" t="s">
        <v>210</v>
      </c>
      <c r="AK17" s="25" t="s">
        <v>211</v>
      </c>
      <c r="AL17" s="25" t="s">
        <v>212</v>
      </c>
      <c r="AM17" s="25" t="s">
        <v>213</v>
      </c>
      <c r="AN17" s="25" t="s">
        <v>214</v>
      </c>
      <c r="AO17" s="25"/>
      <c r="AP17" s="25" t="s">
        <v>215</v>
      </c>
      <c r="AQ17" s="25">
        <v>-5.5</v>
      </c>
      <c r="AR17" s="25">
        <v>-5.5</v>
      </c>
      <c r="AS17" s="25">
        <v>199.5</v>
      </c>
      <c r="AT17" s="25" t="s">
        <v>216</v>
      </c>
      <c r="AU17" s="25">
        <v>-4.5</v>
      </c>
      <c r="AV17" s="25" t="s">
        <v>217</v>
      </c>
      <c r="AW17" s="25" t="s">
        <v>218</v>
      </c>
      <c r="AX17" s="13" t="str">
        <f>HYPERLINK("http://www.nba.com/games/20141029/ATLTOR/gameinfo.html", "Boxscore")</f>
        <v>Boxscore</v>
      </c>
      <c r="AY17" s="13" t="str">
        <f>HYPERLINK("http://www.scoresandodds.com/grid_20141029.html#nba", "Odds")</f>
        <v>Odds</v>
      </c>
    </row>
    <row r="18" spans="1:51" ht="12" customHeight="1" x14ac:dyDescent="0.25">
      <c r="A18" s="20" t="s">
        <v>45</v>
      </c>
      <c r="B18" s="9" t="s">
        <v>113</v>
      </c>
      <c r="C18" s="20" t="s">
        <v>219</v>
      </c>
      <c r="D18" s="20" t="s">
        <v>48</v>
      </c>
      <c r="E18" s="22">
        <v>27</v>
      </c>
      <c r="F18" s="22">
        <v>20</v>
      </c>
      <c r="G18" s="22">
        <v>27</v>
      </c>
      <c r="H18" s="22">
        <v>27</v>
      </c>
      <c r="I18" s="22"/>
      <c r="J18" s="22"/>
      <c r="K18" s="22"/>
      <c r="L18" s="22"/>
      <c r="M18" s="22">
        <v>101</v>
      </c>
      <c r="N18" s="22">
        <v>240</v>
      </c>
      <c r="O18" s="22">
        <v>39</v>
      </c>
      <c r="P18" s="22">
        <v>86</v>
      </c>
      <c r="Q18" s="22">
        <v>6</v>
      </c>
      <c r="R18" s="22">
        <v>12</v>
      </c>
      <c r="S18" s="22">
        <v>17</v>
      </c>
      <c r="T18" s="22">
        <v>23</v>
      </c>
      <c r="U18" s="22">
        <v>19</v>
      </c>
      <c r="V18" s="22">
        <v>28</v>
      </c>
      <c r="W18" s="22">
        <v>47</v>
      </c>
      <c r="X18" s="22">
        <v>20</v>
      </c>
      <c r="Y18" s="22">
        <v>21</v>
      </c>
      <c r="Z18" s="22">
        <v>8</v>
      </c>
      <c r="AA18" s="22">
        <v>23</v>
      </c>
      <c r="AB18" s="22">
        <v>23</v>
      </c>
      <c r="AC18" s="22">
        <v>4</v>
      </c>
      <c r="AD18" s="22">
        <v>101</v>
      </c>
      <c r="AE18" s="21">
        <v>95.73409147869674</v>
      </c>
      <c r="AF18" s="21">
        <v>95.73409147869674</v>
      </c>
      <c r="AG18" s="21">
        <v>105.5005572622738</v>
      </c>
      <c r="AH18" s="21">
        <v>109.678797153849</v>
      </c>
      <c r="AI18" s="22" t="s">
        <v>49</v>
      </c>
      <c r="AJ18" s="21" t="s">
        <v>220</v>
      </c>
      <c r="AK18" s="21" t="s">
        <v>221</v>
      </c>
      <c r="AL18" s="21" t="s">
        <v>222</v>
      </c>
      <c r="AM18" s="21" t="s">
        <v>223</v>
      </c>
      <c r="AN18" s="21" t="s">
        <v>224</v>
      </c>
      <c r="AO18" s="22" t="s">
        <v>225</v>
      </c>
      <c r="AP18" s="21" t="s">
        <v>226</v>
      </c>
      <c r="AQ18" s="22">
        <v>198</v>
      </c>
      <c r="AR18" s="21">
        <v>8.5</v>
      </c>
      <c r="AS18" s="21">
        <v>198</v>
      </c>
      <c r="AT18" s="21" t="s">
        <v>227</v>
      </c>
      <c r="AU18" s="21">
        <v>197.5</v>
      </c>
      <c r="AV18" s="21" t="s">
        <v>144</v>
      </c>
      <c r="AW18" s="21" t="s">
        <v>228</v>
      </c>
      <c r="AX18" s="12"/>
      <c r="AY18" s="12"/>
    </row>
    <row r="19" spans="1:51" ht="12" customHeight="1" x14ac:dyDescent="0.25">
      <c r="A19" s="20" t="s">
        <v>45</v>
      </c>
      <c r="B19" s="9" t="s">
        <v>113</v>
      </c>
      <c r="C19" s="20" t="s">
        <v>229</v>
      </c>
      <c r="D19" s="20" t="s">
        <v>61</v>
      </c>
      <c r="E19" s="22">
        <v>25</v>
      </c>
      <c r="F19" s="22">
        <v>28</v>
      </c>
      <c r="G19" s="22">
        <v>28</v>
      </c>
      <c r="H19" s="22">
        <v>24</v>
      </c>
      <c r="I19" s="22"/>
      <c r="J19" s="22"/>
      <c r="K19" s="22"/>
      <c r="L19" s="22"/>
      <c r="M19" s="22">
        <v>105</v>
      </c>
      <c r="N19" s="22">
        <v>240</v>
      </c>
      <c r="O19" s="22">
        <v>43</v>
      </c>
      <c r="P19" s="22">
        <v>82</v>
      </c>
      <c r="Q19" s="22">
        <v>4</v>
      </c>
      <c r="R19" s="22">
        <v>15</v>
      </c>
      <c r="S19" s="22">
        <v>15</v>
      </c>
      <c r="T19" s="22">
        <v>20</v>
      </c>
      <c r="U19" s="22">
        <v>10</v>
      </c>
      <c r="V19" s="22">
        <v>23</v>
      </c>
      <c r="W19" s="22">
        <v>33</v>
      </c>
      <c r="X19" s="22">
        <v>21</v>
      </c>
      <c r="Y19" s="22">
        <v>21</v>
      </c>
      <c r="Z19" s="22">
        <v>10</v>
      </c>
      <c r="AA19" s="22">
        <v>17</v>
      </c>
      <c r="AB19" s="22">
        <v>17</v>
      </c>
      <c r="AC19" s="22">
        <v>5</v>
      </c>
      <c r="AD19" s="22">
        <v>105</v>
      </c>
      <c r="AE19" s="21">
        <v>95.73409147869674</v>
      </c>
      <c r="AF19" s="21">
        <v>95.73409147869674</v>
      </c>
      <c r="AG19" s="21">
        <v>109.678797153849</v>
      </c>
      <c r="AH19" s="21">
        <v>105.5005572622738</v>
      </c>
      <c r="AI19" s="22" t="s">
        <v>49</v>
      </c>
      <c r="AJ19" s="21" t="s">
        <v>230</v>
      </c>
      <c r="AK19" s="21" t="s">
        <v>231</v>
      </c>
      <c r="AL19" s="21" t="s">
        <v>232</v>
      </c>
      <c r="AM19" s="21" t="s">
        <v>233</v>
      </c>
      <c r="AN19" s="21" t="s">
        <v>234</v>
      </c>
      <c r="AO19" s="22"/>
      <c r="AP19" s="21" t="s">
        <v>235</v>
      </c>
      <c r="AQ19" s="22">
        <v>-8.5</v>
      </c>
      <c r="AR19" s="21">
        <v>-8.5</v>
      </c>
      <c r="AS19" s="21">
        <v>198</v>
      </c>
      <c r="AT19" s="21" t="s">
        <v>236</v>
      </c>
      <c r="AU19" s="21">
        <v>-7.5</v>
      </c>
      <c r="AV19" s="21" t="s">
        <v>154</v>
      </c>
      <c r="AW19" s="21" t="s">
        <v>237</v>
      </c>
      <c r="AX19" s="12" t="str">
        <f>HYPERLINK("http://www.nba.com/games/20141029/MINMEM/gameinfo.html", "Boxscore")</f>
        <v>Boxscore</v>
      </c>
      <c r="AY19" s="12" t="str">
        <f>HYPERLINK("http://www.scoresandodds.com/grid_20141029.html#nba", "Odds")</f>
        <v>Odds</v>
      </c>
    </row>
    <row r="20" spans="1:51" ht="12" customHeight="1" x14ac:dyDescent="0.25">
      <c r="A20" s="23" t="s">
        <v>45</v>
      </c>
      <c r="B20" s="10" t="s">
        <v>113</v>
      </c>
      <c r="C20" s="24" t="s">
        <v>238</v>
      </c>
      <c r="D20" s="24" t="s">
        <v>48</v>
      </c>
      <c r="E20" s="26">
        <v>24</v>
      </c>
      <c r="F20" s="26">
        <v>29</v>
      </c>
      <c r="G20" s="26">
        <v>31</v>
      </c>
      <c r="H20" s="26">
        <v>20</v>
      </c>
      <c r="I20" s="26"/>
      <c r="J20" s="26"/>
      <c r="K20" s="26"/>
      <c r="L20" s="26"/>
      <c r="M20" s="26">
        <v>104</v>
      </c>
      <c r="N20" s="26">
        <v>240</v>
      </c>
      <c r="O20" s="26">
        <v>36</v>
      </c>
      <c r="P20" s="26">
        <v>71</v>
      </c>
      <c r="Q20" s="26">
        <v>7</v>
      </c>
      <c r="R20" s="26">
        <v>24</v>
      </c>
      <c r="S20" s="26">
        <v>25</v>
      </c>
      <c r="T20" s="26">
        <v>30</v>
      </c>
      <c r="U20" s="26">
        <v>10</v>
      </c>
      <c r="V20" s="26">
        <v>37</v>
      </c>
      <c r="W20" s="26">
        <v>47</v>
      </c>
      <c r="X20" s="26">
        <v>21</v>
      </c>
      <c r="Y20" s="26">
        <v>18</v>
      </c>
      <c r="Z20" s="26">
        <v>9</v>
      </c>
      <c r="AA20" s="26">
        <v>15</v>
      </c>
      <c r="AB20" s="26">
        <v>15</v>
      </c>
      <c r="AC20" s="26">
        <v>4</v>
      </c>
      <c r="AD20" s="26">
        <v>104</v>
      </c>
      <c r="AE20" s="25">
        <v>87.462058823529418</v>
      </c>
      <c r="AF20" s="25">
        <v>87.462058823529418</v>
      </c>
      <c r="AG20" s="25">
        <v>118.9087032696531</v>
      </c>
      <c r="AH20" s="25">
        <v>91.4682332843485</v>
      </c>
      <c r="AI20" s="26" t="s">
        <v>49</v>
      </c>
      <c r="AJ20" s="25" t="s">
        <v>239</v>
      </c>
      <c r="AK20" s="25" t="s">
        <v>240</v>
      </c>
      <c r="AL20" s="25" t="s">
        <v>241</v>
      </c>
      <c r="AM20" s="25" t="s">
        <v>242</v>
      </c>
      <c r="AN20" s="25" t="s">
        <v>243</v>
      </c>
      <c r="AO20" s="25" t="s">
        <v>244</v>
      </c>
      <c r="AP20" s="25" t="s">
        <v>245</v>
      </c>
      <c r="AQ20" s="25">
        <v>-4</v>
      </c>
      <c r="AR20" s="25">
        <v>-4</v>
      </c>
      <c r="AS20" s="25">
        <v>190</v>
      </c>
      <c r="AT20" s="25" t="s">
        <v>246</v>
      </c>
      <c r="AU20" s="25">
        <v>-4.5</v>
      </c>
      <c r="AV20" s="25" t="s">
        <v>247</v>
      </c>
      <c r="AW20" s="25" t="s">
        <v>248</v>
      </c>
      <c r="AX20" s="13"/>
      <c r="AY20" s="13"/>
    </row>
    <row r="21" spans="1:51" ht="12" customHeight="1" x14ac:dyDescent="0.25">
      <c r="A21" s="23" t="s">
        <v>45</v>
      </c>
      <c r="B21" s="10" t="s">
        <v>113</v>
      </c>
      <c r="C21" s="24" t="s">
        <v>249</v>
      </c>
      <c r="D21" s="24" t="s">
        <v>61</v>
      </c>
      <c r="E21" s="26">
        <v>20</v>
      </c>
      <c r="F21" s="26">
        <v>23</v>
      </c>
      <c r="G21" s="26">
        <v>17</v>
      </c>
      <c r="H21" s="26">
        <v>20</v>
      </c>
      <c r="I21" s="26"/>
      <c r="J21" s="26"/>
      <c r="K21" s="26"/>
      <c r="L21" s="26"/>
      <c r="M21" s="26">
        <v>80</v>
      </c>
      <c r="N21" s="26">
        <v>240</v>
      </c>
      <c r="O21" s="26">
        <v>31</v>
      </c>
      <c r="P21" s="26">
        <v>85</v>
      </c>
      <c r="Q21" s="26">
        <v>3</v>
      </c>
      <c r="R21" s="26">
        <v>17</v>
      </c>
      <c r="S21" s="26">
        <v>15</v>
      </c>
      <c r="T21" s="26">
        <v>17</v>
      </c>
      <c r="U21" s="26">
        <v>14</v>
      </c>
      <c r="V21" s="26">
        <v>24</v>
      </c>
      <c r="W21" s="26">
        <v>38</v>
      </c>
      <c r="X21" s="26">
        <v>19</v>
      </c>
      <c r="Y21" s="26">
        <v>22</v>
      </c>
      <c r="Z21" s="26">
        <v>9</v>
      </c>
      <c r="AA21" s="26">
        <v>11</v>
      </c>
      <c r="AB21" s="26">
        <v>12</v>
      </c>
      <c r="AC21" s="26">
        <v>5</v>
      </c>
      <c r="AD21" s="26">
        <v>80</v>
      </c>
      <c r="AE21" s="25">
        <v>87.462058823529418</v>
      </c>
      <c r="AF21" s="25">
        <v>87.462058823529418</v>
      </c>
      <c r="AG21" s="25">
        <v>91.4682332843485</v>
      </c>
      <c r="AH21" s="25">
        <v>118.9087032696531</v>
      </c>
      <c r="AI21" s="26" t="s">
        <v>49</v>
      </c>
      <c r="AJ21" s="25" t="s">
        <v>250</v>
      </c>
      <c r="AK21" s="25" t="s">
        <v>251</v>
      </c>
      <c r="AL21" s="25" t="s">
        <v>252</v>
      </c>
      <c r="AM21" s="25" t="s">
        <v>253</v>
      </c>
      <c r="AN21" s="25" t="s">
        <v>254</v>
      </c>
      <c r="AO21" s="25"/>
      <c r="AP21" s="25" t="s">
        <v>255</v>
      </c>
      <c r="AQ21" s="25">
        <v>190</v>
      </c>
      <c r="AR21" s="25">
        <v>4</v>
      </c>
      <c r="AS21" s="25">
        <v>190</v>
      </c>
      <c r="AT21" s="25" t="s">
        <v>256</v>
      </c>
      <c r="AU21" s="25">
        <v>184</v>
      </c>
      <c r="AV21" s="25" t="s">
        <v>257</v>
      </c>
      <c r="AW21" s="25" t="s">
        <v>258</v>
      </c>
      <c r="AX21" s="13" t="str">
        <f>HYPERLINK("http://www.nba.com/games/20141029/CHINYK/gameinfo.html", "Boxscore")</f>
        <v>Boxscore</v>
      </c>
      <c r="AY21" s="13" t="str">
        <f>HYPERLINK("http://www.scoresandodds.com/grid_20141029.html#nba", "Odds")</f>
        <v>Odds</v>
      </c>
    </row>
    <row r="22" spans="1:51" ht="12" customHeight="1" x14ac:dyDescent="0.25">
      <c r="A22" s="20" t="s">
        <v>541</v>
      </c>
      <c r="B22" s="9" t="s">
        <v>542</v>
      </c>
      <c r="C22" s="20" t="s">
        <v>177</v>
      </c>
      <c r="D22" s="20" t="s">
        <v>48</v>
      </c>
      <c r="E22" s="22">
        <v>19</v>
      </c>
      <c r="F22" s="22">
        <v>27</v>
      </c>
      <c r="G22" s="22">
        <v>19</v>
      </c>
      <c r="H22" s="22">
        <v>17</v>
      </c>
      <c r="I22" s="22">
        <v>11</v>
      </c>
      <c r="J22" s="22"/>
      <c r="K22" s="22"/>
      <c r="L22" s="22"/>
      <c r="M22" s="22">
        <v>93</v>
      </c>
      <c r="N22" s="22">
        <v>265</v>
      </c>
      <c r="O22" s="22">
        <v>39</v>
      </c>
      <c r="P22" s="22">
        <v>99</v>
      </c>
      <c r="Q22" s="22">
        <v>6</v>
      </c>
      <c r="R22" s="22">
        <v>21</v>
      </c>
      <c r="S22" s="22">
        <v>9</v>
      </c>
      <c r="T22" s="22">
        <v>15</v>
      </c>
      <c r="U22" s="22">
        <v>19</v>
      </c>
      <c r="V22" s="22">
        <v>42</v>
      </c>
      <c r="W22" s="22">
        <v>61</v>
      </c>
      <c r="X22" s="22">
        <v>22</v>
      </c>
      <c r="Y22" s="22">
        <v>18</v>
      </c>
      <c r="Z22" s="22">
        <v>6</v>
      </c>
      <c r="AA22" s="22">
        <v>10</v>
      </c>
      <c r="AB22" s="22">
        <v>11</v>
      </c>
      <c r="AC22" s="22">
        <v>3</v>
      </c>
      <c r="AD22" s="22">
        <v>93</v>
      </c>
      <c r="AE22" s="21">
        <v>96.23557692307692</v>
      </c>
      <c r="AF22" s="21">
        <v>87.156748911465897</v>
      </c>
      <c r="AG22" s="21">
        <v>96.637857820852275</v>
      </c>
      <c r="AH22" s="21">
        <v>89.364040565519304</v>
      </c>
      <c r="AI22" s="22" t="s">
        <v>49</v>
      </c>
      <c r="AJ22" s="21" t="s">
        <v>178</v>
      </c>
      <c r="AK22" s="21" t="s">
        <v>288</v>
      </c>
      <c r="AL22" s="21" t="s">
        <v>180</v>
      </c>
      <c r="AM22" s="21" t="s">
        <v>352</v>
      </c>
      <c r="AN22" s="21" t="s">
        <v>182</v>
      </c>
      <c r="AO22" s="22" t="s">
        <v>262</v>
      </c>
      <c r="AP22" s="21" t="s">
        <v>183</v>
      </c>
      <c r="AQ22" s="22">
        <v>192</v>
      </c>
      <c r="AR22" s="21">
        <v>4</v>
      </c>
      <c r="AS22" s="21">
        <v>192</v>
      </c>
      <c r="AT22" s="21" t="s">
        <v>543</v>
      </c>
      <c r="AU22" s="21">
        <v>194.5</v>
      </c>
      <c r="AV22" s="21" t="s">
        <v>207</v>
      </c>
      <c r="AW22" s="21" t="s">
        <v>124</v>
      </c>
      <c r="AX22" s="12"/>
      <c r="AY22" s="12"/>
    </row>
    <row r="23" spans="1:51" ht="12" customHeight="1" x14ac:dyDescent="0.25">
      <c r="A23" s="20" t="s">
        <v>541</v>
      </c>
      <c r="B23" s="9" t="s">
        <v>542</v>
      </c>
      <c r="C23" s="20" t="s">
        <v>209</v>
      </c>
      <c r="D23" s="20" t="s">
        <v>61</v>
      </c>
      <c r="E23" s="22">
        <v>23</v>
      </c>
      <c r="F23" s="22">
        <v>19</v>
      </c>
      <c r="G23" s="22">
        <v>14</v>
      </c>
      <c r="H23" s="22">
        <v>26</v>
      </c>
      <c r="I23" s="22">
        <v>4</v>
      </c>
      <c r="J23" s="22"/>
      <c r="K23" s="22"/>
      <c r="L23" s="22"/>
      <c r="M23" s="22">
        <v>86</v>
      </c>
      <c r="N23" s="22">
        <v>265</v>
      </c>
      <c r="O23" s="22">
        <v>35</v>
      </c>
      <c r="P23" s="22">
        <v>92</v>
      </c>
      <c r="Q23" s="22">
        <v>6</v>
      </c>
      <c r="R23" s="22">
        <v>29</v>
      </c>
      <c r="S23" s="22">
        <v>10</v>
      </c>
      <c r="T23" s="22">
        <v>14</v>
      </c>
      <c r="U23" s="22">
        <v>10</v>
      </c>
      <c r="V23" s="22">
        <v>38</v>
      </c>
      <c r="W23" s="22">
        <v>48</v>
      </c>
      <c r="X23" s="22">
        <v>21</v>
      </c>
      <c r="Y23" s="22">
        <v>21</v>
      </c>
      <c r="Z23" s="22">
        <v>5</v>
      </c>
      <c r="AA23" s="22">
        <v>12</v>
      </c>
      <c r="AB23" s="22">
        <v>12</v>
      </c>
      <c r="AC23" s="22">
        <v>4</v>
      </c>
      <c r="AD23" s="22">
        <v>86</v>
      </c>
      <c r="AE23" s="21">
        <v>96.23557692307692</v>
      </c>
      <c r="AF23" s="21">
        <v>87.156748911465897</v>
      </c>
      <c r="AG23" s="21">
        <v>89.364040565519304</v>
      </c>
      <c r="AH23" s="21">
        <v>96.637857820852275</v>
      </c>
      <c r="AI23" s="22" t="s">
        <v>49</v>
      </c>
      <c r="AJ23" s="21" t="s">
        <v>210</v>
      </c>
      <c r="AK23" s="21" t="s">
        <v>331</v>
      </c>
      <c r="AL23" s="21" t="s">
        <v>212</v>
      </c>
      <c r="AM23" s="21" t="s">
        <v>213</v>
      </c>
      <c r="AN23" s="21" t="s">
        <v>214</v>
      </c>
      <c r="AO23" s="22"/>
      <c r="AP23" s="21" t="s">
        <v>163</v>
      </c>
      <c r="AQ23" s="22">
        <v>-4</v>
      </c>
      <c r="AR23" s="21">
        <v>-4</v>
      </c>
      <c r="AS23" s="21">
        <v>192</v>
      </c>
      <c r="AT23" s="21" t="s">
        <v>544</v>
      </c>
      <c r="AU23" s="21">
        <v>-4</v>
      </c>
      <c r="AV23" s="21" t="s">
        <v>217</v>
      </c>
      <c r="AW23" s="21" t="s">
        <v>545</v>
      </c>
      <c r="AX23" s="12" t="str">
        <f>HYPERLINK("http://www.nba.com/games/20150418/WASTOR/gameinfo.html", "Boxscore")</f>
        <v>Boxscore</v>
      </c>
      <c r="AY23" s="12" t="str">
        <f>HYPERLINK("http://www.scoresandodds.com/grid_20150418.html#nba", "Odds")</f>
        <v>Odds</v>
      </c>
    </row>
    <row r="24" spans="1:51" ht="12" customHeight="1" x14ac:dyDescent="0.25">
      <c r="A24" s="23" t="s">
        <v>541</v>
      </c>
      <c r="B24" s="10" t="s">
        <v>542</v>
      </c>
      <c r="C24" s="24" t="s">
        <v>60</v>
      </c>
      <c r="D24" s="24" t="s">
        <v>48</v>
      </c>
      <c r="E24" s="26">
        <v>13</v>
      </c>
      <c r="F24" s="26">
        <v>28</v>
      </c>
      <c r="G24" s="26">
        <v>25</v>
      </c>
      <c r="H24" s="26">
        <v>33</v>
      </c>
      <c r="I24" s="26"/>
      <c r="J24" s="26"/>
      <c r="K24" s="26"/>
      <c r="L24" s="26"/>
      <c r="M24" s="26">
        <v>99</v>
      </c>
      <c r="N24" s="26">
        <v>240</v>
      </c>
      <c r="O24" s="26">
        <v>35</v>
      </c>
      <c r="P24" s="26">
        <v>83</v>
      </c>
      <c r="Q24" s="26">
        <v>9</v>
      </c>
      <c r="R24" s="26">
        <v>22</v>
      </c>
      <c r="S24" s="26">
        <v>20</v>
      </c>
      <c r="T24" s="26">
        <v>25</v>
      </c>
      <c r="U24" s="26">
        <v>10</v>
      </c>
      <c r="V24" s="26">
        <v>34</v>
      </c>
      <c r="W24" s="26">
        <v>44</v>
      </c>
      <c r="X24" s="26">
        <v>24</v>
      </c>
      <c r="Y24" s="26">
        <v>28</v>
      </c>
      <c r="Z24" s="26">
        <v>8</v>
      </c>
      <c r="AA24" s="26">
        <v>14</v>
      </c>
      <c r="AB24" s="26">
        <v>14</v>
      </c>
      <c r="AC24" s="26">
        <v>5</v>
      </c>
      <c r="AD24" s="26">
        <v>99</v>
      </c>
      <c r="AE24" s="25">
        <v>97.486170212765956</v>
      </c>
      <c r="AF24" s="25">
        <v>97.486170212765956</v>
      </c>
      <c r="AG24" s="25">
        <v>101.5528662003339</v>
      </c>
      <c r="AH24" s="25">
        <v>108.7333718912666</v>
      </c>
      <c r="AI24" s="26" t="s">
        <v>49</v>
      </c>
      <c r="AJ24" s="25" t="s">
        <v>350</v>
      </c>
      <c r="AK24" s="25" t="s">
        <v>63</v>
      </c>
      <c r="AL24" s="25" t="s">
        <v>64</v>
      </c>
      <c r="AM24" s="25" t="s">
        <v>65</v>
      </c>
      <c r="AN24" s="25" t="s">
        <v>62</v>
      </c>
      <c r="AO24" s="25" t="s">
        <v>55</v>
      </c>
      <c r="AP24" s="25" t="s">
        <v>244</v>
      </c>
      <c r="AQ24" s="25">
        <v>203</v>
      </c>
      <c r="AR24" s="25">
        <v>10.5</v>
      </c>
      <c r="AS24" s="25">
        <v>203</v>
      </c>
      <c r="AT24" s="25" t="s">
        <v>546</v>
      </c>
      <c r="AU24" s="25">
        <v>205</v>
      </c>
      <c r="AV24" s="25" t="s">
        <v>267</v>
      </c>
      <c r="AW24" s="25" t="s">
        <v>313</v>
      </c>
      <c r="AX24" s="13"/>
      <c r="AY24" s="13"/>
    </row>
    <row r="25" spans="1:51" ht="12" customHeight="1" x14ac:dyDescent="0.25">
      <c r="A25" s="23" t="s">
        <v>541</v>
      </c>
      <c r="B25" s="10" t="s">
        <v>542</v>
      </c>
      <c r="C25" s="24" t="s">
        <v>270</v>
      </c>
      <c r="D25" s="24" t="s">
        <v>61</v>
      </c>
      <c r="E25" s="26">
        <v>28</v>
      </c>
      <c r="F25" s="26">
        <v>31</v>
      </c>
      <c r="G25" s="26">
        <v>25</v>
      </c>
      <c r="H25" s="26">
        <v>22</v>
      </c>
      <c r="I25" s="26"/>
      <c r="J25" s="26"/>
      <c r="K25" s="26"/>
      <c r="L25" s="26"/>
      <c r="M25" s="26">
        <v>106</v>
      </c>
      <c r="N25" s="26">
        <v>240</v>
      </c>
      <c r="O25" s="26">
        <v>37</v>
      </c>
      <c r="P25" s="26">
        <v>81</v>
      </c>
      <c r="Q25" s="26">
        <v>11</v>
      </c>
      <c r="R25" s="26">
        <v>29</v>
      </c>
      <c r="S25" s="26">
        <v>21</v>
      </c>
      <c r="T25" s="26">
        <v>34</v>
      </c>
      <c r="U25" s="26">
        <v>10</v>
      </c>
      <c r="V25" s="26">
        <v>37</v>
      </c>
      <c r="W25" s="26">
        <v>47</v>
      </c>
      <c r="X25" s="26">
        <v>24</v>
      </c>
      <c r="Y25" s="26">
        <v>21</v>
      </c>
      <c r="Z25" s="26">
        <v>11</v>
      </c>
      <c r="AA25" s="26">
        <v>15</v>
      </c>
      <c r="AB25" s="26">
        <v>15</v>
      </c>
      <c r="AC25" s="26">
        <v>6</v>
      </c>
      <c r="AD25" s="26">
        <v>106</v>
      </c>
      <c r="AE25" s="25">
        <v>97.486170212765956</v>
      </c>
      <c r="AF25" s="25">
        <v>97.486170212765956</v>
      </c>
      <c r="AG25" s="25">
        <v>108.7333718912666</v>
      </c>
      <c r="AH25" s="25">
        <v>101.5528662003339</v>
      </c>
      <c r="AI25" s="26" t="s">
        <v>49</v>
      </c>
      <c r="AJ25" s="25" t="s">
        <v>271</v>
      </c>
      <c r="AK25" s="25" t="s">
        <v>272</v>
      </c>
      <c r="AL25" s="25" t="s">
        <v>273</v>
      </c>
      <c r="AM25" s="25" t="s">
        <v>274</v>
      </c>
      <c r="AN25" s="25" t="s">
        <v>275</v>
      </c>
      <c r="AO25" s="25"/>
      <c r="AP25" s="25" t="s">
        <v>77</v>
      </c>
      <c r="AQ25" s="25">
        <v>-10.5</v>
      </c>
      <c r="AR25" s="25">
        <v>-10.5</v>
      </c>
      <c r="AS25" s="25">
        <v>203</v>
      </c>
      <c r="AT25" s="25" t="s">
        <v>547</v>
      </c>
      <c r="AU25" s="25">
        <v>-12.5</v>
      </c>
      <c r="AV25" s="25" t="s">
        <v>269</v>
      </c>
      <c r="AW25" s="25" t="s">
        <v>237</v>
      </c>
      <c r="AX25" s="13" t="str">
        <f>HYPERLINK("http://www.nba.com/games/20150418/NOPGSW/gameinfo.html", "Boxscore")</f>
        <v>Boxscore</v>
      </c>
      <c r="AY25" s="13" t="str">
        <f>HYPERLINK("http://www.scoresandodds.com/grid_20150418.html#nba", "Odds")</f>
        <v>Odds</v>
      </c>
    </row>
    <row r="26" spans="1:51" ht="12" customHeight="1" x14ac:dyDescent="0.25">
      <c r="A26" s="20" t="s">
        <v>541</v>
      </c>
      <c r="B26" s="9" t="s">
        <v>542</v>
      </c>
      <c r="C26" s="20" t="s">
        <v>114</v>
      </c>
      <c r="D26" s="20" t="s">
        <v>48</v>
      </c>
      <c r="E26" s="22">
        <v>29</v>
      </c>
      <c r="F26" s="22">
        <v>22</v>
      </c>
      <c r="G26" s="22">
        <v>24</v>
      </c>
      <c r="H26" s="22">
        <v>16</v>
      </c>
      <c r="I26" s="22"/>
      <c r="J26" s="22"/>
      <c r="K26" s="22"/>
      <c r="L26" s="22"/>
      <c r="M26" s="22">
        <v>91</v>
      </c>
      <c r="N26" s="22">
        <v>240</v>
      </c>
      <c r="O26" s="22">
        <v>35</v>
      </c>
      <c r="P26" s="22">
        <v>89</v>
      </c>
      <c r="Q26" s="22">
        <v>4</v>
      </c>
      <c r="R26" s="22">
        <v>16</v>
      </c>
      <c r="S26" s="22">
        <v>17</v>
      </c>
      <c r="T26" s="22">
        <v>26</v>
      </c>
      <c r="U26" s="22">
        <v>13</v>
      </c>
      <c r="V26" s="22">
        <v>28</v>
      </c>
      <c r="W26" s="22">
        <v>41</v>
      </c>
      <c r="X26" s="22">
        <v>22</v>
      </c>
      <c r="Y26" s="22">
        <v>23</v>
      </c>
      <c r="Z26" s="22">
        <v>11</v>
      </c>
      <c r="AA26" s="22">
        <v>13</v>
      </c>
      <c r="AB26" s="22">
        <v>13</v>
      </c>
      <c r="AC26" s="22">
        <v>3</v>
      </c>
      <c r="AD26" s="22">
        <v>91</v>
      </c>
      <c r="AE26" s="21">
        <v>98.43592822966508</v>
      </c>
      <c r="AF26" s="21">
        <v>98.43592822966508</v>
      </c>
      <c r="AG26" s="21">
        <v>92.445920546087606</v>
      </c>
      <c r="AH26" s="21">
        <v>104.6365913873299</v>
      </c>
      <c r="AI26" s="22" t="s">
        <v>49</v>
      </c>
      <c r="AJ26" s="21" t="s">
        <v>344</v>
      </c>
      <c r="AK26" s="21" t="s">
        <v>325</v>
      </c>
      <c r="AL26" s="21" t="s">
        <v>347</v>
      </c>
      <c r="AM26" s="21" t="s">
        <v>115</v>
      </c>
      <c r="AN26" s="21" t="s">
        <v>349</v>
      </c>
      <c r="AO26" s="22" t="s">
        <v>225</v>
      </c>
      <c r="AP26" s="21" t="s">
        <v>276</v>
      </c>
      <c r="AQ26" s="22">
        <v>187</v>
      </c>
      <c r="AR26" s="21">
        <v>8.5</v>
      </c>
      <c r="AS26" s="21">
        <v>187</v>
      </c>
      <c r="AT26" s="21" t="s">
        <v>548</v>
      </c>
      <c r="AU26" s="21">
        <v>186.5</v>
      </c>
      <c r="AV26" s="21" t="s">
        <v>346</v>
      </c>
      <c r="AW26" s="21" t="s">
        <v>333</v>
      </c>
      <c r="AX26" s="12"/>
      <c r="AY26" s="12"/>
    </row>
    <row r="27" spans="1:51" ht="12" customHeight="1" x14ac:dyDescent="0.25">
      <c r="A27" s="20" t="s">
        <v>541</v>
      </c>
      <c r="B27" s="9" t="s">
        <v>542</v>
      </c>
      <c r="C27" s="20" t="s">
        <v>238</v>
      </c>
      <c r="D27" s="20" t="s">
        <v>61</v>
      </c>
      <c r="E27" s="22">
        <v>30</v>
      </c>
      <c r="F27" s="22">
        <v>30</v>
      </c>
      <c r="G27" s="22">
        <v>26</v>
      </c>
      <c r="H27" s="22">
        <v>17</v>
      </c>
      <c r="I27" s="22"/>
      <c r="J27" s="22"/>
      <c r="K27" s="22"/>
      <c r="L27" s="22"/>
      <c r="M27" s="22">
        <v>103</v>
      </c>
      <c r="N27" s="22">
        <v>240</v>
      </c>
      <c r="O27" s="22">
        <v>38</v>
      </c>
      <c r="P27" s="22">
        <v>83</v>
      </c>
      <c r="Q27" s="22">
        <v>12</v>
      </c>
      <c r="R27" s="22">
        <v>32</v>
      </c>
      <c r="S27" s="22">
        <v>15</v>
      </c>
      <c r="T27" s="22">
        <v>22</v>
      </c>
      <c r="U27" s="22">
        <v>10</v>
      </c>
      <c r="V27" s="22">
        <v>42</v>
      </c>
      <c r="W27" s="22">
        <v>52</v>
      </c>
      <c r="X27" s="22">
        <v>30</v>
      </c>
      <c r="Y27" s="22">
        <v>21</v>
      </c>
      <c r="Z27" s="22">
        <v>8</v>
      </c>
      <c r="AA27" s="22">
        <v>19</v>
      </c>
      <c r="AB27" s="22">
        <v>19</v>
      </c>
      <c r="AC27" s="22">
        <v>7</v>
      </c>
      <c r="AD27" s="22">
        <v>103</v>
      </c>
      <c r="AE27" s="21">
        <v>98.43592822966508</v>
      </c>
      <c r="AF27" s="21">
        <v>98.43592822966508</v>
      </c>
      <c r="AG27" s="21">
        <v>104.6365913873299</v>
      </c>
      <c r="AH27" s="21">
        <v>92.445920546087606</v>
      </c>
      <c r="AI27" s="22" t="s">
        <v>49</v>
      </c>
      <c r="AJ27" s="21" t="s">
        <v>239</v>
      </c>
      <c r="AK27" s="21" t="s">
        <v>240</v>
      </c>
      <c r="AL27" s="21" t="s">
        <v>241</v>
      </c>
      <c r="AM27" s="21" t="s">
        <v>316</v>
      </c>
      <c r="AN27" s="21" t="s">
        <v>243</v>
      </c>
      <c r="AO27" s="22"/>
      <c r="AP27" s="21" t="s">
        <v>319</v>
      </c>
      <c r="AQ27" s="22">
        <v>-8.5</v>
      </c>
      <c r="AR27" s="21">
        <v>-8.5</v>
      </c>
      <c r="AS27" s="21">
        <v>187</v>
      </c>
      <c r="AT27" s="21" t="s">
        <v>549</v>
      </c>
      <c r="AU27" s="21">
        <v>-8</v>
      </c>
      <c r="AV27" s="21" t="s">
        <v>345</v>
      </c>
      <c r="AW27" s="21" t="s">
        <v>326</v>
      </c>
      <c r="AX27" s="12" t="str">
        <f>HYPERLINK("http://www.nba.com/games/20150418/MILCHI/gameinfo.html", "Boxscore")</f>
        <v>Boxscore</v>
      </c>
      <c r="AY27" s="12" t="str">
        <f>HYPERLINK("http://www.scoresandodds.com/grid_20150418.html#nba", "Odds")</f>
        <v>Odds</v>
      </c>
    </row>
    <row r="28" spans="1:51" ht="12" customHeight="1" x14ac:dyDescent="0.25">
      <c r="A28" s="23" t="s">
        <v>541</v>
      </c>
      <c r="B28" s="10" t="s">
        <v>542</v>
      </c>
      <c r="C28" s="24" t="s">
        <v>71</v>
      </c>
      <c r="D28" s="24" t="s">
        <v>48</v>
      </c>
      <c r="E28" s="26">
        <v>19</v>
      </c>
      <c r="F28" s="26">
        <v>36</v>
      </c>
      <c r="G28" s="26">
        <v>22</v>
      </c>
      <c r="H28" s="26">
        <v>31</v>
      </c>
      <c r="I28" s="26"/>
      <c r="J28" s="26"/>
      <c r="K28" s="26"/>
      <c r="L28" s="26"/>
      <c r="M28" s="26">
        <v>108</v>
      </c>
      <c r="N28" s="26">
        <v>240</v>
      </c>
      <c r="O28" s="26">
        <v>44</v>
      </c>
      <c r="P28" s="26">
        <v>99</v>
      </c>
      <c r="Q28" s="26">
        <v>6</v>
      </c>
      <c r="R28" s="26">
        <v>17</v>
      </c>
      <c r="S28" s="26">
        <v>14</v>
      </c>
      <c r="T28" s="26">
        <v>17</v>
      </c>
      <c r="U28" s="26">
        <v>14</v>
      </c>
      <c r="V28" s="26">
        <v>35</v>
      </c>
      <c r="W28" s="26">
        <v>49</v>
      </c>
      <c r="X28" s="26">
        <v>19</v>
      </c>
      <c r="Y28" s="26">
        <v>28</v>
      </c>
      <c r="Z28" s="26">
        <v>5</v>
      </c>
      <c r="AA28" s="26">
        <v>17</v>
      </c>
      <c r="AB28" s="26">
        <v>17</v>
      </c>
      <c r="AC28" s="26">
        <v>4</v>
      </c>
      <c r="AD28" s="26">
        <v>108</v>
      </c>
      <c r="AE28" s="25">
        <v>106.4828604651163</v>
      </c>
      <c r="AF28" s="25">
        <v>106.4828604651163</v>
      </c>
      <c r="AG28" s="25">
        <v>101.4247734595566</v>
      </c>
      <c r="AH28" s="25">
        <v>110.81595618729339</v>
      </c>
      <c r="AI28" s="26" t="s">
        <v>49</v>
      </c>
      <c r="AJ28" s="25" t="s">
        <v>72</v>
      </c>
      <c r="AK28" s="25" t="s">
        <v>73</v>
      </c>
      <c r="AL28" s="25" t="s">
        <v>74</v>
      </c>
      <c r="AM28" s="25" t="s">
        <v>75</v>
      </c>
      <c r="AN28" s="25" t="s">
        <v>172</v>
      </c>
      <c r="AO28" s="25" t="s">
        <v>245</v>
      </c>
      <c r="AP28" s="25" t="s">
        <v>281</v>
      </c>
      <c r="AQ28" s="25">
        <v>209</v>
      </c>
      <c r="AR28" s="25">
        <v>5.5</v>
      </c>
      <c r="AS28" s="25">
        <v>209</v>
      </c>
      <c r="AT28" s="25" t="s">
        <v>550</v>
      </c>
      <c r="AU28" s="25">
        <v>213</v>
      </c>
      <c r="AV28" s="25" t="s">
        <v>365</v>
      </c>
      <c r="AW28" s="25" t="s">
        <v>351</v>
      </c>
      <c r="AX28" s="13"/>
      <c r="AY28" s="13"/>
    </row>
    <row r="29" spans="1:51" ht="12" customHeight="1" x14ac:dyDescent="0.25">
      <c r="A29" s="23" t="s">
        <v>541</v>
      </c>
      <c r="B29" s="10" t="s">
        <v>542</v>
      </c>
      <c r="C29" s="24" t="s">
        <v>92</v>
      </c>
      <c r="D29" s="24" t="s">
        <v>61</v>
      </c>
      <c r="E29" s="26">
        <v>32</v>
      </c>
      <c r="F29" s="26">
        <v>27</v>
      </c>
      <c r="G29" s="26">
        <v>25</v>
      </c>
      <c r="H29" s="26">
        <v>34</v>
      </c>
      <c r="I29" s="26"/>
      <c r="J29" s="26"/>
      <c r="K29" s="26"/>
      <c r="L29" s="26"/>
      <c r="M29" s="26">
        <v>118</v>
      </c>
      <c r="N29" s="26">
        <v>240</v>
      </c>
      <c r="O29" s="26">
        <v>38</v>
      </c>
      <c r="P29" s="26">
        <v>85</v>
      </c>
      <c r="Q29" s="26">
        <v>10</v>
      </c>
      <c r="R29" s="26">
        <v>25</v>
      </c>
      <c r="S29" s="26">
        <v>32</v>
      </c>
      <c r="T29" s="26">
        <v>45</v>
      </c>
      <c r="U29" s="26">
        <v>8</v>
      </c>
      <c r="V29" s="26">
        <v>36</v>
      </c>
      <c r="W29" s="26">
        <v>44</v>
      </c>
      <c r="X29" s="26">
        <v>26</v>
      </c>
      <c r="Y29" s="26">
        <v>22</v>
      </c>
      <c r="Z29" s="26">
        <v>11</v>
      </c>
      <c r="AA29" s="26">
        <v>13</v>
      </c>
      <c r="AB29" s="26">
        <v>13</v>
      </c>
      <c r="AC29" s="26">
        <v>9</v>
      </c>
      <c r="AD29" s="26">
        <v>118</v>
      </c>
      <c r="AE29" s="25">
        <v>106.4828604651163</v>
      </c>
      <c r="AF29" s="25">
        <v>106.4828604651163</v>
      </c>
      <c r="AG29" s="25">
        <v>110.81595618729339</v>
      </c>
      <c r="AH29" s="25">
        <v>101.4247734595566</v>
      </c>
      <c r="AI29" s="26" t="s">
        <v>49</v>
      </c>
      <c r="AJ29" s="25" t="s">
        <v>93</v>
      </c>
      <c r="AK29" s="25" t="s">
        <v>94</v>
      </c>
      <c r="AL29" s="25" t="s">
        <v>95</v>
      </c>
      <c r="AM29" s="25" t="s">
        <v>96</v>
      </c>
      <c r="AN29" s="25" t="s">
        <v>354</v>
      </c>
      <c r="AO29" s="25"/>
      <c r="AP29" s="25" t="s">
        <v>282</v>
      </c>
      <c r="AQ29" s="25">
        <v>-5.5</v>
      </c>
      <c r="AR29" s="25">
        <v>-5.5</v>
      </c>
      <c r="AS29" s="25">
        <v>209</v>
      </c>
      <c r="AT29" s="25" t="s">
        <v>374</v>
      </c>
      <c r="AU29" s="25">
        <v>-5.5</v>
      </c>
      <c r="AV29" s="25" t="s">
        <v>366</v>
      </c>
      <c r="AW29" s="25" t="s">
        <v>360</v>
      </c>
      <c r="AX29" s="13" t="str">
        <f>HYPERLINK("http://www.nba.com/games/20150418/DALHOU/gameinfo.html", "Boxscore")</f>
        <v>Boxscore</v>
      </c>
      <c r="AY29" s="13" t="str">
        <f>HYPERLINK("http://www.scoresandodds.com/grid_20150418.html#nba", "Odds")</f>
        <v>Odds</v>
      </c>
    </row>
    <row r="30" spans="1:51" ht="12" customHeight="1" x14ac:dyDescent="0.25">
      <c r="A30" s="20" t="s">
        <v>541</v>
      </c>
      <c r="B30" s="9" t="s">
        <v>551</v>
      </c>
      <c r="C30" s="20" t="s">
        <v>167</v>
      </c>
      <c r="D30" s="20" t="s">
        <v>48</v>
      </c>
      <c r="E30" s="22">
        <v>31</v>
      </c>
      <c r="F30" s="22">
        <v>23</v>
      </c>
      <c r="G30" s="22">
        <v>22</v>
      </c>
      <c r="H30" s="22">
        <v>24</v>
      </c>
      <c r="I30" s="22"/>
      <c r="J30" s="22"/>
      <c r="K30" s="22"/>
      <c r="L30" s="22"/>
      <c r="M30" s="22">
        <v>100</v>
      </c>
      <c r="N30" s="22">
        <v>240</v>
      </c>
      <c r="O30" s="22">
        <v>37</v>
      </c>
      <c r="P30" s="22">
        <v>79</v>
      </c>
      <c r="Q30" s="22">
        <v>8</v>
      </c>
      <c r="R30" s="22">
        <v>22</v>
      </c>
      <c r="S30" s="22">
        <v>18</v>
      </c>
      <c r="T30" s="22">
        <v>22</v>
      </c>
      <c r="U30" s="22">
        <v>7</v>
      </c>
      <c r="V30" s="22">
        <v>27</v>
      </c>
      <c r="W30" s="22">
        <v>34</v>
      </c>
      <c r="X30" s="22">
        <v>24</v>
      </c>
      <c r="Y30" s="22">
        <v>29</v>
      </c>
      <c r="Z30" s="22">
        <v>7</v>
      </c>
      <c r="AA30" s="22">
        <v>14</v>
      </c>
      <c r="AB30" s="22">
        <v>14</v>
      </c>
      <c r="AC30" s="22">
        <v>4</v>
      </c>
      <c r="AD30" s="22">
        <v>100</v>
      </c>
      <c r="AE30" s="21">
        <v>92.262575187969929</v>
      </c>
      <c r="AF30" s="21">
        <v>92.262575187969929</v>
      </c>
      <c r="AG30" s="21">
        <v>108.3863091792813</v>
      </c>
      <c r="AH30" s="21">
        <v>122.4765293725879</v>
      </c>
      <c r="AI30" s="22" t="s">
        <v>49</v>
      </c>
      <c r="AJ30" s="21" t="s">
        <v>336</v>
      </c>
      <c r="AK30" s="21" t="s">
        <v>376</v>
      </c>
      <c r="AL30" s="21" t="s">
        <v>355</v>
      </c>
      <c r="AM30" s="21" t="s">
        <v>171</v>
      </c>
      <c r="AN30" s="21" t="s">
        <v>372</v>
      </c>
      <c r="AO30" s="22" t="s">
        <v>204</v>
      </c>
      <c r="AP30" s="21" t="s">
        <v>78</v>
      </c>
      <c r="AQ30" s="22">
        <v>203</v>
      </c>
      <c r="AR30" s="21">
        <v>10.5</v>
      </c>
      <c r="AS30" s="21">
        <v>203</v>
      </c>
      <c r="AT30" s="21" t="s">
        <v>552</v>
      </c>
      <c r="AU30" s="21">
        <v>204</v>
      </c>
      <c r="AV30" s="21" t="s">
        <v>369</v>
      </c>
      <c r="AW30" s="21" t="s">
        <v>313</v>
      </c>
      <c r="AX30" s="12"/>
      <c r="AY30" s="12"/>
    </row>
    <row r="31" spans="1:51" ht="12" customHeight="1" x14ac:dyDescent="0.25">
      <c r="A31" s="20" t="s">
        <v>541</v>
      </c>
      <c r="B31" s="9" t="s">
        <v>551</v>
      </c>
      <c r="C31" s="20" t="s">
        <v>297</v>
      </c>
      <c r="D31" s="20" t="s">
        <v>61</v>
      </c>
      <c r="E31" s="22">
        <v>27</v>
      </c>
      <c r="F31" s="22">
        <v>35</v>
      </c>
      <c r="G31" s="22">
        <v>29</v>
      </c>
      <c r="H31" s="22">
        <v>22</v>
      </c>
      <c r="I31" s="22"/>
      <c r="J31" s="22"/>
      <c r="K31" s="22"/>
      <c r="L31" s="22"/>
      <c r="M31" s="22">
        <v>113</v>
      </c>
      <c r="N31" s="22">
        <v>240</v>
      </c>
      <c r="O31" s="22">
        <v>37</v>
      </c>
      <c r="P31" s="22">
        <v>82</v>
      </c>
      <c r="Q31" s="22">
        <v>13</v>
      </c>
      <c r="R31" s="22">
        <v>31</v>
      </c>
      <c r="S31" s="22">
        <v>26</v>
      </c>
      <c r="T31" s="22">
        <v>33</v>
      </c>
      <c r="U31" s="22">
        <v>15</v>
      </c>
      <c r="V31" s="22">
        <v>31</v>
      </c>
      <c r="W31" s="22">
        <v>46</v>
      </c>
      <c r="X31" s="22">
        <v>19</v>
      </c>
      <c r="Y31" s="22">
        <v>23</v>
      </c>
      <c r="Z31" s="22">
        <v>6</v>
      </c>
      <c r="AA31" s="22">
        <v>12</v>
      </c>
      <c r="AB31" s="22">
        <v>13</v>
      </c>
      <c r="AC31" s="22">
        <v>5</v>
      </c>
      <c r="AD31" s="22">
        <v>113</v>
      </c>
      <c r="AE31" s="21">
        <v>92.262575187969929</v>
      </c>
      <c r="AF31" s="21">
        <v>92.262575187969929</v>
      </c>
      <c r="AG31" s="21">
        <v>122.4765293725879</v>
      </c>
      <c r="AH31" s="21">
        <v>108.3863091792813</v>
      </c>
      <c r="AI31" s="22" t="s">
        <v>49</v>
      </c>
      <c r="AJ31" s="21" t="s">
        <v>298</v>
      </c>
      <c r="AK31" s="21" t="s">
        <v>299</v>
      </c>
      <c r="AL31" s="21" t="s">
        <v>261</v>
      </c>
      <c r="AM31" s="21" t="s">
        <v>343</v>
      </c>
      <c r="AN31" s="21" t="s">
        <v>300</v>
      </c>
      <c r="AO31" s="22"/>
      <c r="AP31" s="21" t="s">
        <v>109</v>
      </c>
      <c r="AQ31" s="22">
        <v>-10.5</v>
      </c>
      <c r="AR31" s="21">
        <v>-10.5</v>
      </c>
      <c r="AS31" s="21">
        <v>203</v>
      </c>
      <c r="AT31" s="21" t="s">
        <v>382</v>
      </c>
      <c r="AU31" s="21">
        <v>-11.5</v>
      </c>
      <c r="AV31" s="21" t="s">
        <v>370</v>
      </c>
      <c r="AW31" s="21" t="s">
        <v>277</v>
      </c>
      <c r="AX31" s="12" t="str">
        <f>HYPERLINK("http://www.nba.com/games/20150419/BOSCLE/gameinfo.html", "Boxscore")</f>
        <v>Boxscore</v>
      </c>
      <c r="AY31" s="12" t="str">
        <f>HYPERLINK("http://www.scoresandodds.com/grid_20150419.html#nba", "Odds")</f>
        <v>Odds</v>
      </c>
    </row>
    <row r="32" spans="1:51" ht="12" customHeight="1" x14ac:dyDescent="0.25">
      <c r="A32" s="23" t="s">
        <v>541</v>
      </c>
      <c r="B32" s="10" t="s">
        <v>551</v>
      </c>
      <c r="C32" s="24" t="s">
        <v>156</v>
      </c>
      <c r="D32" s="24" t="s">
        <v>48</v>
      </c>
      <c r="E32" s="26">
        <v>20</v>
      </c>
      <c r="F32" s="26">
        <v>25</v>
      </c>
      <c r="G32" s="26">
        <v>17</v>
      </c>
      <c r="H32" s="26">
        <v>30</v>
      </c>
      <c r="I32" s="26"/>
      <c r="J32" s="26"/>
      <c r="K32" s="26"/>
      <c r="L32" s="26"/>
      <c r="M32" s="26">
        <v>92</v>
      </c>
      <c r="N32" s="26">
        <v>240</v>
      </c>
      <c r="O32" s="26">
        <v>36</v>
      </c>
      <c r="P32" s="26">
        <v>79</v>
      </c>
      <c r="Q32" s="26">
        <v>5</v>
      </c>
      <c r="R32" s="26">
        <v>20</v>
      </c>
      <c r="S32" s="26">
        <v>15</v>
      </c>
      <c r="T32" s="26">
        <v>22</v>
      </c>
      <c r="U32" s="26">
        <v>12</v>
      </c>
      <c r="V32" s="26">
        <v>35</v>
      </c>
      <c r="W32" s="26">
        <v>47</v>
      </c>
      <c r="X32" s="26">
        <v>18</v>
      </c>
      <c r="Y32" s="26">
        <v>19</v>
      </c>
      <c r="Z32" s="26">
        <v>8</v>
      </c>
      <c r="AA32" s="26">
        <v>17</v>
      </c>
      <c r="AB32" s="26">
        <v>17</v>
      </c>
      <c r="AC32" s="26">
        <v>0</v>
      </c>
      <c r="AD32" s="26">
        <v>92</v>
      </c>
      <c r="AE32" s="25">
        <v>93.642162601626012</v>
      </c>
      <c r="AF32" s="25">
        <v>93.642162601626012</v>
      </c>
      <c r="AG32" s="25">
        <v>98.246342719985947</v>
      </c>
      <c r="AH32" s="25">
        <v>105.7216079269414</v>
      </c>
      <c r="AI32" s="26" t="s">
        <v>49</v>
      </c>
      <c r="AJ32" s="25" t="s">
        <v>157</v>
      </c>
      <c r="AK32" s="25" t="s">
        <v>221</v>
      </c>
      <c r="AL32" s="25" t="s">
        <v>323</v>
      </c>
      <c r="AM32" s="25" t="s">
        <v>377</v>
      </c>
      <c r="AN32" s="25" t="s">
        <v>161</v>
      </c>
      <c r="AO32" s="25" t="s">
        <v>291</v>
      </c>
      <c r="AP32" s="25" t="s">
        <v>162</v>
      </c>
      <c r="AQ32" s="25">
        <v>201.5</v>
      </c>
      <c r="AR32" s="25">
        <v>10</v>
      </c>
      <c r="AS32" s="25">
        <v>201.5</v>
      </c>
      <c r="AT32" s="25" t="s">
        <v>302</v>
      </c>
      <c r="AU32" s="25">
        <v>204.5</v>
      </c>
      <c r="AV32" s="25" t="s">
        <v>315</v>
      </c>
      <c r="AW32" s="25" t="s">
        <v>265</v>
      </c>
      <c r="AX32" s="13"/>
      <c r="AY32" s="13"/>
    </row>
    <row r="33" spans="1:51" ht="12" customHeight="1" x14ac:dyDescent="0.25">
      <c r="A33" s="23" t="s">
        <v>541</v>
      </c>
      <c r="B33" s="10" t="s">
        <v>551</v>
      </c>
      <c r="C33" s="24" t="s">
        <v>198</v>
      </c>
      <c r="D33" s="24" t="s">
        <v>61</v>
      </c>
      <c r="E33" s="26">
        <v>32</v>
      </c>
      <c r="F33" s="26">
        <v>23</v>
      </c>
      <c r="G33" s="26">
        <v>19</v>
      </c>
      <c r="H33" s="26">
        <v>25</v>
      </c>
      <c r="I33" s="26"/>
      <c r="J33" s="26"/>
      <c r="K33" s="26"/>
      <c r="L33" s="26"/>
      <c r="M33" s="26">
        <v>99</v>
      </c>
      <c r="N33" s="26">
        <v>240</v>
      </c>
      <c r="O33" s="26">
        <v>34</v>
      </c>
      <c r="P33" s="26">
        <v>79</v>
      </c>
      <c r="Q33" s="26">
        <v>10</v>
      </c>
      <c r="R33" s="26">
        <v>30</v>
      </c>
      <c r="S33" s="26">
        <v>21</v>
      </c>
      <c r="T33" s="26">
        <v>22</v>
      </c>
      <c r="U33" s="26">
        <v>6</v>
      </c>
      <c r="V33" s="26">
        <v>33</v>
      </c>
      <c r="W33" s="26">
        <v>39</v>
      </c>
      <c r="X33" s="26">
        <v>19</v>
      </c>
      <c r="Y33" s="26">
        <v>21</v>
      </c>
      <c r="Z33" s="26">
        <v>11</v>
      </c>
      <c r="AA33" s="26">
        <v>14</v>
      </c>
      <c r="AB33" s="26">
        <v>14</v>
      </c>
      <c r="AC33" s="26">
        <v>3</v>
      </c>
      <c r="AD33" s="26">
        <v>99</v>
      </c>
      <c r="AE33" s="25">
        <v>93.642162601626012</v>
      </c>
      <c r="AF33" s="25">
        <v>93.642162601626012</v>
      </c>
      <c r="AG33" s="25">
        <v>105.7216079269414</v>
      </c>
      <c r="AH33" s="25">
        <v>98.246342719985947</v>
      </c>
      <c r="AI33" s="26" t="s">
        <v>49</v>
      </c>
      <c r="AJ33" s="25" t="s">
        <v>199</v>
      </c>
      <c r="AK33" s="25" t="s">
        <v>200</v>
      </c>
      <c r="AL33" s="25" t="s">
        <v>201</v>
      </c>
      <c r="AM33" s="25" t="s">
        <v>202</v>
      </c>
      <c r="AN33" s="25" t="s">
        <v>203</v>
      </c>
      <c r="AO33" s="25"/>
      <c r="AP33" s="25" t="s">
        <v>266</v>
      </c>
      <c r="AQ33" s="25">
        <v>-10</v>
      </c>
      <c r="AR33" s="25">
        <v>-10</v>
      </c>
      <c r="AS33" s="25">
        <v>201.5</v>
      </c>
      <c r="AT33" s="25" t="s">
        <v>553</v>
      </c>
      <c r="AU33" s="25">
        <v>-11.5</v>
      </c>
      <c r="AV33" s="25" t="s">
        <v>314</v>
      </c>
      <c r="AW33" s="25" t="s">
        <v>91</v>
      </c>
      <c r="AX33" s="13" t="str">
        <f>HYPERLINK("http://www.nba.com/games/20150419/BKNATL/gameinfo.html", "Boxscore")</f>
        <v>Boxscore</v>
      </c>
      <c r="AY33" s="13" t="str">
        <f>HYPERLINK("http://www.scoresandodds.com/grid_20150419.html#nba", "Odds")</f>
        <v>Odds</v>
      </c>
    </row>
    <row r="34" spans="1:51" ht="12" customHeight="1" x14ac:dyDescent="0.25">
      <c r="A34" s="20" t="s">
        <v>541</v>
      </c>
      <c r="B34" s="9" t="s">
        <v>551</v>
      </c>
      <c r="C34" s="20" t="s">
        <v>283</v>
      </c>
      <c r="D34" s="20" t="s">
        <v>48</v>
      </c>
      <c r="E34" s="22">
        <v>15</v>
      </c>
      <c r="F34" s="22">
        <v>24</v>
      </c>
      <c r="G34" s="22">
        <v>23</v>
      </c>
      <c r="H34" s="22">
        <v>24</v>
      </c>
      <c r="I34" s="22"/>
      <c r="J34" s="22"/>
      <c r="K34" s="22"/>
      <c r="L34" s="22"/>
      <c r="M34" s="22">
        <v>86</v>
      </c>
      <c r="N34" s="22">
        <v>240</v>
      </c>
      <c r="O34" s="22">
        <v>32</v>
      </c>
      <c r="P34" s="22">
        <v>95</v>
      </c>
      <c r="Q34" s="22">
        <v>8</v>
      </c>
      <c r="R34" s="22">
        <v>26</v>
      </c>
      <c r="S34" s="22">
        <v>14</v>
      </c>
      <c r="T34" s="22">
        <v>19</v>
      </c>
      <c r="U34" s="22">
        <v>16</v>
      </c>
      <c r="V34" s="22">
        <v>40</v>
      </c>
      <c r="W34" s="22">
        <v>56</v>
      </c>
      <c r="X34" s="22">
        <v>18</v>
      </c>
      <c r="Y34" s="22">
        <v>23</v>
      </c>
      <c r="Z34" s="22">
        <v>5</v>
      </c>
      <c r="AA34" s="22">
        <v>13</v>
      </c>
      <c r="AB34" s="22">
        <v>13</v>
      </c>
      <c r="AC34" s="22">
        <v>7</v>
      </c>
      <c r="AD34" s="22">
        <v>86</v>
      </c>
      <c r="AE34" s="21">
        <v>97.000833333333333</v>
      </c>
      <c r="AF34" s="21">
        <v>97.000833333333333</v>
      </c>
      <c r="AG34" s="21">
        <v>88.65903213889915</v>
      </c>
      <c r="AH34" s="21">
        <v>103.0918978359292</v>
      </c>
      <c r="AI34" s="22" t="s">
        <v>49</v>
      </c>
      <c r="AJ34" s="21" t="s">
        <v>284</v>
      </c>
      <c r="AK34" s="21" t="s">
        <v>285</v>
      </c>
      <c r="AL34" s="21" t="s">
        <v>286</v>
      </c>
      <c r="AM34" s="21" t="s">
        <v>380</v>
      </c>
      <c r="AN34" s="21" t="s">
        <v>287</v>
      </c>
      <c r="AO34" s="22" t="s">
        <v>120</v>
      </c>
      <c r="AP34" s="21" t="s">
        <v>295</v>
      </c>
      <c r="AQ34" s="22">
        <v>191</v>
      </c>
      <c r="AR34" s="21">
        <v>3.5</v>
      </c>
      <c r="AS34" s="21">
        <v>191</v>
      </c>
      <c r="AT34" s="21" t="s">
        <v>357</v>
      </c>
      <c r="AU34" s="21">
        <v>189.5</v>
      </c>
      <c r="AV34" s="21" t="s">
        <v>368</v>
      </c>
      <c r="AW34" s="21" t="s">
        <v>333</v>
      </c>
      <c r="AX34" s="12"/>
      <c r="AY34" s="12"/>
    </row>
    <row r="35" spans="1:51" ht="12" customHeight="1" x14ac:dyDescent="0.25">
      <c r="A35" s="20" t="s">
        <v>541</v>
      </c>
      <c r="B35" s="9" t="s">
        <v>551</v>
      </c>
      <c r="C35" s="20" t="s">
        <v>229</v>
      </c>
      <c r="D35" s="20" t="s">
        <v>61</v>
      </c>
      <c r="E35" s="22">
        <v>25</v>
      </c>
      <c r="F35" s="22">
        <v>33</v>
      </c>
      <c r="G35" s="22">
        <v>28</v>
      </c>
      <c r="H35" s="22">
        <v>14</v>
      </c>
      <c r="I35" s="22"/>
      <c r="J35" s="22"/>
      <c r="K35" s="22"/>
      <c r="L35" s="22"/>
      <c r="M35" s="22">
        <v>100</v>
      </c>
      <c r="N35" s="22">
        <v>240</v>
      </c>
      <c r="O35" s="22">
        <v>39</v>
      </c>
      <c r="P35" s="22">
        <v>88</v>
      </c>
      <c r="Q35" s="22">
        <v>3</v>
      </c>
      <c r="R35" s="22">
        <v>9</v>
      </c>
      <c r="S35" s="22">
        <v>19</v>
      </c>
      <c r="T35" s="22">
        <v>26</v>
      </c>
      <c r="U35" s="22">
        <v>8</v>
      </c>
      <c r="V35" s="22">
        <v>40</v>
      </c>
      <c r="W35" s="22">
        <v>48</v>
      </c>
      <c r="X35" s="22">
        <v>21</v>
      </c>
      <c r="Y35" s="22">
        <v>18</v>
      </c>
      <c r="Z35" s="22">
        <v>8</v>
      </c>
      <c r="AA35" s="22">
        <v>8</v>
      </c>
      <c r="AB35" s="22">
        <v>8</v>
      </c>
      <c r="AC35" s="22">
        <v>9</v>
      </c>
      <c r="AD35" s="22">
        <v>100</v>
      </c>
      <c r="AE35" s="21">
        <v>97.000833333333333</v>
      </c>
      <c r="AF35" s="21">
        <v>97.000833333333333</v>
      </c>
      <c r="AG35" s="21">
        <v>103.0918978359292</v>
      </c>
      <c r="AH35" s="21">
        <v>88.65903213889915</v>
      </c>
      <c r="AI35" s="22" t="s">
        <v>49</v>
      </c>
      <c r="AJ35" s="21" t="s">
        <v>168</v>
      </c>
      <c r="AK35" s="21" t="s">
        <v>231</v>
      </c>
      <c r="AL35" s="21" t="s">
        <v>232</v>
      </c>
      <c r="AM35" s="21" t="s">
        <v>233</v>
      </c>
      <c r="AN35" s="21" t="s">
        <v>234</v>
      </c>
      <c r="AO35" s="22"/>
      <c r="AP35" s="21" t="s">
        <v>131</v>
      </c>
      <c r="AQ35" s="22">
        <v>-3.5</v>
      </c>
      <c r="AR35" s="21">
        <v>-3.5</v>
      </c>
      <c r="AS35" s="21">
        <v>191</v>
      </c>
      <c r="AT35" s="21" t="s">
        <v>371</v>
      </c>
      <c r="AU35" s="21">
        <v>-5</v>
      </c>
      <c r="AV35" s="21" t="s">
        <v>367</v>
      </c>
      <c r="AW35" s="21" t="s">
        <v>554</v>
      </c>
      <c r="AX35" s="12" t="str">
        <f>HYPERLINK("http://www.nba.com/games/20150419/PORMEM/gameinfo.html", "Boxscore")</f>
        <v>Boxscore</v>
      </c>
      <c r="AY35" s="12" t="str">
        <f>HYPERLINK("http://www.scoresandodds.com/grid_20150419.html#nba", "Odds")</f>
        <v>Odds</v>
      </c>
    </row>
    <row r="36" spans="1:51" ht="12" customHeight="1" x14ac:dyDescent="0.25">
      <c r="A36" s="23" t="s">
        <v>541</v>
      </c>
      <c r="B36" s="10" t="s">
        <v>551</v>
      </c>
      <c r="C36" s="24" t="s">
        <v>82</v>
      </c>
      <c r="D36" s="24" t="s">
        <v>48</v>
      </c>
      <c r="E36" s="26">
        <v>18</v>
      </c>
      <c r="F36" s="26">
        <v>25</v>
      </c>
      <c r="G36" s="26">
        <v>21</v>
      </c>
      <c r="H36" s="26">
        <v>28</v>
      </c>
      <c r="I36" s="26"/>
      <c r="J36" s="26"/>
      <c r="K36" s="26"/>
      <c r="L36" s="26"/>
      <c r="M36" s="26">
        <v>92</v>
      </c>
      <c r="N36" s="26">
        <v>240</v>
      </c>
      <c r="O36" s="26">
        <v>34</v>
      </c>
      <c r="P36" s="26">
        <v>93</v>
      </c>
      <c r="Q36" s="26">
        <v>10</v>
      </c>
      <c r="R36" s="26">
        <v>33</v>
      </c>
      <c r="S36" s="26">
        <v>14</v>
      </c>
      <c r="T36" s="26">
        <v>26</v>
      </c>
      <c r="U36" s="26">
        <v>17</v>
      </c>
      <c r="V36" s="26">
        <v>32</v>
      </c>
      <c r="W36" s="26">
        <v>49</v>
      </c>
      <c r="X36" s="26">
        <v>25</v>
      </c>
      <c r="Y36" s="26">
        <v>23</v>
      </c>
      <c r="Z36" s="26">
        <v>9</v>
      </c>
      <c r="AA36" s="26">
        <v>14</v>
      </c>
      <c r="AB36" s="26">
        <v>15</v>
      </c>
      <c r="AC36" s="26">
        <v>3</v>
      </c>
      <c r="AD36" s="26">
        <v>92</v>
      </c>
      <c r="AE36" s="25">
        <v>98.675877192982455</v>
      </c>
      <c r="AF36" s="25">
        <v>98.675877192982455</v>
      </c>
      <c r="AG36" s="25">
        <v>93.23453980558358</v>
      </c>
      <c r="AH36" s="25">
        <v>108.4358234695374</v>
      </c>
      <c r="AI36" s="26" t="s">
        <v>49</v>
      </c>
      <c r="AJ36" s="25" t="s">
        <v>84</v>
      </c>
      <c r="AK36" s="25" t="s">
        <v>312</v>
      </c>
      <c r="AL36" s="25" t="s">
        <v>332</v>
      </c>
      <c r="AM36" s="25" t="s">
        <v>86</v>
      </c>
      <c r="AN36" s="25" t="s">
        <v>87</v>
      </c>
      <c r="AO36" s="25" t="s">
        <v>56</v>
      </c>
      <c r="AP36" s="25" t="s">
        <v>301</v>
      </c>
      <c r="AQ36" s="25">
        <v>204</v>
      </c>
      <c r="AR36" s="25">
        <v>1</v>
      </c>
      <c r="AS36" s="25">
        <v>204</v>
      </c>
      <c r="AT36" s="25" t="s">
        <v>555</v>
      </c>
      <c r="AU36" s="25">
        <v>208</v>
      </c>
      <c r="AV36" s="25" t="s">
        <v>175</v>
      </c>
      <c r="AW36" s="25" t="s">
        <v>342</v>
      </c>
      <c r="AX36" s="13"/>
      <c r="AY36" s="13"/>
    </row>
    <row r="37" spans="1:51" ht="12" customHeight="1" x14ac:dyDescent="0.25">
      <c r="A37" s="23" t="s">
        <v>541</v>
      </c>
      <c r="B37" s="10" t="s">
        <v>551</v>
      </c>
      <c r="C37" s="24" t="s">
        <v>303</v>
      </c>
      <c r="D37" s="24" t="s">
        <v>61</v>
      </c>
      <c r="E37" s="26">
        <v>30</v>
      </c>
      <c r="F37" s="26">
        <v>19</v>
      </c>
      <c r="G37" s="26">
        <v>30</v>
      </c>
      <c r="H37" s="26">
        <v>28</v>
      </c>
      <c r="I37" s="26"/>
      <c r="J37" s="26"/>
      <c r="K37" s="26"/>
      <c r="L37" s="26"/>
      <c r="M37" s="26">
        <v>107</v>
      </c>
      <c r="N37" s="26">
        <v>240</v>
      </c>
      <c r="O37" s="26">
        <v>40</v>
      </c>
      <c r="P37" s="26">
        <v>78</v>
      </c>
      <c r="Q37" s="26">
        <v>10</v>
      </c>
      <c r="R37" s="26">
        <v>18</v>
      </c>
      <c r="S37" s="26">
        <v>17</v>
      </c>
      <c r="T37" s="26">
        <v>28</v>
      </c>
      <c r="U37" s="26">
        <v>6</v>
      </c>
      <c r="V37" s="26">
        <v>40</v>
      </c>
      <c r="W37" s="26">
        <v>46</v>
      </c>
      <c r="X37" s="26">
        <v>16</v>
      </c>
      <c r="Y37" s="26">
        <v>21</v>
      </c>
      <c r="Z37" s="26">
        <v>9</v>
      </c>
      <c r="AA37" s="26">
        <v>13</v>
      </c>
      <c r="AB37" s="26">
        <v>15</v>
      </c>
      <c r="AC37" s="26">
        <v>8</v>
      </c>
      <c r="AD37" s="26">
        <v>107</v>
      </c>
      <c r="AE37" s="25">
        <v>98.675877192982455</v>
      </c>
      <c r="AF37" s="25">
        <v>98.675877192982455</v>
      </c>
      <c r="AG37" s="25">
        <v>108.4358234695374</v>
      </c>
      <c r="AH37" s="25">
        <v>93.23453980558358</v>
      </c>
      <c r="AI37" s="26" t="s">
        <v>49</v>
      </c>
      <c r="AJ37" s="25" t="s">
        <v>304</v>
      </c>
      <c r="AK37" s="25" t="s">
        <v>305</v>
      </c>
      <c r="AL37" s="25" t="s">
        <v>306</v>
      </c>
      <c r="AM37" s="25" t="s">
        <v>307</v>
      </c>
      <c r="AN37" s="25" t="s">
        <v>308</v>
      </c>
      <c r="AO37" s="25"/>
      <c r="AP37" s="25" t="s">
        <v>142</v>
      </c>
      <c r="AQ37" s="25">
        <v>-1</v>
      </c>
      <c r="AR37" s="25">
        <v>-1</v>
      </c>
      <c r="AS37" s="25">
        <v>204</v>
      </c>
      <c r="AT37" s="25" t="s">
        <v>556</v>
      </c>
      <c r="AU37" s="25">
        <v>-1.5</v>
      </c>
      <c r="AV37" s="25" t="s">
        <v>557</v>
      </c>
      <c r="AW37" s="25" t="s">
        <v>324</v>
      </c>
      <c r="AX37" s="13" t="str">
        <f>HYPERLINK("http://www.nba.com/games/20150419/SASLAC/gameinfo.html", "Boxscore")</f>
        <v>Boxscore</v>
      </c>
      <c r="AY37" s="13" t="str">
        <f>HYPERLINK("http://www.scoresandodds.com/grid_20150419.html#nba", "Odds")</f>
        <v>Odds</v>
      </c>
    </row>
    <row r="38" spans="1:51" ht="12" customHeight="1" x14ac:dyDescent="0.25">
      <c r="A38" s="20" t="s">
        <v>541</v>
      </c>
      <c r="B38" s="9" t="s">
        <v>558</v>
      </c>
      <c r="C38" s="20" t="s">
        <v>114</v>
      </c>
      <c r="D38" s="20" t="s">
        <v>48</v>
      </c>
      <c r="E38" s="22">
        <v>16</v>
      </c>
      <c r="F38" s="22">
        <v>22</v>
      </c>
      <c r="G38" s="22">
        <v>30</v>
      </c>
      <c r="H38" s="22">
        <v>14</v>
      </c>
      <c r="I38" s="22"/>
      <c r="J38" s="22"/>
      <c r="K38" s="22"/>
      <c r="L38" s="22"/>
      <c r="M38" s="22">
        <v>82</v>
      </c>
      <c r="N38" s="22">
        <v>240</v>
      </c>
      <c r="O38" s="22">
        <v>32</v>
      </c>
      <c r="P38" s="22">
        <v>90</v>
      </c>
      <c r="Q38" s="22">
        <v>4</v>
      </c>
      <c r="R38" s="22">
        <v>17</v>
      </c>
      <c r="S38" s="22">
        <v>14</v>
      </c>
      <c r="T38" s="22">
        <v>17</v>
      </c>
      <c r="U38" s="22">
        <v>9</v>
      </c>
      <c r="V38" s="22">
        <v>39</v>
      </c>
      <c r="W38" s="22">
        <v>48</v>
      </c>
      <c r="X38" s="22">
        <v>13</v>
      </c>
      <c r="Y38" s="22">
        <v>22</v>
      </c>
      <c r="Z38" s="22">
        <v>10</v>
      </c>
      <c r="AA38" s="22">
        <v>4</v>
      </c>
      <c r="AB38" s="22">
        <v>4</v>
      </c>
      <c r="AC38" s="22">
        <v>9</v>
      </c>
      <c r="AD38" s="22">
        <v>82</v>
      </c>
      <c r="AE38" s="21">
        <v>92.000572433642461</v>
      </c>
      <c r="AF38" s="21">
        <v>92.000572433642461</v>
      </c>
      <c r="AG38" s="21">
        <v>89.129880207152397</v>
      </c>
      <c r="AH38" s="21">
        <v>98.912428034766691</v>
      </c>
      <c r="AI38" s="22" t="s">
        <v>290</v>
      </c>
      <c r="AJ38" s="21" t="s">
        <v>344</v>
      </c>
      <c r="AK38" s="21" t="s">
        <v>325</v>
      </c>
      <c r="AL38" s="21" t="s">
        <v>347</v>
      </c>
      <c r="AM38" s="21" t="s">
        <v>115</v>
      </c>
      <c r="AN38" s="21" t="s">
        <v>349</v>
      </c>
      <c r="AO38" s="22" t="s">
        <v>262</v>
      </c>
      <c r="AP38" s="21" t="s">
        <v>289</v>
      </c>
      <c r="AQ38" s="22">
        <v>187.5</v>
      </c>
      <c r="AR38" s="21">
        <v>7.5</v>
      </c>
      <c r="AS38" s="21">
        <v>187.5</v>
      </c>
      <c r="AT38" s="21" t="s">
        <v>362</v>
      </c>
      <c r="AU38" s="21">
        <v>190.5</v>
      </c>
      <c r="AV38" s="21" t="s">
        <v>340</v>
      </c>
      <c r="AW38" s="21" t="s">
        <v>333</v>
      </c>
      <c r="AX38" s="12"/>
      <c r="AY38" s="12"/>
    </row>
    <row r="39" spans="1:51" ht="12" customHeight="1" x14ac:dyDescent="0.25">
      <c r="A39" s="20" t="s">
        <v>541</v>
      </c>
      <c r="B39" s="9" t="s">
        <v>558</v>
      </c>
      <c r="C39" s="20" t="s">
        <v>238</v>
      </c>
      <c r="D39" s="20" t="s">
        <v>61</v>
      </c>
      <c r="E39" s="22">
        <v>11</v>
      </c>
      <c r="F39" s="22">
        <v>28</v>
      </c>
      <c r="G39" s="22">
        <v>32</v>
      </c>
      <c r="H39" s="22">
        <v>20</v>
      </c>
      <c r="I39" s="22"/>
      <c r="J39" s="22"/>
      <c r="K39" s="22"/>
      <c r="L39" s="22"/>
      <c r="M39" s="22">
        <v>91</v>
      </c>
      <c r="N39" s="22">
        <v>240</v>
      </c>
      <c r="O39" s="22">
        <v>31</v>
      </c>
      <c r="P39" s="22">
        <v>81</v>
      </c>
      <c r="Q39" s="22">
        <v>12</v>
      </c>
      <c r="R39" s="22">
        <v>33</v>
      </c>
      <c r="S39" s="22">
        <v>17</v>
      </c>
      <c r="T39" s="22">
        <v>27</v>
      </c>
      <c r="U39" s="22">
        <v>14</v>
      </c>
      <c r="V39" s="22">
        <v>50</v>
      </c>
      <c r="W39" s="22">
        <v>64</v>
      </c>
      <c r="X39" s="22">
        <v>26</v>
      </c>
      <c r="Y39" s="22">
        <v>19</v>
      </c>
      <c r="Z39" s="22">
        <v>2</v>
      </c>
      <c r="AA39" s="22">
        <v>13</v>
      </c>
      <c r="AB39" s="22">
        <v>15</v>
      </c>
      <c r="AC39" s="22">
        <v>10</v>
      </c>
      <c r="AD39" s="22">
        <v>91</v>
      </c>
      <c r="AE39" s="21">
        <v>92.000572433642461</v>
      </c>
      <c r="AF39" s="21">
        <v>92.000572433642461</v>
      </c>
      <c r="AG39" s="21">
        <v>98.912428034766691</v>
      </c>
      <c r="AH39" s="21">
        <v>89.129880207152397</v>
      </c>
      <c r="AI39" s="22" t="s">
        <v>290</v>
      </c>
      <c r="AJ39" s="21" t="s">
        <v>239</v>
      </c>
      <c r="AK39" s="21" t="s">
        <v>240</v>
      </c>
      <c r="AL39" s="21" t="s">
        <v>241</v>
      </c>
      <c r="AM39" s="21" t="s">
        <v>316</v>
      </c>
      <c r="AN39" s="21" t="s">
        <v>243</v>
      </c>
      <c r="AO39" s="22"/>
      <c r="AP39" s="21" t="s">
        <v>264</v>
      </c>
      <c r="AQ39" s="22">
        <v>-7.5</v>
      </c>
      <c r="AR39" s="21">
        <v>-7.5</v>
      </c>
      <c r="AS39" s="21">
        <v>187.5</v>
      </c>
      <c r="AT39" s="21" t="s">
        <v>559</v>
      </c>
      <c r="AU39" s="21">
        <v>-8</v>
      </c>
      <c r="AV39" s="21" t="s">
        <v>341</v>
      </c>
      <c r="AW39" s="21" t="s">
        <v>335</v>
      </c>
      <c r="AX39" s="12" t="str">
        <f>HYPERLINK("http://www.nba.com/games/20150420/MILCHI/gameinfo.html", "Boxscore")</f>
        <v>Boxscore</v>
      </c>
      <c r="AY39" s="12" t="str">
        <f>HYPERLINK("http://www.scoresandodds.com/grid_20150420.html#nba", "Odds")</f>
        <v>Odds</v>
      </c>
    </row>
    <row r="40" spans="1:51" ht="12" customHeight="1" x14ac:dyDescent="0.25">
      <c r="A40" s="23" t="s">
        <v>541</v>
      </c>
      <c r="B40" s="10" t="s">
        <v>558</v>
      </c>
      <c r="C40" s="24" t="s">
        <v>60</v>
      </c>
      <c r="D40" s="24" t="s">
        <v>48</v>
      </c>
      <c r="E40" s="26">
        <v>28</v>
      </c>
      <c r="F40" s="26">
        <v>24</v>
      </c>
      <c r="G40" s="26">
        <v>19</v>
      </c>
      <c r="H40" s="26">
        <v>16</v>
      </c>
      <c r="I40" s="26"/>
      <c r="J40" s="26"/>
      <c r="K40" s="26"/>
      <c r="L40" s="26"/>
      <c r="M40" s="26">
        <v>87</v>
      </c>
      <c r="N40" s="26">
        <v>240</v>
      </c>
      <c r="O40" s="26">
        <v>31</v>
      </c>
      <c r="P40" s="26">
        <v>82</v>
      </c>
      <c r="Q40" s="26">
        <v>7</v>
      </c>
      <c r="R40" s="26">
        <v>20</v>
      </c>
      <c r="S40" s="26">
        <v>18</v>
      </c>
      <c r="T40" s="26">
        <v>24</v>
      </c>
      <c r="U40" s="26">
        <v>11</v>
      </c>
      <c r="V40" s="26">
        <v>31</v>
      </c>
      <c r="W40" s="26">
        <v>42</v>
      </c>
      <c r="X40" s="26">
        <v>21</v>
      </c>
      <c r="Y40" s="26">
        <v>20</v>
      </c>
      <c r="Z40" s="26">
        <v>10</v>
      </c>
      <c r="AA40" s="26">
        <v>13</v>
      </c>
      <c r="AB40" s="26">
        <v>13</v>
      </c>
      <c r="AC40" s="26">
        <v>4</v>
      </c>
      <c r="AD40" s="26">
        <v>87</v>
      </c>
      <c r="AE40" s="25">
        <v>91.585992753623174</v>
      </c>
      <c r="AF40" s="25">
        <v>91.585992753623174</v>
      </c>
      <c r="AG40" s="25">
        <v>94.992691987343505</v>
      </c>
      <c r="AH40" s="25">
        <v>105.9113922157738</v>
      </c>
      <c r="AI40" s="26" t="s">
        <v>290</v>
      </c>
      <c r="AJ40" s="25" t="s">
        <v>350</v>
      </c>
      <c r="AK40" s="25" t="s">
        <v>63</v>
      </c>
      <c r="AL40" s="25" t="s">
        <v>64</v>
      </c>
      <c r="AM40" s="25" t="s">
        <v>65</v>
      </c>
      <c r="AN40" s="25" t="s">
        <v>62</v>
      </c>
      <c r="AO40" s="25" t="s">
        <v>245</v>
      </c>
      <c r="AP40" s="25" t="s">
        <v>281</v>
      </c>
      <c r="AQ40" s="25">
        <v>205</v>
      </c>
      <c r="AR40" s="25">
        <v>11.5</v>
      </c>
      <c r="AS40" s="25">
        <v>205</v>
      </c>
      <c r="AT40" s="25" t="s">
        <v>560</v>
      </c>
      <c r="AU40" s="25">
        <v>206.5</v>
      </c>
      <c r="AV40" s="25" t="s">
        <v>320</v>
      </c>
      <c r="AW40" s="25" t="s">
        <v>351</v>
      </c>
      <c r="AX40" s="13"/>
      <c r="AY40" s="13"/>
    </row>
    <row r="41" spans="1:51" ht="12" customHeight="1" x14ac:dyDescent="0.25">
      <c r="A41" s="23" t="s">
        <v>541</v>
      </c>
      <c r="B41" s="10" t="s">
        <v>558</v>
      </c>
      <c r="C41" s="24" t="s">
        <v>270</v>
      </c>
      <c r="D41" s="24" t="s">
        <v>61</v>
      </c>
      <c r="E41" s="26">
        <v>17</v>
      </c>
      <c r="F41" s="26">
        <v>38</v>
      </c>
      <c r="G41" s="26">
        <v>16</v>
      </c>
      <c r="H41" s="26">
        <v>26</v>
      </c>
      <c r="I41" s="26"/>
      <c r="J41" s="26"/>
      <c r="K41" s="26"/>
      <c r="L41" s="26"/>
      <c r="M41" s="26">
        <v>97</v>
      </c>
      <c r="N41" s="26">
        <v>240</v>
      </c>
      <c r="O41" s="26">
        <v>38</v>
      </c>
      <c r="P41" s="26">
        <v>86</v>
      </c>
      <c r="Q41" s="26">
        <v>9</v>
      </c>
      <c r="R41" s="26">
        <v>30</v>
      </c>
      <c r="S41" s="26">
        <v>12</v>
      </c>
      <c r="T41" s="26">
        <v>19</v>
      </c>
      <c r="U41" s="26">
        <v>14</v>
      </c>
      <c r="V41" s="26">
        <v>35</v>
      </c>
      <c r="W41" s="26">
        <v>49</v>
      </c>
      <c r="X41" s="26">
        <v>27</v>
      </c>
      <c r="Y41" s="26">
        <v>18</v>
      </c>
      <c r="Z41" s="26">
        <v>8</v>
      </c>
      <c r="AA41" s="26">
        <v>13</v>
      </c>
      <c r="AB41" s="26">
        <v>14</v>
      </c>
      <c r="AC41" s="26">
        <v>6</v>
      </c>
      <c r="AD41" s="26">
        <v>97</v>
      </c>
      <c r="AE41" s="25">
        <v>91.585992753623174</v>
      </c>
      <c r="AF41" s="25">
        <v>91.585992753623174</v>
      </c>
      <c r="AG41" s="25">
        <v>105.9113922157738</v>
      </c>
      <c r="AH41" s="25">
        <v>94.992691987343505</v>
      </c>
      <c r="AI41" s="26" t="s">
        <v>290</v>
      </c>
      <c r="AJ41" s="25" t="s">
        <v>271</v>
      </c>
      <c r="AK41" s="25" t="s">
        <v>272</v>
      </c>
      <c r="AL41" s="25" t="s">
        <v>273</v>
      </c>
      <c r="AM41" s="25" t="s">
        <v>274</v>
      </c>
      <c r="AN41" s="25" t="s">
        <v>275</v>
      </c>
      <c r="AO41" s="25"/>
      <c r="AP41" s="25" t="s">
        <v>205</v>
      </c>
      <c r="AQ41" s="25">
        <v>-11.5</v>
      </c>
      <c r="AR41" s="25">
        <v>-11.5</v>
      </c>
      <c r="AS41" s="25">
        <v>205</v>
      </c>
      <c r="AT41" s="25" t="s">
        <v>561</v>
      </c>
      <c r="AU41" s="25">
        <v>-13.5</v>
      </c>
      <c r="AV41" s="25" t="s">
        <v>321</v>
      </c>
      <c r="AW41" s="25" t="s">
        <v>353</v>
      </c>
      <c r="AX41" s="13" t="str">
        <f>HYPERLINK("http://www.nba.com/games/20150420/NOPGSW/gameinfo.html", "Boxscore")</f>
        <v>Boxscore</v>
      </c>
      <c r="AY41" s="13" t="str">
        <f>HYPERLINK("http://www.scoresandodds.com/grid_20150420.html#nba", "Odds")</f>
        <v>Odds</v>
      </c>
    </row>
    <row r="42" spans="1:51" ht="12" customHeight="1" x14ac:dyDescent="0.25">
      <c r="A42" s="20" t="s">
        <v>541</v>
      </c>
      <c r="B42" s="9" t="s">
        <v>562</v>
      </c>
      <c r="C42" s="20" t="s">
        <v>167</v>
      </c>
      <c r="D42" s="20" t="s">
        <v>48</v>
      </c>
      <c r="E42" s="22">
        <v>26</v>
      </c>
      <c r="F42" s="22">
        <v>24</v>
      </c>
      <c r="G42" s="22">
        <v>18</v>
      </c>
      <c r="H42" s="22">
        <v>23</v>
      </c>
      <c r="I42" s="22"/>
      <c r="J42" s="22"/>
      <c r="K42" s="22"/>
      <c r="L42" s="22"/>
      <c r="M42" s="22">
        <v>91</v>
      </c>
      <c r="N42" s="22">
        <v>240</v>
      </c>
      <c r="O42" s="22">
        <v>33</v>
      </c>
      <c r="P42" s="22">
        <v>85</v>
      </c>
      <c r="Q42" s="22">
        <v>6</v>
      </c>
      <c r="R42" s="22">
        <v>22</v>
      </c>
      <c r="S42" s="22">
        <v>19</v>
      </c>
      <c r="T42" s="22">
        <v>22</v>
      </c>
      <c r="U42" s="22">
        <v>13</v>
      </c>
      <c r="V42" s="22">
        <v>26</v>
      </c>
      <c r="W42" s="22">
        <v>39</v>
      </c>
      <c r="X42" s="22">
        <v>19</v>
      </c>
      <c r="Y42" s="22">
        <v>22</v>
      </c>
      <c r="Z42" s="22">
        <v>6</v>
      </c>
      <c r="AA42" s="22">
        <v>11</v>
      </c>
      <c r="AB42" s="22">
        <v>11</v>
      </c>
      <c r="AC42" s="22">
        <v>3</v>
      </c>
      <c r="AD42" s="22">
        <v>91</v>
      </c>
      <c r="AE42" s="21">
        <v>89.969627192982458</v>
      </c>
      <c r="AF42" s="21">
        <v>89.969627192982458</v>
      </c>
      <c r="AG42" s="21">
        <v>101.1452451668021</v>
      </c>
      <c r="AH42" s="21">
        <v>110.0371348517957</v>
      </c>
      <c r="AI42" s="22" t="s">
        <v>290</v>
      </c>
      <c r="AJ42" s="21" t="s">
        <v>336</v>
      </c>
      <c r="AK42" s="21" t="s">
        <v>376</v>
      </c>
      <c r="AL42" s="21" t="s">
        <v>355</v>
      </c>
      <c r="AM42" s="21" t="s">
        <v>171</v>
      </c>
      <c r="AN42" s="21" t="s">
        <v>372</v>
      </c>
      <c r="AO42" s="22" t="s">
        <v>291</v>
      </c>
      <c r="AP42" s="21" t="s">
        <v>162</v>
      </c>
      <c r="AQ42" s="22">
        <v>207</v>
      </c>
      <c r="AR42" s="21">
        <v>11</v>
      </c>
      <c r="AS42" s="21">
        <v>207</v>
      </c>
      <c r="AT42" s="21" t="s">
        <v>373</v>
      </c>
      <c r="AU42" s="21">
        <v>205</v>
      </c>
      <c r="AV42" s="21" t="s">
        <v>563</v>
      </c>
      <c r="AW42" s="21" t="s">
        <v>313</v>
      </c>
      <c r="AX42" s="12"/>
      <c r="AY42" s="12"/>
    </row>
    <row r="43" spans="1:51" ht="12" customHeight="1" x14ac:dyDescent="0.25">
      <c r="A43" s="20" t="s">
        <v>541</v>
      </c>
      <c r="B43" s="9" t="s">
        <v>562</v>
      </c>
      <c r="C43" s="20" t="s">
        <v>297</v>
      </c>
      <c r="D43" s="20" t="s">
        <v>61</v>
      </c>
      <c r="E43" s="22">
        <v>25</v>
      </c>
      <c r="F43" s="22">
        <v>26</v>
      </c>
      <c r="G43" s="22">
        <v>24</v>
      </c>
      <c r="H43" s="22">
        <v>24</v>
      </c>
      <c r="I43" s="22"/>
      <c r="J43" s="22"/>
      <c r="K43" s="22"/>
      <c r="L43" s="22"/>
      <c r="M43" s="22">
        <v>99</v>
      </c>
      <c r="N43" s="22">
        <v>240</v>
      </c>
      <c r="O43" s="22">
        <v>34</v>
      </c>
      <c r="P43" s="22">
        <v>76</v>
      </c>
      <c r="Q43" s="22">
        <v>7</v>
      </c>
      <c r="R43" s="22">
        <v>29</v>
      </c>
      <c r="S43" s="22">
        <v>24</v>
      </c>
      <c r="T43" s="22">
        <v>26</v>
      </c>
      <c r="U43" s="22">
        <v>12</v>
      </c>
      <c r="V43" s="22">
        <v>35</v>
      </c>
      <c r="W43" s="22">
        <v>47</v>
      </c>
      <c r="X43" s="22">
        <v>18</v>
      </c>
      <c r="Y43" s="22">
        <v>22</v>
      </c>
      <c r="Z43" s="22">
        <v>7</v>
      </c>
      <c r="AA43" s="22">
        <v>18</v>
      </c>
      <c r="AB43" s="22">
        <v>18</v>
      </c>
      <c r="AC43" s="22">
        <v>10</v>
      </c>
      <c r="AD43" s="22">
        <v>99</v>
      </c>
      <c r="AE43" s="21">
        <v>89.969627192982458</v>
      </c>
      <c r="AF43" s="21">
        <v>89.969627192982458</v>
      </c>
      <c r="AG43" s="21">
        <v>110.0371348517957</v>
      </c>
      <c r="AH43" s="21">
        <v>101.1452451668021</v>
      </c>
      <c r="AI43" s="22" t="s">
        <v>290</v>
      </c>
      <c r="AJ43" s="21" t="s">
        <v>298</v>
      </c>
      <c r="AK43" s="21" t="s">
        <v>299</v>
      </c>
      <c r="AL43" s="21" t="s">
        <v>261</v>
      </c>
      <c r="AM43" s="21" t="s">
        <v>343</v>
      </c>
      <c r="AN43" s="21" t="s">
        <v>300</v>
      </c>
      <c r="AO43" s="22"/>
      <c r="AP43" s="21" t="s">
        <v>266</v>
      </c>
      <c r="AQ43" s="22">
        <v>-11</v>
      </c>
      <c r="AR43" s="21">
        <v>-11</v>
      </c>
      <c r="AS43" s="21">
        <v>207</v>
      </c>
      <c r="AT43" s="21" t="s">
        <v>356</v>
      </c>
      <c r="AU43" s="21">
        <v>-11</v>
      </c>
      <c r="AV43" s="21" t="s">
        <v>564</v>
      </c>
      <c r="AW43" s="21" t="s">
        <v>338</v>
      </c>
      <c r="AX43" s="12" t="str">
        <f>HYPERLINK("http://www.nba.com/games/20150421/BOSCLE/gameinfo.html", "Boxscore")</f>
        <v>Boxscore</v>
      </c>
      <c r="AY43" s="12" t="str">
        <f>HYPERLINK("http://www.scoresandodds.com/grid_20150421.html#nba", "Odds")</f>
        <v>Odds</v>
      </c>
    </row>
    <row r="44" spans="1:51" ht="12" customHeight="1" x14ac:dyDescent="0.25">
      <c r="A44" s="23" t="s">
        <v>541</v>
      </c>
      <c r="B44" s="10" t="s">
        <v>562</v>
      </c>
      <c r="C44" s="24" t="s">
        <v>177</v>
      </c>
      <c r="D44" s="24" t="s">
        <v>48</v>
      </c>
      <c r="E44" s="26">
        <v>26</v>
      </c>
      <c r="F44" s="26">
        <v>34</v>
      </c>
      <c r="G44" s="26">
        <v>37</v>
      </c>
      <c r="H44" s="26">
        <v>20</v>
      </c>
      <c r="I44" s="26"/>
      <c r="J44" s="26"/>
      <c r="K44" s="26"/>
      <c r="L44" s="26"/>
      <c r="M44" s="26">
        <v>117</v>
      </c>
      <c r="N44" s="26">
        <v>240</v>
      </c>
      <c r="O44" s="26">
        <v>42</v>
      </c>
      <c r="P44" s="26">
        <v>79</v>
      </c>
      <c r="Q44" s="26">
        <v>10</v>
      </c>
      <c r="R44" s="26">
        <v>21</v>
      </c>
      <c r="S44" s="26">
        <v>23</v>
      </c>
      <c r="T44" s="26">
        <v>34</v>
      </c>
      <c r="U44" s="26">
        <v>10</v>
      </c>
      <c r="V44" s="26">
        <v>35</v>
      </c>
      <c r="W44" s="26">
        <v>45</v>
      </c>
      <c r="X44" s="26">
        <v>26</v>
      </c>
      <c r="Y44" s="26">
        <v>24</v>
      </c>
      <c r="Z44" s="26">
        <v>6</v>
      </c>
      <c r="AA44" s="26">
        <v>15</v>
      </c>
      <c r="AB44" s="26">
        <v>16</v>
      </c>
      <c r="AC44" s="26">
        <v>6</v>
      </c>
      <c r="AD44" s="26">
        <v>117</v>
      </c>
      <c r="AE44" s="25">
        <v>97.459640151515146</v>
      </c>
      <c r="AF44" s="25">
        <v>97.459640151515146</v>
      </c>
      <c r="AG44" s="25">
        <v>120.04969423045939</v>
      </c>
      <c r="AH44" s="25">
        <v>108.7629708412709</v>
      </c>
      <c r="AI44" s="26" t="s">
        <v>311</v>
      </c>
      <c r="AJ44" s="25" t="s">
        <v>178</v>
      </c>
      <c r="AK44" s="25" t="s">
        <v>288</v>
      </c>
      <c r="AL44" s="25" t="s">
        <v>180</v>
      </c>
      <c r="AM44" s="25" t="s">
        <v>352</v>
      </c>
      <c r="AN44" s="25" t="s">
        <v>182</v>
      </c>
      <c r="AO44" s="25" t="s">
        <v>225</v>
      </c>
      <c r="AP44" s="25" t="s">
        <v>276</v>
      </c>
      <c r="AQ44" s="25">
        <v>190.5</v>
      </c>
      <c r="AR44" s="25">
        <v>5</v>
      </c>
      <c r="AS44" s="25">
        <v>190.5</v>
      </c>
      <c r="AT44" s="25" t="s">
        <v>565</v>
      </c>
      <c r="AU44" s="25">
        <v>193</v>
      </c>
      <c r="AV44" s="25" t="s">
        <v>365</v>
      </c>
      <c r="AW44" s="25" t="s">
        <v>566</v>
      </c>
      <c r="AX44" s="13"/>
      <c r="AY44" s="13"/>
    </row>
    <row r="45" spans="1:51" ht="12" customHeight="1" x14ac:dyDescent="0.25">
      <c r="A45" s="23" t="s">
        <v>541</v>
      </c>
      <c r="B45" s="10" t="s">
        <v>562</v>
      </c>
      <c r="C45" s="24" t="s">
        <v>209</v>
      </c>
      <c r="D45" s="24" t="s">
        <v>61</v>
      </c>
      <c r="E45" s="26">
        <v>31</v>
      </c>
      <c r="F45" s="26">
        <v>18</v>
      </c>
      <c r="G45" s="26">
        <v>26</v>
      </c>
      <c r="H45" s="26">
        <v>31</v>
      </c>
      <c r="I45" s="26"/>
      <c r="J45" s="26"/>
      <c r="K45" s="26"/>
      <c r="L45" s="26"/>
      <c r="M45" s="26">
        <v>106</v>
      </c>
      <c r="N45" s="26">
        <v>240</v>
      </c>
      <c r="O45" s="26">
        <v>39</v>
      </c>
      <c r="P45" s="26">
        <v>80</v>
      </c>
      <c r="Q45" s="26">
        <v>7</v>
      </c>
      <c r="R45" s="26">
        <v>18</v>
      </c>
      <c r="S45" s="26">
        <v>21</v>
      </c>
      <c r="T45" s="26">
        <v>32</v>
      </c>
      <c r="U45" s="26">
        <v>5</v>
      </c>
      <c r="V45" s="26">
        <v>23</v>
      </c>
      <c r="W45" s="26">
        <v>28</v>
      </c>
      <c r="X45" s="26">
        <v>19</v>
      </c>
      <c r="Y45" s="26">
        <v>27</v>
      </c>
      <c r="Z45" s="26">
        <v>8</v>
      </c>
      <c r="AA45" s="26">
        <v>10</v>
      </c>
      <c r="AB45" s="26">
        <v>11</v>
      </c>
      <c r="AC45" s="26">
        <v>1</v>
      </c>
      <c r="AD45" s="26">
        <v>106</v>
      </c>
      <c r="AE45" s="25">
        <v>97.459640151515146</v>
      </c>
      <c r="AF45" s="25">
        <v>97.459640151515146</v>
      </c>
      <c r="AG45" s="25">
        <v>108.7629708412709</v>
      </c>
      <c r="AH45" s="25">
        <v>120.04969423045939</v>
      </c>
      <c r="AI45" s="26" t="s">
        <v>311</v>
      </c>
      <c r="AJ45" s="25" t="s">
        <v>210</v>
      </c>
      <c r="AK45" s="25" t="s">
        <v>331</v>
      </c>
      <c r="AL45" s="25" t="s">
        <v>212</v>
      </c>
      <c r="AM45" s="25" t="s">
        <v>213</v>
      </c>
      <c r="AN45" s="25" t="s">
        <v>214</v>
      </c>
      <c r="AO45" s="25"/>
      <c r="AP45" s="25" t="s">
        <v>99</v>
      </c>
      <c r="AQ45" s="25">
        <v>-5</v>
      </c>
      <c r="AR45" s="25">
        <v>-5</v>
      </c>
      <c r="AS45" s="25">
        <v>190.5</v>
      </c>
      <c r="AT45" s="25" t="s">
        <v>567</v>
      </c>
      <c r="AU45" s="25">
        <v>-5.5</v>
      </c>
      <c r="AV45" s="25" t="s">
        <v>366</v>
      </c>
      <c r="AW45" s="25" t="s">
        <v>310</v>
      </c>
      <c r="AX45" s="13" t="str">
        <f>HYPERLINK("http://www.nba.com/games/20150421/WASTOR/gameinfo.html", "Boxscore")</f>
        <v>Boxscore</v>
      </c>
      <c r="AY45" s="13" t="str">
        <f>HYPERLINK("http://www.scoresandodds.com/grid_20150421.html#nba", "Odds")</f>
        <v>Odds</v>
      </c>
    </row>
    <row r="46" spans="1:51" ht="12" customHeight="1" x14ac:dyDescent="0.25">
      <c r="A46" s="20" t="s">
        <v>541</v>
      </c>
      <c r="B46" s="9" t="s">
        <v>562</v>
      </c>
      <c r="C46" s="20" t="s">
        <v>71</v>
      </c>
      <c r="D46" s="20" t="s">
        <v>48</v>
      </c>
      <c r="E46" s="22">
        <v>24</v>
      </c>
      <c r="F46" s="22">
        <v>27</v>
      </c>
      <c r="G46" s="22">
        <v>29</v>
      </c>
      <c r="H46" s="22">
        <v>19</v>
      </c>
      <c r="I46" s="22"/>
      <c r="J46" s="22"/>
      <c r="K46" s="22"/>
      <c r="L46" s="22"/>
      <c r="M46" s="22">
        <v>99</v>
      </c>
      <c r="N46" s="22">
        <v>240</v>
      </c>
      <c r="O46" s="22">
        <v>33</v>
      </c>
      <c r="P46" s="22">
        <v>89</v>
      </c>
      <c r="Q46" s="22">
        <v>6</v>
      </c>
      <c r="R46" s="22">
        <v>22</v>
      </c>
      <c r="S46" s="22">
        <v>27</v>
      </c>
      <c r="T46" s="22">
        <v>28</v>
      </c>
      <c r="U46" s="22">
        <v>14</v>
      </c>
      <c r="V46" s="22">
        <v>32</v>
      </c>
      <c r="W46" s="22">
        <v>46</v>
      </c>
      <c r="X46" s="22">
        <v>14</v>
      </c>
      <c r="Y46" s="22">
        <v>23</v>
      </c>
      <c r="Z46" s="22">
        <v>4</v>
      </c>
      <c r="AA46" s="22">
        <v>8</v>
      </c>
      <c r="AB46" s="22">
        <v>10</v>
      </c>
      <c r="AC46" s="22">
        <v>6</v>
      </c>
      <c r="AD46" s="22">
        <v>99</v>
      </c>
      <c r="AE46" s="21">
        <v>96.137977777777778</v>
      </c>
      <c r="AF46" s="21">
        <v>96.137977777777778</v>
      </c>
      <c r="AG46" s="21">
        <v>102.976994407806</v>
      </c>
      <c r="AH46" s="21">
        <v>115.45905433602491</v>
      </c>
      <c r="AI46" s="22" t="s">
        <v>311</v>
      </c>
      <c r="AJ46" s="21" t="s">
        <v>364</v>
      </c>
      <c r="AK46" s="21" t="s">
        <v>73</v>
      </c>
      <c r="AL46" s="21" t="s">
        <v>74</v>
      </c>
      <c r="AM46" s="21" t="s">
        <v>75</v>
      </c>
      <c r="AN46" s="21" t="s">
        <v>172</v>
      </c>
      <c r="AO46" s="22" t="s">
        <v>56</v>
      </c>
      <c r="AP46" s="21" t="s">
        <v>301</v>
      </c>
      <c r="AQ46" s="22">
        <v>214</v>
      </c>
      <c r="AR46" s="21">
        <v>6</v>
      </c>
      <c r="AS46" s="21">
        <v>214</v>
      </c>
      <c r="AT46" s="21" t="s">
        <v>568</v>
      </c>
      <c r="AU46" s="21">
        <v>215</v>
      </c>
      <c r="AV46" s="21" t="s">
        <v>322</v>
      </c>
      <c r="AW46" s="21" t="s">
        <v>351</v>
      </c>
      <c r="AX46" s="12"/>
      <c r="AY46" s="12"/>
    </row>
    <row r="47" spans="1:51" ht="12" customHeight="1" x14ac:dyDescent="0.25">
      <c r="A47" s="20" t="s">
        <v>541</v>
      </c>
      <c r="B47" s="9" t="s">
        <v>562</v>
      </c>
      <c r="C47" s="20" t="s">
        <v>92</v>
      </c>
      <c r="D47" s="20" t="s">
        <v>61</v>
      </c>
      <c r="E47" s="22">
        <v>23</v>
      </c>
      <c r="F47" s="22">
        <v>30</v>
      </c>
      <c r="G47" s="22">
        <v>28</v>
      </c>
      <c r="H47" s="22">
        <v>30</v>
      </c>
      <c r="I47" s="22"/>
      <c r="J47" s="22"/>
      <c r="K47" s="22"/>
      <c r="L47" s="22"/>
      <c r="M47" s="22">
        <v>111</v>
      </c>
      <c r="N47" s="22">
        <v>240</v>
      </c>
      <c r="O47" s="22">
        <v>39</v>
      </c>
      <c r="P47" s="22">
        <v>88</v>
      </c>
      <c r="Q47" s="22">
        <v>6</v>
      </c>
      <c r="R47" s="22">
        <v>20</v>
      </c>
      <c r="S47" s="22">
        <v>27</v>
      </c>
      <c r="T47" s="22">
        <v>35</v>
      </c>
      <c r="U47" s="22">
        <v>13</v>
      </c>
      <c r="V47" s="22">
        <v>36</v>
      </c>
      <c r="W47" s="22">
        <v>49</v>
      </c>
      <c r="X47" s="22">
        <v>25</v>
      </c>
      <c r="Y47" s="22">
        <v>23</v>
      </c>
      <c r="Z47" s="22">
        <v>5</v>
      </c>
      <c r="AA47" s="22">
        <v>11</v>
      </c>
      <c r="AB47" s="22">
        <v>12</v>
      </c>
      <c r="AC47" s="22">
        <v>5</v>
      </c>
      <c r="AD47" s="22">
        <v>111</v>
      </c>
      <c r="AE47" s="21">
        <v>96.137977777777778</v>
      </c>
      <c r="AF47" s="21">
        <v>96.137977777777778</v>
      </c>
      <c r="AG47" s="21">
        <v>115.45905433602491</v>
      </c>
      <c r="AH47" s="21">
        <v>102.976994407806</v>
      </c>
      <c r="AI47" s="22" t="s">
        <v>311</v>
      </c>
      <c r="AJ47" s="21" t="s">
        <v>93</v>
      </c>
      <c r="AK47" s="21" t="s">
        <v>94</v>
      </c>
      <c r="AL47" s="21" t="s">
        <v>95</v>
      </c>
      <c r="AM47" s="21" t="s">
        <v>96</v>
      </c>
      <c r="AN47" s="21" t="s">
        <v>354</v>
      </c>
      <c r="AO47" s="22"/>
      <c r="AP47" s="21" t="s">
        <v>142</v>
      </c>
      <c r="AQ47" s="22">
        <v>-6</v>
      </c>
      <c r="AR47" s="21">
        <v>-6</v>
      </c>
      <c r="AS47" s="21">
        <v>214</v>
      </c>
      <c r="AT47" s="21" t="s">
        <v>569</v>
      </c>
      <c r="AU47" s="21">
        <v>-6.5</v>
      </c>
      <c r="AV47" s="21" t="s">
        <v>361</v>
      </c>
      <c r="AW47" s="21" t="s">
        <v>70</v>
      </c>
      <c r="AX47" s="12" t="str">
        <f>HYPERLINK("http://www.nba.com/games/20150421/DALHOU/gameinfo.html", "Boxscore")</f>
        <v>Boxscore</v>
      </c>
      <c r="AY47" s="12" t="str">
        <f>HYPERLINK("http://www.scoresandodds.com/grid_20150421.html#nba", "Odds")</f>
        <v>Odds</v>
      </c>
    </row>
    <row r="48" spans="1:51" ht="12" customHeight="1" x14ac:dyDescent="0.25">
      <c r="A48" s="23" t="s">
        <v>541</v>
      </c>
      <c r="B48" s="10" t="s">
        <v>570</v>
      </c>
      <c r="C48" s="24" t="s">
        <v>156</v>
      </c>
      <c r="D48" s="24" t="s">
        <v>48</v>
      </c>
      <c r="E48" s="26">
        <v>24</v>
      </c>
      <c r="F48" s="26">
        <v>23</v>
      </c>
      <c r="G48" s="26">
        <v>20</v>
      </c>
      <c r="H48" s="26">
        <v>24</v>
      </c>
      <c r="I48" s="26"/>
      <c r="J48" s="26"/>
      <c r="K48" s="26"/>
      <c r="L48" s="26"/>
      <c r="M48" s="26">
        <v>91</v>
      </c>
      <c r="N48" s="26">
        <v>240</v>
      </c>
      <c r="O48" s="26">
        <v>35</v>
      </c>
      <c r="P48" s="26">
        <v>78</v>
      </c>
      <c r="Q48" s="26">
        <v>8</v>
      </c>
      <c r="R48" s="26">
        <v>26</v>
      </c>
      <c r="S48" s="26">
        <v>13</v>
      </c>
      <c r="T48" s="26">
        <v>18</v>
      </c>
      <c r="U48" s="26">
        <v>8</v>
      </c>
      <c r="V48" s="26">
        <v>41</v>
      </c>
      <c r="W48" s="26">
        <v>49</v>
      </c>
      <c r="X48" s="26">
        <v>23</v>
      </c>
      <c r="Y48" s="26">
        <v>21</v>
      </c>
      <c r="Z48" s="26">
        <v>6</v>
      </c>
      <c r="AA48" s="26">
        <v>16</v>
      </c>
      <c r="AB48" s="26">
        <v>16</v>
      </c>
      <c r="AC48" s="26">
        <v>5</v>
      </c>
      <c r="AD48" s="26">
        <v>91</v>
      </c>
      <c r="AE48" s="25">
        <v>94.607137879542051</v>
      </c>
      <c r="AF48" s="25">
        <v>94.607137879542051</v>
      </c>
      <c r="AG48" s="25">
        <v>96.187245528836513</v>
      </c>
      <c r="AH48" s="25">
        <v>101.4722590194319</v>
      </c>
      <c r="AI48" s="26" t="s">
        <v>311</v>
      </c>
      <c r="AJ48" s="25" t="s">
        <v>157</v>
      </c>
      <c r="AK48" s="25" t="s">
        <v>221</v>
      </c>
      <c r="AL48" s="25" t="s">
        <v>323</v>
      </c>
      <c r="AM48" s="25" t="s">
        <v>160</v>
      </c>
      <c r="AN48" s="25" t="s">
        <v>161</v>
      </c>
      <c r="AO48" s="25" t="s">
        <v>204</v>
      </c>
      <c r="AP48" s="25" t="s">
        <v>292</v>
      </c>
      <c r="AQ48" s="25">
        <v>202</v>
      </c>
      <c r="AR48" s="25">
        <v>10</v>
      </c>
      <c r="AS48" s="25">
        <v>202</v>
      </c>
      <c r="AT48" s="25" t="s">
        <v>571</v>
      </c>
      <c r="AU48" s="25">
        <v>202.5</v>
      </c>
      <c r="AV48" s="25" t="s">
        <v>358</v>
      </c>
      <c r="AW48" s="25" t="s">
        <v>363</v>
      </c>
      <c r="AX48" s="13"/>
      <c r="AY48" s="13"/>
    </row>
    <row r="49" spans="1:51" ht="12" customHeight="1" x14ac:dyDescent="0.25">
      <c r="A49" s="23" t="s">
        <v>541</v>
      </c>
      <c r="B49" s="10" t="s">
        <v>570</v>
      </c>
      <c r="C49" s="24" t="s">
        <v>198</v>
      </c>
      <c r="D49" s="24" t="s">
        <v>61</v>
      </c>
      <c r="E49" s="26">
        <v>29</v>
      </c>
      <c r="F49" s="26">
        <v>21</v>
      </c>
      <c r="G49" s="26">
        <v>25</v>
      </c>
      <c r="H49" s="26">
        <v>21</v>
      </c>
      <c r="I49" s="26"/>
      <c r="J49" s="26"/>
      <c r="K49" s="26"/>
      <c r="L49" s="26"/>
      <c r="M49" s="26">
        <v>96</v>
      </c>
      <c r="N49" s="26">
        <v>240</v>
      </c>
      <c r="O49" s="26">
        <v>35</v>
      </c>
      <c r="P49" s="26">
        <v>90</v>
      </c>
      <c r="Q49" s="26">
        <v>12</v>
      </c>
      <c r="R49" s="26">
        <v>31</v>
      </c>
      <c r="S49" s="26">
        <v>14</v>
      </c>
      <c r="T49" s="26">
        <v>19</v>
      </c>
      <c r="U49" s="26">
        <v>8</v>
      </c>
      <c r="V49" s="26">
        <v>33</v>
      </c>
      <c r="W49" s="26">
        <v>41</v>
      </c>
      <c r="X49" s="26">
        <v>27</v>
      </c>
      <c r="Y49" s="26">
        <v>18</v>
      </c>
      <c r="Z49" s="26">
        <v>11</v>
      </c>
      <c r="AA49" s="26">
        <v>8</v>
      </c>
      <c r="AB49" s="26">
        <v>9</v>
      </c>
      <c r="AC49" s="26">
        <v>7</v>
      </c>
      <c r="AD49" s="26">
        <v>96</v>
      </c>
      <c r="AE49" s="25">
        <v>94.607137879542051</v>
      </c>
      <c r="AF49" s="25">
        <v>94.607137879542051</v>
      </c>
      <c r="AG49" s="25">
        <v>101.4722590194319</v>
      </c>
      <c r="AH49" s="25">
        <v>96.187245528836513</v>
      </c>
      <c r="AI49" s="26" t="s">
        <v>311</v>
      </c>
      <c r="AJ49" s="25" t="s">
        <v>199</v>
      </c>
      <c r="AK49" s="25" t="s">
        <v>200</v>
      </c>
      <c r="AL49" s="25" t="s">
        <v>201</v>
      </c>
      <c r="AM49" s="25" t="s">
        <v>202</v>
      </c>
      <c r="AN49" s="25" t="s">
        <v>203</v>
      </c>
      <c r="AO49" s="25"/>
      <c r="AP49" s="25" t="s">
        <v>109</v>
      </c>
      <c r="AQ49" s="25">
        <v>-10</v>
      </c>
      <c r="AR49" s="25">
        <v>-10</v>
      </c>
      <c r="AS49" s="25">
        <v>202</v>
      </c>
      <c r="AT49" s="25" t="s">
        <v>572</v>
      </c>
      <c r="AU49" s="25">
        <v>-9</v>
      </c>
      <c r="AV49" s="25" t="s">
        <v>359</v>
      </c>
      <c r="AW49" s="25" t="s">
        <v>375</v>
      </c>
      <c r="AX49" s="13" t="str">
        <f>HYPERLINK("http://www.nba.com/games/20150422/BKNATL/gameinfo.html", "Boxscore")</f>
        <v>Boxscore</v>
      </c>
      <c r="AY49" s="13" t="str">
        <f>HYPERLINK("http://www.scoresandodds.com/grid_20150422.html#nba", "Odds")</f>
        <v>Odds</v>
      </c>
    </row>
    <row r="50" spans="1:51" ht="12" customHeight="1" x14ac:dyDescent="0.25">
      <c r="A50" s="20" t="s">
        <v>541</v>
      </c>
      <c r="B50" s="9" t="s">
        <v>570</v>
      </c>
      <c r="C50" s="20" t="s">
        <v>283</v>
      </c>
      <c r="D50" s="20" t="s">
        <v>48</v>
      </c>
      <c r="E50" s="22">
        <v>21</v>
      </c>
      <c r="F50" s="22">
        <v>18</v>
      </c>
      <c r="G50" s="22">
        <v>21</v>
      </c>
      <c r="H50" s="22">
        <v>22</v>
      </c>
      <c r="I50" s="22"/>
      <c r="J50" s="22"/>
      <c r="K50" s="22"/>
      <c r="L50" s="22"/>
      <c r="M50" s="22">
        <v>82</v>
      </c>
      <c r="N50" s="22">
        <v>240</v>
      </c>
      <c r="O50" s="22">
        <v>30</v>
      </c>
      <c r="P50" s="22">
        <v>77</v>
      </c>
      <c r="Q50" s="22">
        <v>6</v>
      </c>
      <c r="R50" s="22">
        <v>20</v>
      </c>
      <c r="S50" s="22">
        <v>16</v>
      </c>
      <c r="T50" s="22">
        <v>18</v>
      </c>
      <c r="U50" s="22">
        <v>11</v>
      </c>
      <c r="V50" s="22">
        <v>31</v>
      </c>
      <c r="W50" s="22">
        <v>42</v>
      </c>
      <c r="X50" s="22">
        <v>11</v>
      </c>
      <c r="Y50" s="22">
        <v>13</v>
      </c>
      <c r="Z50" s="22">
        <v>4</v>
      </c>
      <c r="AA50" s="22">
        <v>13</v>
      </c>
      <c r="AB50" s="22">
        <v>14</v>
      </c>
      <c r="AC50" s="22">
        <v>8</v>
      </c>
      <c r="AD50" s="22">
        <v>82</v>
      </c>
      <c r="AE50" s="21">
        <v>84.870706395348833</v>
      </c>
      <c r="AF50" s="21">
        <v>84.870706395348833</v>
      </c>
      <c r="AG50" s="21">
        <v>96.61755331459554</v>
      </c>
      <c r="AH50" s="21">
        <v>114.2914959940947</v>
      </c>
      <c r="AI50" s="22" t="s">
        <v>311</v>
      </c>
      <c r="AJ50" s="21" t="s">
        <v>284</v>
      </c>
      <c r="AK50" s="21" t="s">
        <v>285</v>
      </c>
      <c r="AL50" s="21" t="s">
        <v>286</v>
      </c>
      <c r="AM50" s="21" t="s">
        <v>339</v>
      </c>
      <c r="AN50" s="21" t="s">
        <v>287</v>
      </c>
      <c r="AO50" s="22" t="s">
        <v>55</v>
      </c>
      <c r="AP50" s="21" t="s">
        <v>141</v>
      </c>
      <c r="AQ50" s="22">
        <v>189</v>
      </c>
      <c r="AR50" s="21">
        <v>6.5</v>
      </c>
      <c r="AS50" s="21">
        <v>189</v>
      </c>
      <c r="AT50" s="21" t="s">
        <v>573</v>
      </c>
      <c r="AU50" s="21">
        <v>191.5</v>
      </c>
      <c r="AV50" s="21" t="s">
        <v>330</v>
      </c>
      <c r="AW50" s="21" t="s">
        <v>574</v>
      </c>
      <c r="AX50" s="12"/>
      <c r="AY50" s="12"/>
    </row>
    <row r="51" spans="1:51" ht="12" customHeight="1" x14ac:dyDescent="0.25">
      <c r="A51" s="20" t="s">
        <v>541</v>
      </c>
      <c r="B51" s="9" t="s">
        <v>570</v>
      </c>
      <c r="C51" s="20" t="s">
        <v>229</v>
      </c>
      <c r="D51" s="20" t="s">
        <v>61</v>
      </c>
      <c r="E51" s="22">
        <v>19</v>
      </c>
      <c r="F51" s="22">
        <v>31</v>
      </c>
      <c r="G51" s="22">
        <v>23</v>
      </c>
      <c r="H51" s="22">
        <v>24</v>
      </c>
      <c r="I51" s="22"/>
      <c r="J51" s="22"/>
      <c r="K51" s="22"/>
      <c r="L51" s="22"/>
      <c r="M51" s="22">
        <v>97</v>
      </c>
      <c r="N51" s="22">
        <v>240</v>
      </c>
      <c r="O51" s="22">
        <v>38</v>
      </c>
      <c r="P51" s="22">
        <v>89</v>
      </c>
      <c r="Q51" s="22">
        <v>8</v>
      </c>
      <c r="R51" s="22">
        <v>16</v>
      </c>
      <c r="S51" s="22">
        <v>13</v>
      </c>
      <c r="T51" s="22">
        <v>14</v>
      </c>
      <c r="U51" s="22">
        <v>12</v>
      </c>
      <c r="V51" s="22">
        <v>29</v>
      </c>
      <c r="W51" s="22">
        <v>41</v>
      </c>
      <c r="X51" s="22">
        <v>19</v>
      </c>
      <c r="Y51" s="22">
        <v>19</v>
      </c>
      <c r="Z51" s="22">
        <v>9</v>
      </c>
      <c r="AA51" s="22">
        <v>5</v>
      </c>
      <c r="AB51" s="22">
        <v>6</v>
      </c>
      <c r="AC51" s="22">
        <v>7</v>
      </c>
      <c r="AD51" s="22">
        <v>97</v>
      </c>
      <c r="AE51" s="21">
        <v>84.870706395348833</v>
      </c>
      <c r="AF51" s="21">
        <v>84.870706395348833</v>
      </c>
      <c r="AG51" s="21">
        <v>114.2914959940947</v>
      </c>
      <c r="AH51" s="21">
        <v>96.61755331459554</v>
      </c>
      <c r="AI51" s="22" t="s">
        <v>311</v>
      </c>
      <c r="AJ51" s="21" t="s">
        <v>230</v>
      </c>
      <c r="AK51" s="21" t="s">
        <v>231</v>
      </c>
      <c r="AL51" s="21" t="s">
        <v>232</v>
      </c>
      <c r="AM51" s="21" t="s">
        <v>233</v>
      </c>
      <c r="AN51" s="21" t="s">
        <v>234</v>
      </c>
      <c r="AO51" s="22"/>
      <c r="AP51" s="21" t="s">
        <v>289</v>
      </c>
      <c r="AQ51" s="22">
        <v>-6.5</v>
      </c>
      <c r="AR51" s="21">
        <v>-6.5</v>
      </c>
      <c r="AS51" s="21">
        <v>189</v>
      </c>
      <c r="AT51" s="21" t="s">
        <v>575</v>
      </c>
      <c r="AU51" s="21">
        <v>-5.5</v>
      </c>
      <c r="AV51" s="21" t="s">
        <v>329</v>
      </c>
      <c r="AW51" s="21" t="s">
        <v>248</v>
      </c>
      <c r="AX51" s="12" t="str">
        <f>HYPERLINK("http://www.nba.com/games/20150422/PORMEM/gameinfo.html", "Boxscore")</f>
        <v>Boxscore</v>
      </c>
      <c r="AY51" s="12" t="str">
        <f>HYPERLINK("http://www.scoresandodds.com/grid_20150422.html#nba", "Odds")</f>
        <v>Odds</v>
      </c>
    </row>
    <row r="52" spans="1:51" ht="12" customHeight="1" x14ac:dyDescent="0.25">
      <c r="A52" s="23" t="s">
        <v>541</v>
      </c>
      <c r="B52" s="10" t="s">
        <v>570</v>
      </c>
      <c r="C52" s="24" t="s">
        <v>82</v>
      </c>
      <c r="D52" s="24" t="s">
        <v>48</v>
      </c>
      <c r="E52" s="26">
        <v>28</v>
      </c>
      <c r="F52" s="26">
        <v>24</v>
      </c>
      <c r="G52" s="26">
        <v>25</v>
      </c>
      <c r="H52" s="26">
        <v>17</v>
      </c>
      <c r="I52" s="26">
        <v>17</v>
      </c>
      <c r="J52" s="26"/>
      <c r="K52" s="26"/>
      <c r="L52" s="26"/>
      <c r="M52" s="26">
        <v>111</v>
      </c>
      <c r="N52" s="26">
        <v>265</v>
      </c>
      <c r="O52" s="26">
        <v>42</v>
      </c>
      <c r="P52" s="26">
        <v>91</v>
      </c>
      <c r="Q52" s="26">
        <v>8</v>
      </c>
      <c r="R52" s="26">
        <v>25</v>
      </c>
      <c r="S52" s="26">
        <v>19</v>
      </c>
      <c r="T52" s="26">
        <v>26</v>
      </c>
      <c r="U52" s="26">
        <v>10</v>
      </c>
      <c r="V52" s="26">
        <v>38</v>
      </c>
      <c r="W52" s="26">
        <v>48</v>
      </c>
      <c r="X52" s="26">
        <v>26</v>
      </c>
      <c r="Y52" s="26">
        <v>31</v>
      </c>
      <c r="Z52" s="26">
        <v>8</v>
      </c>
      <c r="AA52" s="26">
        <v>9</v>
      </c>
      <c r="AB52" s="26">
        <v>9</v>
      </c>
      <c r="AC52" s="26">
        <v>6</v>
      </c>
      <c r="AD52" s="26">
        <v>111</v>
      </c>
      <c r="AE52" s="25">
        <v>100.8485185185185</v>
      </c>
      <c r="AF52" s="25">
        <v>91.334507337526205</v>
      </c>
      <c r="AG52" s="25">
        <v>110.06606902174509</v>
      </c>
      <c r="AH52" s="25">
        <v>106.0997241921327</v>
      </c>
      <c r="AI52" s="26" t="s">
        <v>311</v>
      </c>
      <c r="AJ52" s="25" t="s">
        <v>84</v>
      </c>
      <c r="AK52" s="25" t="s">
        <v>312</v>
      </c>
      <c r="AL52" s="25" t="s">
        <v>332</v>
      </c>
      <c r="AM52" s="25" t="s">
        <v>86</v>
      </c>
      <c r="AN52" s="25" t="s">
        <v>87</v>
      </c>
      <c r="AO52" s="25" t="s">
        <v>245</v>
      </c>
      <c r="AP52" s="25" t="s">
        <v>281</v>
      </c>
      <c r="AQ52" s="25">
        <v>205</v>
      </c>
      <c r="AR52" s="25">
        <v>1.5</v>
      </c>
      <c r="AS52" s="25">
        <v>205</v>
      </c>
      <c r="AT52" s="25" t="s">
        <v>576</v>
      </c>
      <c r="AU52" s="25">
        <v>206.5</v>
      </c>
      <c r="AV52" s="25" t="s">
        <v>318</v>
      </c>
      <c r="AW52" s="25" t="s">
        <v>348</v>
      </c>
      <c r="AX52" s="13"/>
      <c r="AY52" s="13"/>
    </row>
    <row r="53" spans="1:51" ht="12" customHeight="1" x14ac:dyDescent="0.25">
      <c r="A53" s="23" t="s">
        <v>541</v>
      </c>
      <c r="B53" s="10" t="s">
        <v>570</v>
      </c>
      <c r="C53" s="24" t="s">
        <v>303</v>
      </c>
      <c r="D53" s="24" t="s">
        <v>61</v>
      </c>
      <c r="E53" s="26">
        <v>24</v>
      </c>
      <c r="F53" s="26">
        <v>23</v>
      </c>
      <c r="G53" s="26">
        <v>27</v>
      </c>
      <c r="H53" s="26">
        <v>20</v>
      </c>
      <c r="I53" s="26">
        <v>13</v>
      </c>
      <c r="J53" s="26"/>
      <c r="K53" s="26"/>
      <c r="L53" s="26"/>
      <c r="M53" s="26">
        <v>107</v>
      </c>
      <c r="N53" s="26">
        <v>265</v>
      </c>
      <c r="O53" s="26">
        <v>39</v>
      </c>
      <c r="P53" s="26">
        <v>92</v>
      </c>
      <c r="Q53" s="26">
        <v>9</v>
      </c>
      <c r="R53" s="26">
        <v>29</v>
      </c>
      <c r="S53" s="26">
        <v>20</v>
      </c>
      <c r="T53" s="26">
        <v>37</v>
      </c>
      <c r="U53" s="26">
        <v>16</v>
      </c>
      <c r="V53" s="26">
        <v>39</v>
      </c>
      <c r="W53" s="26">
        <v>55</v>
      </c>
      <c r="X53" s="26">
        <v>23</v>
      </c>
      <c r="Y53" s="26">
        <v>20</v>
      </c>
      <c r="Z53" s="26">
        <v>5</v>
      </c>
      <c r="AA53" s="26">
        <v>11</v>
      </c>
      <c r="AB53" s="26">
        <v>12</v>
      </c>
      <c r="AC53" s="26">
        <v>6</v>
      </c>
      <c r="AD53" s="26">
        <v>107</v>
      </c>
      <c r="AE53" s="25">
        <v>100.8485185185185</v>
      </c>
      <c r="AF53" s="25">
        <v>91.334507337526205</v>
      </c>
      <c r="AG53" s="25">
        <v>106.0997241921327</v>
      </c>
      <c r="AH53" s="25">
        <v>110.06606902174509</v>
      </c>
      <c r="AI53" s="26" t="s">
        <v>311</v>
      </c>
      <c r="AJ53" s="25" t="s">
        <v>304</v>
      </c>
      <c r="AK53" s="25" t="s">
        <v>305</v>
      </c>
      <c r="AL53" s="25" t="s">
        <v>306</v>
      </c>
      <c r="AM53" s="25" t="s">
        <v>307</v>
      </c>
      <c r="AN53" s="25" t="s">
        <v>308</v>
      </c>
      <c r="AO53" s="25"/>
      <c r="AP53" s="25" t="s">
        <v>205</v>
      </c>
      <c r="AQ53" s="25">
        <v>-1.5</v>
      </c>
      <c r="AR53" s="25">
        <v>-1.5</v>
      </c>
      <c r="AS53" s="25">
        <v>205</v>
      </c>
      <c r="AT53" s="25" t="s">
        <v>379</v>
      </c>
      <c r="AU53" s="25">
        <v>-2</v>
      </c>
      <c r="AV53" s="25" t="s">
        <v>317</v>
      </c>
      <c r="AW53" s="25" t="s">
        <v>360</v>
      </c>
      <c r="AX53" s="13" t="str">
        <f>HYPERLINK("http://www.nba.com/games/20150422/SASLAC/gameinfo.html", "Boxscore")</f>
        <v>Boxscore</v>
      </c>
      <c r="AY53" s="13" t="str">
        <f>HYPERLINK("http://www.scoresandodds.com/grid_20150422.html#nba", "Odds")</f>
        <v>Odds</v>
      </c>
    </row>
    <row r="54" spans="1:51" ht="12" customHeight="1" x14ac:dyDescent="0.25">
      <c r="A54" s="20" t="s">
        <v>541</v>
      </c>
      <c r="B54" s="9" t="s">
        <v>577</v>
      </c>
      <c r="C54" s="20" t="s">
        <v>297</v>
      </c>
      <c r="D54" s="20" t="s">
        <v>48</v>
      </c>
      <c r="E54" s="22">
        <v>31</v>
      </c>
      <c r="F54" s="22">
        <v>25</v>
      </c>
      <c r="G54" s="22">
        <v>28</v>
      </c>
      <c r="H54" s="22">
        <v>19</v>
      </c>
      <c r="I54" s="22"/>
      <c r="J54" s="22"/>
      <c r="K54" s="22"/>
      <c r="L54" s="22"/>
      <c r="M54" s="22">
        <v>103</v>
      </c>
      <c r="N54" s="22">
        <v>240</v>
      </c>
      <c r="O54" s="22">
        <v>38</v>
      </c>
      <c r="P54" s="22">
        <v>84</v>
      </c>
      <c r="Q54" s="22">
        <v>12</v>
      </c>
      <c r="R54" s="22">
        <v>29</v>
      </c>
      <c r="S54" s="22">
        <v>15</v>
      </c>
      <c r="T54" s="22">
        <v>24</v>
      </c>
      <c r="U54" s="22">
        <v>11</v>
      </c>
      <c r="V54" s="22">
        <v>34</v>
      </c>
      <c r="W54" s="22">
        <v>45</v>
      </c>
      <c r="X54" s="22">
        <v>17</v>
      </c>
      <c r="Y54" s="22">
        <v>18</v>
      </c>
      <c r="Z54" s="22">
        <v>9</v>
      </c>
      <c r="AA54" s="22">
        <v>11</v>
      </c>
      <c r="AB54" s="22">
        <v>11</v>
      </c>
      <c r="AC54" s="22">
        <v>7</v>
      </c>
      <c r="AD54" s="22">
        <v>103</v>
      </c>
      <c r="AE54" s="21">
        <v>94.089282533399313</v>
      </c>
      <c r="AF54" s="21">
        <v>94.089282533399313</v>
      </c>
      <c r="AG54" s="21">
        <v>109.47049145946841</v>
      </c>
      <c r="AH54" s="21">
        <v>100.96792901601459</v>
      </c>
      <c r="AI54" s="22" t="s">
        <v>290</v>
      </c>
      <c r="AJ54" s="21" t="s">
        <v>298</v>
      </c>
      <c r="AK54" s="21" t="s">
        <v>299</v>
      </c>
      <c r="AL54" s="21" t="s">
        <v>261</v>
      </c>
      <c r="AM54" s="21" t="s">
        <v>343</v>
      </c>
      <c r="AN54" s="21" t="s">
        <v>300</v>
      </c>
      <c r="AO54" s="22" t="s">
        <v>120</v>
      </c>
      <c r="AP54" s="21" t="s">
        <v>77</v>
      </c>
      <c r="AQ54" s="22">
        <v>-4</v>
      </c>
      <c r="AR54" s="21">
        <v>-4</v>
      </c>
      <c r="AS54" s="21">
        <v>204</v>
      </c>
      <c r="AT54" s="21" t="s">
        <v>578</v>
      </c>
      <c r="AU54" s="21">
        <v>-6.5</v>
      </c>
      <c r="AV54" s="21" t="s">
        <v>101</v>
      </c>
      <c r="AW54" s="21" t="s">
        <v>337</v>
      </c>
      <c r="AX54" s="12"/>
      <c r="AY54" s="12"/>
    </row>
    <row r="55" spans="1:51" ht="12" customHeight="1" x14ac:dyDescent="0.25">
      <c r="A55" s="20" t="s">
        <v>541</v>
      </c>
      <c r="B55" s="9" t="s">
        <v>577</v>
      </c>
      <c r="C55" s="20" t="s">
        <v>167</v>
      </c>
      <c r="D55" s="20" t="s">
        <v>61</v>
      </c>
      <c r="E55" s="22">
        <v>25</v>
      </c>
      <c r="F55" s="22">
        <v>23</v>
      </c>
      <c r="G55" s="22">
        <v>28</v>
      </c>
      <c r="H55" s="22">
        <v>19</v>
      </c>
      <c r="I55" s="22"/>
      <c r="J55" s="22"/>
      <c r="K55" s="22"/>
      <c r="L55" s="22"/>
      <c r="M55" s="22">
        <v>95</v>
      </c>
      <c r="N55" s="22">
        <v>240</v>
      </c>
      <c r="O55" s="22">
        <v>36</v>
      </c>
      <c r="P55" s="22">
        <v>82</v>
      </c>
      <c r="Q55" s="22">
        <v>5</v>
      </c>
      <c r="R55" s="22">
        <v>19</v>
      </c>
      <c r="S55" s="22">
        <v>18</v>
      </c>
      <c r="T55" s="22">
        <v>21</v>
      </c>
      <c r="U55" s="22">
        <v>9</v>
      </c>
      <c r="V55" s="22">
        <v>36</v>
      </c>
      <c r="W55" s="22">
        <v>45</v>
      </c>
      <c r="X55" s="22">
        <v>20</v>
      </c>
      <c r="Y55" s="22">
        <v>23</v>
      </c>
      <c r="Z55" s="22">
        <v>6</v>
      </c>
      <c r="AA55" s="22">
        <v>15</v>
      </c>
      <c r="AB55" s="22">
        <v>15</v>
      </c>
      <c r="AC55" s="22">
        <v>5</v>
      </c>
      <c r="AD55" s="22">
        <v>95</v>
      </c>
      <c r="AE55" s="21">
        <v>94.089282533399313</v>
      </c>
      <c r="AF55" s="21">
        <v>94.089282533399313</v>
      </c>
      <c r="AG55" s="21">
        <v>100.96792901601459</v>
      </c>
      <c r="AH55" s="21">
        <v>109.47049145946841</v>
      </c>
      <c r="AI55" s="22" t="s">
        <v>290</v>
      </c>
      <c r="AJ55" s="21" t="s">
        <v>336</v>
      </c>
      <c r="AK55" s="21" t="s">
        <v>376</v>
      </c>
      <c r="AL55" s="21" t="s">
        <v>355</v>
      </c>
      <c r="AM55" s="21" t="s">
        <v>171</v>
      </c>
      <c r="AN55" s="21" t="s">
        <v>372</v>
      </c>
      <c r="AO55" s="22"/>
      <c r="AP55" s="21" t="s">
        <v>296</v>
      </c>
      <c r="AQ55" s="22">
        <v>204</v>
      </c>
      <c r="AR55" s="21">
        <v>4</v>
      </c>
      <c r="AS55" s="21">
        <v>204</v>
      </c>
      <c r="AT55" s="21" t="s">
        <v>381</v>
      </c>
      <c r="AU55" s="21">
        <v>204.5</v>
      </c>
      <c r="AV55" s="21" t="s">
        <v>111</v>
      </c>
      <c r="AW55" s="21" t="s">
        <v>579</v>
      </c>
      <c r="AX55" s="12" t="str">
        <f>HYPERLINK("http://www.nba.com/games/20150423/CLEBOS/gameinfo.html", "Boxscore")</f>
        <v>Boxscore</v>
      </c>
      <c r="AY55" s="12" t="str">
        <f>HYPERLINK("http://www.scoresandodds.com/grid_20150423.html#nba", "Odds")</f>
        <v>Odds</v>
      </c>
    </row>
    <row r="56" spans="1:51" ht="12" customHeight="1" x14ac:dyDescent="0.25">
      <c r="A56" s="23" t="s">
        <v>541</v>
      </c>
      <c r="B56" s="10" t="s">
        <v>577</v>
      </c>
      <c r="C56" s="24" t="s">
        <v>238</v>
      </c>
      <c r="D56" s="24" t="s">
        <v>48</v>
      </c>
      <c r="E56" s="26">
        <v>27</v>
      </c>
      <c r="F56" s="26">
        <v>22</v>
      </c>
      <c r="G56" s="26">
        <v>25</v>
      </c>
      <c r="H56" s="26">
        <v>21</v>
      </c>
      <c r="I56" s="26">
        <v>6</v>
      </c>
      <c r="J56" s="26">
        <v>12</v>
      </c>
      <c r="K56" s="26"/>
      <c r="L56" s="26"/>
      <c r="M56" s="26">
        <v>113</v>
      </c>
      <c r="N56" s="26">
        <v>290</v>
      </c>
      <c r="O56" s="26">
        <v>40</v>
      </c>
      <c r="P56" s="26">
        <v>89</v>
      </c>
      <c r="Q56" s="26">
        <v>14</v>
      </c>
      <c r="R56" s="26">
        <v>33</v>
      </c>
      <c r="S56" s="26">
        <v>19</v>
      </c>
      <c r="T56" s="26">
        <v>24</v>
      </c>
      <c r="U56" s="26">
        <v>12</v>
      </c>
      <c r="V56" s="26">
        <v>38</v>
      </c>
      <c r="W56" s="26">
        <v>50</v>
      </c>
      <c r="X56" s="26">
        <v>25</v>
      </c>
      <c r="Y56" s="26">
        <v>20</v>
      </c>
      <c r="Z56" s="26">
        <v>11</v>
      </c>
      <c r="AA56" s="26">
        <v>16</v>
      </c>
      <c r="AB56" s="26">
        <v>18</v>
      </c>
      <c r="AC56" s="26">
        <v>6</v>
      </c>
      <c r="AD56" s="26">
        <v>113</v>
      </c>
      <c r="AE56" s="25">
        <v>103.5528787878788</v>
      </c>
      <c r="AF56" s="25">
        <v>85.698934169278985</v>
      </c>
      <c r="AG56" s="25">
        <v>109.1229923520263</v>
      </c>
      <c r="AH56" s="25">
        <v>102.3631609673875</v>
      </c>
      <c r="AI56" s="26" t="s">
        <v>311</v>
      </c>
      <c r="AJ56" s="25" t="s">
        <v>239</v>
      </c>
      <c r="AK56" s="25" t="s">
        <v>240</v>
      </c>
      <c r="AL56" s="25" t="s">
        <v>241</v>
      </c>
      <c r="AM56" s="25" t="s">
        <v>316</v>
      </c>
      <c r="AN56" s="25" t="s">
        <v>243</v>
      </c>
      <c r="AO56" s="25" t="s">
        <v>301</v>
      </c>
      <c r="AP56" s="25" t="s">
        <v>142</v>
      </c>
      <c r="AQ56" s="25">
        <v>-3.5</v>
      </c>
      <c r="AR56" s="25">
        <v>-3.5</v>
      </c>
      <c r="AS56" s="25">
        <v>188</v>
      </c>
      <c r="AT56" s="25" t="s">
        <v>378</v>
      </c>
      <c r="AU56" s="25">
        <v>-2.5</v>
      </c>
      <c r="AV56" s="25" t="s">
        <v>327</v>
      </c>
      <c r="AW56" s="25" t="s">
        <v>334</v>
      </c>
      <c r="AX56" s="13"/>
      <c r="AY56" s="13"/>
    </row>
    <row r="57" spans="1:51" ht="12" customHeight="1" x14ac:dyDescent="0.25">
      <c r="A57" s="23" t="s">
        <v>541</v>
      </c>
      <c r="B57" s="10" t="s">
        <v>577</v>
      </c>
      <c r="C57" s="24" t="s">
        <v>114</v>
      </c>
      <c r="D57" s="24" t="s">
        <v>61</v>
      </c>
      <c r="E57" s="26">
        <v>27</v>
      </c>
      <c r="F57" s="26">
        <v>26</v>
      </c>
      <c r="G57" s="26">
        <v>18</v>
      </c>
      <c r="H57" s="26">
        <v>24</v>
      </c>
      <c r="I57" s="26">
        <v>6</v>
      </c>
      <c r="J57" s="26">
        <v>5</v>
      </c>
      <c r="K57" s="26"/>
      <c r="L57" s="26"/>
      <c r="M57" s="26">
        <v>106</v>
      </c>
      <c r="N57" s="26">
        <v>290</v>
      </c>
      <c r="O57" s="26">
        <v>43</v>
      </c>
      <c r="P57" s="26">
        <v>102</v>
      </c>
      <c r="Q57" s="26">
        <v>6</v>
      </c>
      <c r="R57" s="26">
        <v>19</v>
      </c>
      <c r="S57" s="26">
        <v>14</v>
      </c>
      <c r="T57" s="26">
        <v>25</v>
      </c>
      <c r="U57" s="26">
        <v>17</v>
      </c>
      <c r="V57" s="26">
        <v>33</v>
      </c>
      <c r="W57" s="26">
        <v>50</v>
      </c>
      <c r="X57" s="26">
        <v>24</v>
      </c>
      <c r="Y57" s="26">
        <v>20</v>
      </c>
      <c r="Z57" s="26">
        <v>11</v>
      </c>
      <c r="AA57" s="26">
        <v>12</v>
      </c>
      <c r="AB57" s="26">
        <v>12</v>
      </c>
      <c r="AC57" s="26">
        <v>7</v>
      </c>
      <c r="AD57" s="26">
        <v>106</v>
      </c>
      <c r="AE57" s="25">
        <v>103.5528787878788</v>
      </c>
      <c r="AF57" s="25">
        <v>85.698934169278985</v>
      </c>
      <c r="AG57" s="25">
        <v>102.3631609673875</v>
      </c>
      <c r="AH57" s="25">
        <v>109.1229923520263</v>
      </c>
      <c r="AI57" s="26" t="s">
        <v>311</v>
      </c>
      <c r="AJ57" s="25" t="s">
        <v>344</v>
      </c>
      <c r="AK57" s="25" t="s">
        <v>325</v>
      </c>
      <c r="AL57" s="25" t="s">
        <v>347</v>
      </c>
      <c r="AM57" s="25" t="s">
        <v>115</v>
      </c>
      <c r="AN57" s="25" t="s">
        <v>349</v>
      </c>
      <c r="AO57" s="25"/>
      <c r="AP57" s="25" t="s">
        <v>309</v>
      </c>
      <c r="AQ57" s="25">
        <v>188</v>
      </c>
      <c r="AR57" s="25">
        <v>3.5</v>
      </c>
      <c r="AS57" s="25">
        <v>188</v>
      </c>
      <c r="AT57" s="25" t="s">
        <v>580</v>
      </c>
      <c r="AU57" s="25">
        <v>187.5</v>
      </c>
      <c r="AV57" s="25" t="s">
        <v>328</v>
      </c>
      <c r="AW57" s="25" t="s">
        <v>581</v>
      </c>
      <c r="AX57" s="13" t="str">
        <f>HYPERLINK("http://www.nba.com/games/20150423/CHIMIL/gameinfo.html", "Boxscore")</f>
        <v>Boxscore</v>
      </c>
      <c r="AY57" s="13" t="str">
        <f>HYPERLINK("http://www.scoresandodds.com/grid_20150423.html#nba", "Odds")</f>
        <v>Odds</v>
      </c>
    </row>
    <row r="58" spans="1:51" ht="12" customHeight="1" x14ac:dyDescent="0.25">
      <c r="A58" s="20" t="s">
        <v>541</v>
      </c>
      <c r="B58" s="9" t="s">
        <v>577</v>
      </c>
      <c r="C58" s="20" t="s">
        <v>270</v>
      </c>
      <c r="D58" s="20" t="s">
        <v>48</v>
      </c>
      <c r="E58" s="22">
        <v>25</v>
      </c>
      <c r="F58" s="22">
        <v>27</v>
      </c>
      <c r="G58" s="22">
        <v>17</v>
      </c>
      <c r="H58" s="22">
        <v>39</v>
      </c>
      <c r="I58" s="22">
        <v>15</v>
      </c>
      <c r="J58" s="22"/>
      <c r="K58" s="22"/>
      <c r="L58" s="22"/>
      <c r="M58" s="22">
        <v>123</v>
      </c>
      <c r="N58" s="22">
        <v>265</v>
      </c>
      <c r="O58" s="22">
        <v>42</v>
      </c>
      <c r="P58" s="22">
        <v>104</v>
      </c>
      <c r="Q58" s="22">
        <v>14</v>
      </c>
      <c r="R58" s="22">
        <v>41</v>
      </c>
      <c r="S58" s="22">
        <v>25</v>
      </c>
      <c r="T58" s="22">
        <v>30</v>
      </c>
      <c r="U58" s="22">
        <v>22</v>
      </c>
      <c r="V58" s="22">
        <v>29</v>
      </c>
      <c r="W58" s="22">
        <v>51</v>
      </c>
      <c r="X58" s="22">
        <v>24</v>
      </c>
      <c r="Y58" s="22">
        <v>22</v>
      </c>
      <c r="Z58" s="22">
        <v>4</v>
      </c>
      <c r="AA58" s="22">
        <v>10</v>
      </c>
      <c r="AB58" s="22">
        <v>10</v>
      </c>
      <c r="AC58" s="22">
        <v>6</v>
      </c>
      <c r="AD58" s="22">
        <v>123</v>
      </c>
      <c r="AE58" s="21">
        <v>100.3827380952381</v>
      </c>
      <c r="AF58" s="21">
        <v>90.912668463611865</v>
      </c>
      <c r="AG58" s="21">
        <v>122.53102708087501</v>
      </c>
      <c r="AH58" s="21">
        <v>118.5462782327164</v>
      </c>
      <c r="AI58" s="22" t="s">
        <v>311</v>
      </c>
      <c r="AJ58" s="21" t="s">
        <v>271</v>
      </c>
      <c r="AK58" s="21" t="s">
        <v>272</v>
      </c>
      <c r="AL58" s="21" t="s">
        <v>273</v>
      </c>
      <c r="AM58" s="21" t="s">
        <v>274</v>
      </c>
      <c r="AN58" s="21" t="s">
        <v>275</v>
      </c>
      <c r="AO58" s="22" t="s">
        <v>225</v>
      </c>
      <c r="AP58" s="21" t="s">
        <v>183</v>
      </c>
      <c r="AQ58" s="22">
        <v>-5</v>
      </c>
      <c r="AR58" s="21">
        <v>-5</v>
      </c>
      <c r="AS58" s="21">
        <v>203</v>
      </c>
      <c r="AT58" s="21" t="s">
        <v>582</v>
      </c>
      <c r="AU58" s="21">
        <v>-5</v>
      </c>
      <c r="AV58" s="21" t="s">
        <v>294</v>
      </c>
      <c r="AW58" s="21" t="s">
        <v>134</v>
      </c>
      <c r="AX58" s="12"/>
      <c r="AY58" s="12"/>
    </row>
    <row r="59" spans="1:51" ht="12" customHeight="1" x14ac:dyDescent="0.25">
      <c r="A59" s="20" t="s">
        <v>541</v>
      </c>
      <c r="B59" s="9" t="s">
        <v>577</v>
      </c>
      <c r="C59" s="20" t="s">
        <v>60</v>
      </c>
      <c r="D59" s="20" t="s">
        <v>61</v>
      </c>
      <c r="E59" s="22">
        <v>26</v>
      </c>
      <c r="F59" s="22">
        <v>37</v>
      </c>
      <c r="G59" s="22">
        <v>26</v>
      </c>
      <c r="H59" s="22">
        <v>19</v>
      </c>
      <c r="I59" s="22">
        <v>11</v>
      </c>
      <c r="J59" s="22"/>
      <c r="K59" s="22"/>
      <c r="L59" s="22"/>
      <c r="M59" s="22">
        <v>119</v>
      </c>
      <c r="N59" s="22">
        <v>265</v>
      </c>
      <c r="O59" s="22">
        <v>46</v>
      </c>
      <c r="P59" s="22">
        <v>90</v>
      </c>
      <c r="Q59" s="22">
        <v>6</v>
      </c>
      <c r="R59" s="22">
        <v>21</v>
      </c>
      <c r="S59" s="22">
        <v>21</v>
      </c>
      <c r="T59" s="22">
        <v>26</v>
      </c>
      <c r="U59" s="22">
        <v>13</v>
      </c>
      <c r="V59" s="22">
        <v>34</v>
      </c>
      <c r="W59" s="22">
        <v>47</v>
      </c>
      <c r="X59" s="22">
        <v>25</v>
      </c>
      <c r="Y59" s="22">
        <v>28</v>
      </c>
      <c r="Z59" s="22">
        <v>7</v>
      </c>
      <c r="AA59" s="22">
        <v>14</v>
      </c>
      <c r="AB59" s="22">
        <v>15</v>
      </c>
      <c r="AC59" s="22">
        <v>8</v>
      </c>
      <c r="AD59" s="22">
        <v>119</v>
      </c>
      <c r="AE59" s="21">
        <v>100.3827380952381</v>
      </c>
      <c r="AF59" s="21">
        <v>90.912668463611865</v>
      </c>
      <c r="AG59" s="21">
        <v>118.5462782327164</v>
      </c>
      <c r="AH59" s="21">
        <v>122.53102708087501</v>
      </c>
      <c r="AI59" s="22" t="s">
        <v>311</v>
      </c>
      <c r="AJ59" s="21" t="s">
        <v>350</v>
      </c>
      <c r="AK59" s="21" t="s">
        <v>63</v>
      </c>
      <c r="AL59" s="21" t="s">
        <v>64</v>
      </c>
      <c r="AM59" s="21" t="s">
        <v>65</v>
      </c>
      <c r="AN59" s="21" t="s">
        <v>62</v>
      </c>
      <c r="AO59" s="22"/>
      <c r="AP59" s="21" t="s">
        <v>319</v>
      </c>
      <c r="AQ59" s="22">
        <v>203</v>
      </c>
      <c r="AR59" s="21">
        <v>5</v>
      </c>
      <c r="AS59" s="21">
        <v>203</v>
      </c>
      <c r="AT59" s="21" t="s">
        <v>583</v>
      </c>
      <c r="AU59" s="21">
        <v>203.5</v>
      </c>
      <c r="AV59" s="21" t="s">
        <v>293</v>
      </c>
      <c r="AW59" s="21" t="s">
        <v>279</v>
      </c>
      <c r="AX59" s="12" t="str">
        <f>HYPERLINK("http://www.nba.com/games/20150423/GSWNOP/gameinfo.html", "Boxscore")</f>
        <v>Boxscore</v>
      </c>
      <c r="AY59" s="12" t="str">
        <f>HYPERLINK("http://www.scoresandodds.com/grid_20150423.html#nba", "Odds")</f>
        <v>Odds</v>
      </c>
    </row>
  </sheetData>
  <mergeCells count="1">
    <mergeCell ref="AJ1:AN1"/>
  </mergeCells>
  <pageMargins left="0.75" right="0.75" top="1" bottom="1" header="0.5" footer="0.5"/>
  <pageSetup orientation="portrait"/>
  <headerFooter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D9" sqref="D9"/>
    </sheetView>
  </sheetViews>
  <sheetFormatPr defaultColWidth="11.42578125" defaultRowHeight="15" x14ac:dyDescent="0.25"/>
  <cols>
    <col min="1" max="1" width="15.42578125" style="34" bestFit="1" customWidth="1"/>
    <col min="2" max="2" width="82" style="14" bestFit="1" customWidth="1"/>
  </cols>
  <sheetData>
    <row r="1" spans="1:3" ht="13.5" customHeight="1" x14ac:dyDescent="0.25">
      <c r="A1" s="38" t="s">
        <v>383</v>
      </c>
      <c r="B1" s="39"/>
      <c r="C1" s="34"/>
    </row>
    <row r="2" spans="1:3" ht="14.25" customHeight="1" x14ac:dyDescent="0.25">
      <c r="A2" s="29" t="s">
        <v>0</v>
      </c>
      <c r="B2" s="34" t="s">
        <v>384</v>
      </c>
      <c r="C2" s="34"/>
    </row>
    <row r="3" spans="1:3" ht="14.25" customHeight="1" x14ac:dyDescent="0.25">
      <c r="A3" s="30" t="s">
        <v>1</v>
      </c>
      <c r="B3" s="34" t="s">
        <v>385</v>
      </c>
      <c r="C3" s="34"/>
    </row>
    <row r="4" spans="1:3" ht="14.25" customHeight="1" x14ac:dyDescent="0.25">
      <c r="A4" s="29" t="s">
        <v>2</v>
      </c>
      <c r="B4" s="34" t="s">
        <v>386</v>
      </c>
      <c r="C4" s="34"/>
    </row>
    <row r="5" spans="1:3" ht="14.25" customHeight="1" x14ac:dyDescent="0.25">
      <c r="A5" s="29" t="s">
        <v>3</v>
      </c>
      <c r="B5" s="34" t="s">
        <v>387</v>
      </c>
      <c r="C5" s="34"/>
    </row>
    <row r="6" spans="1:3" ht="14.25" customHeight="1" x14ac:dyDescent="0.25">
      <c r="A6" s="29" t="s">
        <v>4</v>
      </c>
      <c r="B6" s="34" t="s">
        <v>388</v>
      </c>
      <c r="C6" s="34"/>
    </row>
    <row r="7" spans="1:3" ht="14.25" customHeight="1" x14ac:dyDescent="0.25">
      <c r="A7" s="29" t="s">
        <v>5</v>
      </c>
      <c r="B7" s="34" t="s">
        <v>389</v>
      </c>
      <c r="C7" s="34"/>
    </row>
    <row r="8" spans="1:3" ht="14.25" customHeight="1" x14ac:dyDescent="0.25">
      <c r="A8" s="29" t="s">
        <v>6</v>
      </c>
      <c r="B8" s="34" t="s">
        <v>390</v>
      </c>
      <c r="C8" s="34"/>
    </row>
    <row r="9" spans="1:3" ht="14.25" customHeight="1" x14ac:dyDescent="0.25">
      <c r="A9" s="29" t="s">
        <v>7</v>
      </c>
      <c r="B9" s="34" t="s">
        <v>391</v>
      </c>
      <c r="C9" s="34"/>
    </row>
    <row r="10" spans="1:3" ht="14.25" customHeight="1" x14ac:dyDescent="0.25">
      <c r="A10" s="29" t="s">
        <v>8</v>
      </c>
      <c r="B10" s="34" t="s">
        <v>392</v>
      </c>
      <c r="C10" s="34"/>
    </row>
    <row r="11" spans="1:3" ht="14.25" customHeight="1" x14ac:dyDescent="0.25">
      <c r="A11" s="29" t="s">
        <v>9</v>
      </c>
      <c r="B11" s="34" t="s">
        <v>393</v>
      </c>
      <c r="C11" s="34"/>
    </row>
    <row r="12" spans="1:3" ht="14.25" customHeight="1" x14ac:dyDescent="0.25">
      <c r="A12" s="29" t="s">
        <v>10</v>
      </c>
      <c r="B12" s="34" t="s">
        <v>394</v>
      </c>
      <c r="C12" s="34"/>
    </row>
    <row r="13" spans="1:3" ht="14.25" customHeight="1" x14ac:dyDescent="0.25">
      <c r="A13" s="29" t="s">
        <v>11</v>
      </c>
      <c r="B13" s="34" t="s">
        <v>395</v>
      </c>
      <c r="C13" s="34"/>
    </row>
    <row r="14" spans="1:3" ht="14.25" customHeight="1" x14ac:dyDescent="0.25">
      <c r="A14" s="29" t="s">
        <v>12</v>
      </c>
      <c r="B14" s="34" t="s">
        <v>396</v>
      </c>
      <c r="C14" s="34"/>
    </row>
    <row r="15" spans="1:3" ht="14.25" customHeight="1" x14ac:dyDescent="0.25">
      <c r="A15" s="29" t="s">
        <v>13</v>
      </c>
      <c r="B15" s="34" t="s">
        <v>397</v>
      </c>
      <c r="C15" s="34"/>
    </row>
    <row r="16" spans="1:3" ht="14.25" customHeight="1" x14ac:dyDescent="0.25">
      <c r="A16" s="29" t="s">
        <v>14</v>
      </c>
      <c r="B16" s="34" t="s">
        <v>398</v>
      </c>
      <c r="C16" s="34"/>
    </row>
    <row r="17" spans="1:3" ht="14.25" customHeight="1" x14ac:dyDescent="0.25">
      <c r="A17" s="29" t="s">
        <v>15</v>
      </c>
      <c r="B17" s="34" t="s">
        <v>399</v>
      </c>
      <c r="C17" s="34"/>
    </row>
    <row r="18" spans="1:3" ht="14.25" customHeight="1" x14ac:dyDescent="0.25">
      <c r="A18" s="29" t="s">
        <v>16</v>
      </c>
      <c r="B18" s="34" t="s">
        <v>400</v>
      </c>
      <c r="C18" s="34"/>
    </row>
    <row r="19" spans="1:3" ht="14.25" customHeight="1" x14ac:dyDescent="0.25">
      <c r="A19" s="29" t="s">
        <v>17</v>
      </c>
      <c r="B19" s="34" t="s">
        <v>401</v>
      </c>
      <c r="C19" s="34"/>
    </row>
    <row r="20" spans="1:3" ht="14.25" customHeight="1" x14ac:dyDescent="0.25">
      <c r="A20" s="29" t="s">
        <v>18</v>
      </c>
      <c r="B20" s="34" t="s">
        <v>402</v>
      </c>
      <c r="C20" s="34"/>
    </row>
    <row r="21" spans="1:3" ht="14.25" customHeight="1" x14ac:dyDescent="0.25">
      <c r="A21" s="29" t="s">
        <v>19</v>
      </c>
      <c r="B21" s="34" t="s">
        <v>403</v>
      </c>
      <c r="C21" s="34"/>
    </row>
    <row r="22" spans="1:3" ht="14.25" customHeight="1" x14ac:dyDescent="0.25">
      <c r="A22" s="29" t="s">
        <v>20</v>
      </c>
      <c r="B22" s="34" t="s">
        <v>404</v>
      </c>
      <c r="C22" s="34"/>
    </row>
    <row r="23" spans="1:3" ht="14.25" customHeight="1" x14ac:dyDescent="0.25">
      <c r="A23" s="29" t="s">
        <v>21</v>
      </c>
      <c r="B23" s="34" t="s">
        <v>405</v>
      </c>
      <c r="C23" s="34"/>
    </row>
    <row r="24" spans="1:3" ht="14.25" customHeight="1" x14ac:dyDescent="0.25">
      <c r="A24" s="29" t="s">
        <v>22</v>
      </c>
      <c r="B24" s="34" t="s">
        <v>406</v>
      </c>
      <c r="C24" s="34"/>
    </row>
    <row r="25" spans="1:3" ht="14.25" customHeight="1" x14ac:dyDescent="0.25">
      <c r="A25" s="29" t="s">
        <v>23</v>
      </c>
      <c r="B25" s="34" t="s">
        <v>407</v>
      </c>
      <c r="C25" s="34"/>
    </row>
    <row r="26" spans="1:3" ht="14.25" customHeight="1" x14ac:dyDescent="0.25">
      <c r="A26" s="29" t="s">
        <v>24</v>
      </c>
      <c r="B26" s="34" t="s">
        <v>408</v>
      </c>
      <c r="C26" s="34"/>
    </row>
    <row r="27" spans="1:3" ht="14.25" customHeight="1" x14ac:dyDescent="0.25">
      <c r="A27" s="29" t="s">
        <v>25</v>
      </c>
      <c r="B27" s="34" t="s">
        <v>409</v>
      </c>
      <c r="C27" s="34"/>
    </row>
    <row r="28" spans="1:3" ht="14.25" customHeight="1" x14ac:dyDescent="0.25">
      <c r="A28" s="29" t="s">
        <v>26</v>
      </c>
      <c r="B28" s="34" t="s">
        <v>410</v>
      </c>
      <c r="C28" s="34"/>
    </row>
    <row r="29" spans="1:3" ht="14.25" customHeight="1" x14ac:dyDescent="0.25">
      <c r="A29" s="29" t="s">
        <v>27</v>
      </c>
      <c r="B29" s="34" t="s">
        <v>411</v>
      </c>
      <c r="C29" s="34"/>
    </row>
    <row r="30" spans="1:3" ht="14.25" customHeight="1" x14ac:dyDescent="0.25">
      <c r="A30" s="29" t="s">
        <v>28</v>
      </c>
      <c r="B30" s="34" t="s">
        <v>412</v>
      </c>
      <c r="C30" s="34"/>
    </row>
    <row r="31" spans="1:3" ht="14.25" customHeight="1" x14ac:dyDescent="0.25">
      <c r="A31" s="29" t="s">
        <v>29</v>
      </c>
      <c r="B31" s="34" t="s">
        <v>413</v>
      </c>
      <c r="C31" s="34"/>
    </row>
    <row r="32" spans="1:3" ht="14.25" customHeight="1" x14ac:dyDescent="0.25">
      <c r="A32" s="31" t="s">
        <v>30</v>
      </c>
      <c r="B32" s="34" t="s">
        <v>414</v>
      </c>
      <c r="C32" s="35" t="s">
        <v>415</v>
      </c>
    </row>
    <row r="33" spans="1:3" ht="14.25" customHeight="1" x14ac:dyDescent="0.25">
      <c r="A33" s="31" t="s">
        <v>31</v>
      </c>
      <c r="B33" s="34" t="s">
        <v>416</v>
      </c>
      <c r="C33" s="35" t="s">
        <v>417</v>
      </c>
    </row>
    <row r="34" spans="1:3" ht="14.25" customHeight="1" x14ac:dyDescent="0.25">
      <c r="A34" s="31" t="s">
        <v>32</v>
      </c>
      <c r="B34" s="34" t="s">
        <v>418</v>
      </c>
      <c r="C34" s="35" t="s">
        <v>419</v>
      </c>
    </row>
    <row r="35" spans="1:3" ht="14.25" customHeight="1" x14ac:dyDescent="0.25">
      <c r="A35" s="31" t="s">
        <v>33</v>
      </c>
      <c r="B35" s="34" t="s">
        <v>420</v>
      </c>
      <c r="C35" s="35" t="s">
        <v>421</v>
      </c>
    </row>
    <row r="36" spans="1:3" ht="14.25" customHeight="1" x14ac:dyDescent="0.25">
      <c r="A36" s="31" t="s">
        <v>34</v>
      </c>
      <c r="B36" s="34" t="s">
        <v>422</v>
      </c>
      <c r="C36" s="35" t="s">
        <v>423</v>
      </c>
    </row>
    <row r="37" spans="1:3" ht="14.25" customHeight="1" x14ac:dyDescent="0.25">
      <c r="A37" s="32" t="s">
        <v>35</v>
      </c>
      <c r="B37" s="34" t="s">
        <v>424</v>
      </c>
      <c r="C37" s="34"/>
    </row>
    <row r="38" spans="1:3" s="28" customFormat="1" ht="14.25" customHeight="1" x14ac:dyDescent="0.2">
      <c r="A38" s="15" t="s">
        <v>584</v>
      </c>
      <c r="B38" s="36" t="s">
        <v>586</v>
      </c>
      <c r="C38" s="34"/>
    </row>
    <row r="39" spans="1:3" s="28" customFormat="1" ht="14.25" customHeight="1" x14ac:dyDescent="0.2">
      <c r="A39" s="15" t="s">
        <v>585</v>
      </c>
      <c r="B39" s="36" t="s">
        <v>587</v>
      </c>
      <c r="C39" s="34"/>
    </row>
    <row r="40" spans="1:3" ht="14.25" customHeight="1" x14ac:dyDescent="0.25">
      <c r="A40" s="33" t="s">
        <v>36</v>
      </c>
      <c r="B40" s="34" t="s">
        <v>425</v>
      </c>
      <c r="C40" s="34"/>
    </row>
    <row r="41" spans="1:3" ht="14.25" customHeight="1" x14ac:dyDescent="0.25">
      <c r="A41" s="33" t="s">
        <v>426</v>
      </c>
      <c r="B41" s="34" t="s">
        <v>427</v>
      </c>
      <c r="C41" s="34"/>
    </row>
    <row r="42" spans="1:3" ht="14.25" customHeight="1" x14ac:dyDescent="0.25">
      <c r="A42" s="33" t="s">
        <v>428</v>
      </c>
      <c r="B42" s="34" t="s">
        <v>429</v>
      </c>
      <c r="C42" s="34"/>
    </row>
    <row r="43" spans="1:3" ht="14.25" customHeight="1" x14ac:dyDescent="0.25">
      <c r="A43" s="33" t="s">
        <v>39</v>
      </c>
      <c r="B43" s="34" t="s">
        <v>430</v>
      </c>
      <c r="C43" s="34"/>
    </row>
    <row r="44" spans="1:3" ht="14.25" customHeight="1" x14ac:dyDescent="0.25">
      <c r="A44" s="33" t="s">
        <v>431</v>
      </c>
      <c r="B44" s="34" t="s">
        <v>432</v>
      </c>
      <c r="C44" s="34"/>
    </row>
    <row r="45" spans="1:3" ht="14.25" customHeight="1" x14ac:dyDescent="0.25">
      <c r="A45" s="33" t="s">
        <v>41</v>
      </c>
      <c r="B45" s="34" t="s">
        <v>433</v>
      </c>
      <c r="C45" s="34"/>
    </row>
    <row r="46" spans="1:3" ht="14.25" customHeight="1" x14ac:dyDescent="0.25">
      <c r="A46" s="33" t="s">
        <v>42</v>
      </c>
      <c r="B46" s="34" t="s">
        <v>434</v>
      </c>
      <c r="C46" s="34"/>
    </row>
    <row r="47" spans="1:3" ht="14.25" customHeight="1" x14ac:dyDescent="0.25">
      <c r="A47" s="33" t="s">
        <v>43</v>
      </c>
      <c r="B47" s="34" t="s">
        <v>435</v>
      </c>
      <c r="C47" s="34"/>
    </row>
    <row r="48" spans="1:3" ht="14.25" customHeight="1" x14ac:dyDescent="0.25">
      <c r="A48" s="33" t="s">
        <v>44</v>
      </c>
      <c r="B48" s="34" t="s">
        <v>436</v>
      </c>
      <c r="C48" s="34"/>
    </row>
    <row r="49" s="14" customFormat="1" ht="13.5" customHeight="1" x14ac:dyDescent="0.25"/>
  </sheetData>
  <mergeCells count="1">
    <mergeCell ref="A1:B1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1.42578125" defaultRowHeight="15" x14ac:dyDescent="0.25"/>
  <cols>
    <col min="1" max="1" width="21.42578125" style="16" bestFit="1" customWidth="1"/>
    <col min="2" max="2" width="13.42578125" style="16" bestFit="1" customWidth="1"/>
    <col min="3" max="3" width="9" style="16" bestFit="1" customWidth="1"/>
    <col min="4" max="4" width="9.85546875" style="16" bestFit="1" customWidth="1"/>
  </cols>
  <sheetData>
    <row r="1" spans="1:6" ht="14.25" customHeight="1" x14ac:dyDescent="0.25">
      <c r="A1" s="15" t="s">
        <v>437</v>
      </c>
      <c r="B1" s="15" t="s">
        <v>438</v>
      </c>
      <c r="C1" s="15" t="s">
        <v>439</v>
      </c>
      <c r="D1" s="15" t="s">
        <v>440</v>
      </c>
    </row>
    <row r="2" spans="1:6" ht="13.5" customHeight="1" x14ac:dyDescent="0.25">
      <c r="A2" s="16" t="s">
        <v>441</v>
      </c>
      <c r="B2" s="16" t="s">
        <v>198</v>
      </c>
      <c r="C2" s="16" t="s">
        <v>442</v>
      </c>
      <c r="D2" s="16" t="s">
        <v>443</v>
      </c>
      <c r="F2" s="17"/>
    </row>
    <row r="3" spans="1:6" x14ac:dyDescent="0.25">
      <c r="A3" s="16" t="s">
        <v>444</v>
      </c>
      <c r="B3" s="16" t="s">
        <v>167</v>
      </c>
      <c r="C3" s="16" t="s">
        <v>445</v>
      </c>
      <c r="D3" s="16" t="s">
        <v>446</v>
      </c>
    </row>
    <row r="4" spans="1:6" x14ac:dyDescent="0.25">
      <c r="A4" s="18" t="s">
        <v>447</v>
      </c>
      <c r="B4" s="18" t="s">
        <v>156</v>
      </c>
      <c r="C4" s="18" t="s">
        <v>448</v>
      </c>
      <c r="D4" s="18" t="s">
        <v>449</v>
      </c>
    </row>
    <row r="5" spans="1:6" x14ac:dyDescent="0.25">
      <c r="A5" s="16" t="s">
        <v>450</v>
      </c>
      <c r="B5" s="16" t="s">
        <v>125</v>
      </c>
      <c r="C5" s="16" t="s">
        <v>451</v>
      </c>
      <c r="D5" s="16" t="s">
        <v>452</v>
      </c>
    </row>
    <row r="6" spans="1:6" x14ac:dyDescent="0.25">
      <c r="A6" s="19" t="s">
        <v>453</v>
      </c>
      <c r="B6" s="16" t="s">
        <v>125</v>
      </c>
      <c r="C6" s="16" t="s">
        <v>451</v>
      </c>
      <c r="D6" s="16" t="s">
        <v>452</v>
      </c>
    </row>
    <row r="7" spans="1:6" x14ac:dyDescent="0.25">
      <c r="A7" s="16" t="s">
        <v>454</v>
      </c>
      <c r="B7" s="16" t="s">
        <v>238</v>
      </c>
      <c r="C7" s="16" t="s">
        <v>455</v>
      </c>
      <c r="D7" s="16" t="s">
        <v>456</v>
      </c>
    </row>
    <row r="8" spans="1:6" x14ac:dyDescent="0.25">
      <c r="A8" s="16" t="s">
        <v>457</v>
      </c>
      <c r="B8" s="16" t="s">
        <v>297</v>
      </c>
      <c r="C8" s="16" t="s">
        <v>458</v>
      </c>
      <c r="D8" s="16" t="s">
        <v>459</v>
      </c>
    </row>
    <row r="9" spans="1:6" x14ac:dyDescent="0.25">
      <c r="A9" s="16" t="s">
        <v>460</v>
      </c>
      <c r="B9" s="16" t="s">
        <v>71</v>
      </c>
      <c r="C9" s="16" t="s">
        <v>461</v>
      </c>
      <c r="D9" s="16" t="s">
        <v>462</v>
      </c>
    </row>
    <row r="10" spans="1:6" x14ac:dyDescent="0.25">
      <c r="A10" s="16" t="s">
        <v>463</v>
      </c>
      <c r="B10" s="16" t="s">
        <v>260</v>
      </c>
      <c r="C10" s="16" t="s">
        <v>464</v>
      </c>
      <c r="D10" s="16" t="s">
        <v>465</v>
      </c>
    </row>
    <row r="11" spans="1:6" x14ac:dyDescent="0.25">
      <c r="A11" s="16" t="s">
        <v>466</v>
      </c>
      <c r="B11" s="16" t="s">
        <v>259</v>
      </c>
      <c r="C11" s="16" t="s">
        <v>467</v>
      </c>
      <c r="D11" s="16" t="s">
        <v>468</v>
      </c>
    </row>
    <row r="12" spans="1:6" x14ac:dyDescent="0.25">
      <c r="A12" s="16" t="s">
        <v>469</v>
      </c>
      <c r="B12" s="16" t="s">
        <v>270</v>
      </c>
      <c r="C12" s="16" t="s">
        <v>470</v>
      </c>
      <c r="D12" s="16" t="s">
        <v>471</v>
      </c>
    </row>
    <row r="13" spans="1:6" x14ac:dyDescent="0.25">
      <c r="A13" s="16" t="s">
        <v>472</v>
      </c>
      <c r="B13" s="16" t="s">
        <v>92</v>
      </c>
      <c r="C13" s="16" t="s">
        <v>473</v>
      </c>
      <c r="D13" s="16" t="s">
        <v>474</v>
      </c>
    </row>
    <row r="14" spans="1:6" x14ac:dyDescent="0.25">
      <c r="A14" s="16" t="s">
        <v>475</v>
      </c>
      <c r="B14" s="16" t="s">
        <v>146</v>
      </c>
      <c r="C14" s="16" t="s">
        <v>476</v>
      </c>
      <c r="D14" s="16" t="s">
        <v>477</v>
      </c>
    </row>
    <row r="15" spans="1:6" x14ac:dyDescent="0.25">
      <c r="A15" s="16" t="s">
        <v>478</v>
      </c>
      <c r="B15" s="16" t="s">
        <v>303</v>
      </c>
      <c r="C15" s="16" t="s">
        <v>479</v>
      </c>
      <c r="D15" s="16" t="s">
        <v>480</v>
      </c>
    </row>
    <row r="16" spans="1:6" x14ac:dyDescent="0.25">
      <c r="A16" s="16" t="s">
        <v>481</v>
      </c>
      <c r="B16" s="16" t="s">
        <v>103</v>
      </c>
      <c r="C16" s="16" t="s">
        <v>482</v>
      </c>
      <c r="D16" s="16" t="s">
        <v>483</v>
      </c>
    </row>
    <row r="17" spans="1:4" x14ac:dyDescent="0.25">
      <c r="A17" s="16" t="s">
        <v>484</v>
      </c>
      <c r="B17" s="16" t="s">
        <v>229</v>
      </c>
      <c r="C17" s="16" t="s">
        <v>485</v>
      </c>
      <c r="D17" s="16" t="s">
        <v>486</v>
      </c>
    </row>
    <row r="18" spans="1:4" x14ac:dyDescent="0.25">
      <c r="A18" s="16" t="s">
        <v>487</v>
      </c>
      <c r="B18" s="16" t="s">
        <v>188</v>
      </c>
      <c r="C18" s="16" t="s">
        <v>488</v>
      </c>
      <c r="D18" s="16" t="s">
        <v>489</v>
      </c>
    </row>
    <row r="19" spans="1:4" x14ac:dyDescent="0.25">
      <c r="A19" s="16" t="s">
        <v>490</v>
      </c>
      <c r="B19" s="16" t="s">
        <v>114</v>
      </c>
      <c r="C19" s="16" t="s">
        <v>491</v>
      </c>
      <c r="D19" s="16" t="s">
        <v>492</v>
      </c>
    </row>
    <row r="20" spans="1:4" x14ac:dyDescent="0.25">
      <c r="A20" s="16" t="s">
        <v>493</v>
      </c>
      <c r="B20" s="16" t="s">
        <v>219</v>
      </c>
      <c r="C20" s="16" t="s">
        <v>13</v>
      </c>
      <c r="D20" s="16" t="s">
        <v>494</v>
      </c>
    </row>
    <row r="21" spans="1:4" x14ac:dyDescent="0.25">
      <c r="A21" s="16" t="s">
        <v>495</v>
      </c>
      <c r="B21" s="16" t="s">
        <v>496</v>
      </c>
      <c r="C21" s="16" t="s">
        <v>497</v>
      </c>
      <c r="D21" s="16" t="s">
        <v>498</v>
      </c>
    </row>
    <row r="22" spans="1:4" x14ac:dyDescent="0.25">
      <c r="A22" s="16" t="s">
        <v>499</v>
      </c>
      <c r="B22" s="16" t="s">
        <v>60</v>
      </c>
      <c r="C22" s="16" t="s">
        <v>500</v>
      </c>
      <c r="D22" s="16" t="s">
        <v>501</v>
      </c>
    </row>
    <row r="23" spans="1:4" x14ac:dyDescent="0.25">
      <c r="A23" s="16" t="s">
        <v>502</v>
      </c>
      <c r="B23" s="16" t="s">
        <v>60</v>
      </c>
      <c r="C23" s="16" t="s">
        <v>503</v>
      </c>
      <c r="D23" s="16" t="s">
        <v>501</v>
      </c>
    </row>
    <row r="24" spans="1:4" x14ac:dyDescent="0.25">
      <c r="A24" s="16" t="s">
        <v>504</v>
      </c>
      <c r="B24" s="16" t="s">
        <v>249</v>
      </c>
      <c r="C24" s="16" t="s">
        <v>505</v>
      </c>
      <c r="D24" s="16" t="s">
        <v>506</v>
      </c>
    </row>
    <row r="25" spans="1:4" x14ac:dyDescent="0.25">
      <c r="A25" s="16" t="s">
        <v>507</v>
      </c>
      <c r="B25" s="16" t="s">
        <v>280</v>
      </c>
      <c r="C25" s="16" t="s">
        <v>508</v>
      </c>
      <c r="D25" s="16" t="s">
        <v>509</v>
      </c>
    </row>
    <row r="26" spans="1:4" x14ac:dyDescent="0.25">
      <c r="A26" s="16" t="s">
        <v>510</v>
      </c>
      <c r="B26" s="16" t="s">
        <v>47</v>
      </c>
      <c r="C26" s="16" t="s">
        <v>511</v>
      </c>
      <c r="D26" s="16" t="s">
        <v>512</v>
      </c>
    </row>
    <row r="27" spans="1:4" x14ac:dyDescent="0.25">
      <c r="A27" s="16" t="s">
        <v>513</v>
      </c>
      <c r="B27" s="16" t="s">
        <v>135</v>
      </c>
      <c r="C27" s="16" t="s">
        <v>514</v>
      </c>
      <c r="D27" s="16" t="s">
        <v>515</v>
      </c>
    </row>
    <row r="28" spans="1:4" x14ac:dyDescent="0.25">
      <c r="A28" s="16" t="s">
        <v>516</v>
      </c>
      <c r="B28" s="16" t="s">
        <v>268</v>
      </c>
      <c r="C28" s="16" t="s">
        <v>517</v>
      </c>
      <c r="D28" s="16" t="s">
        <v>518</v>
      </c>
    </row>
    <row r="29" spans="1:4" x14ac:dyDescent="0.25">
      <c r="A29" s="16" t="s">
        <v>519</v>
      </c>
      <c r="B29" s="16" t="s">
        <v>283</v>
      </c>
      <c r="C29" s="16" t="s">
        <v>520</v>
      </c>
      <c r="D29" s="16" t="s">
        <v>521</v>
      </c>
    </row>
    <row r="30" spans="1:4" x14ac:dyDescent="0.25">
      <c r="A30" s="16" t="s">
        <v>522</v>
      </c>
      <c r="B30" s="16" t="s">
        <v>278</v>
      </c>
      <c r="C30" s="16" t="s">
        <v>523</v>
      </c>
      <c r="D30" s="16" t="s">
        <v>524</v>
      </c>
    </row>
    <row r="31" spans="1:4" x14ac:dyDescent="0.25">
      <c r="A31" s="16" t="s">
        <v>525</v>
      </c>
      <c r="B31" s="16" t="s">
        <v>82</v>
      </c>
      <c r="C31" s="16" t="s">
        <v>526</v>
      </c>
      <c r="D31" s="16" t="s">
        <v>527</v>
      </c>
    </row>
    <row r="32" spans="1:4" x14ac:dyDescent="0.25">
      <c r="A32" s="16" t="s">
        <v>528</v>
      </c>
      <c r="B32" s="16" t="s">
        <v>529</v>
      </c>
      <c r="C32" s="16" t="s">
        <v>530</v>
      </c>
      <c r="D32" s="16" t="s">
        <v>531</v>
      </c>
    </row>
    <row r="33" spans="1:4" x14ac:dyDescent="0.25">
      <c r="A33" s="16" t="s">
        <v>532</v>
      </c>
      <c r="B33" s="16" t="s">
        <v>209</v>
      </c>
      <c r="C33" s="16" t="s">
        <v>533</v>
      </c>
      <c r="D33" s="16" t="s">
        <v>534</v>
      </c>
    </row>
    <row r="34" spans="1:4" x14ac:dyDescent="0.25">
      <c r="A34" s="16" t="s">
        <v>535</v>
      </c>
      <c r="B34" s="16" t="s">
        <v>263</v>
      </c>
      <c r="C34" s="16" t="s">
        <v>536</v>
      </c>
      <c r="D34" s="16" t="s">
        <v>537</v>
      </c>
    </row>
    <row r="35" spans="1:4" x14ac:dyDescent="0.25">
      <c r="A35" s="16" t="s">
        <v>538</v>
      </c>
      <c r="B35" s="16" t="s">
        <v>177</v>
      </c>
      <c r="C35" s="16" t="s">
        <v>539</v>
      </c>
      <c r="D35" s="16" t="s">
        <v>540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2014-15</vt:lpstr>
      <vt:lpstr>descriptions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serhatugur</dc:creator>
  <cp:keywords>Enterprise Data</cp:keywords>
  <cp:lastModifiedBy>serhatugur</cp:lastModifiedBy>
  <dcterms:created xsi:type="dcterms:W3CDTF">2013-11-03T06:42:00Z</dcterms:created>
  <dcterms:modified xsi:type="dcterms:W3CDTF">2016-02-14T07:56:24Z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b0e4a6ee-3be2-497a-a2e0-33dd60004804</vt:lpwstr>
  </property>
  <property fmtid="{D5CDD505-2E9C-101B-9397-08002B2CF9AE}" pid="3" name="KOCTASClassification">
    <vt:lpwstr>Enterprise Data</vt:lpwstr>
  </property>
</Properties>
</file>