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/>
  <xr:revisionPtr revIDLastSave="404" documentId="13_ncr:1_{F82E64D4-4298-3C40-9351-A3B5A36A47DF}" xr6:coauthVersionLast="47" xr6:coauthVersionMax="47" xr10:uidLastSave="{F4465843-2DE4-BE49-9BA7-092D1E32E99D}"/>
  <bookViews>
    <workbookView xWindow="2620" yWindow="500" windowWidth="30980" windowHeight="18920" xr2:uid="{00000000-000D-0000-FFFF-FFFF00000000}"/>
  </bookViews>
  <sheets>
    <sheet name="Jess" sheetId="1" r:id="rId1"/>
    <sheet name="example A" sheetId="2" r:id="rId2"/>
    <sheet name="example B" sheetId="3" r:id="rId3"/>
    <sheet name="example C" sheetId="4" r:id="rId4"/>
  </sheets>
  <definedNames>
    <definedName name="d0e638" localSheetId="0">Jess!$C$34</definedName>
    <definedName name="d0e686" localSheetId="0">Jess!$C$44</definedName>
    <definedName name="_xlnm.Print_Area" localSheetId="0">Jess!$A$1:$J$25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7" i="1" s="1"/>
  <c r="E16" i="1"/>
  <c r="I18" i="1" s="1"/>
  <c r="F12" i="1"/>
  <c r="E12" i="1" s="1"/>
  <c r="E11" i="1"/>
  <c r="F23" i="1"/>
  <c r="E23" i="1" s="1"/>
  <c r="E22" i="1"/>
  <c r="E21" i="1"/>
  <c r="I24" i="1" s="1"/>
  <c r="F7" i="1"/>
  <c r="E7" i="1" s="1"/>
  <c r="E6" i="1"/>
  <c r="G11" i="4"/>
  <c r="I15" i="4"/>
  <c r="E11" i="4"/>
  <c r="I11" i="4" s="1"/>
  <c r="G10" i="4"/>
  <c r="E10" i="4" s="1"/>
  <c r="I10" i="4" s="1"/>
  <c r="G9" i="4"/>
  <c r="E9" i="4" s="1"/>
  <c r="I9" i="4" s="1"/>
  <c r="G8" i="4"/>
  <c r="E8" i="4"/>
  <c r="G6" i="4" s="1"/>
  <c r="G7" i="4"/>
  <c r="E7" i="4" s="1"/>
  <c r="I7" i="4" s="1"/>
  <c r="G5" i="4"/>
  <c r="E5" i="4" s="1"/>
  <c r="E13" i="4" s="1"/>
  <c r="I13" i="1" l="1"/>
  <c r="I8" i="1"/>
  <c r="E14" i="4"/>
  <c r="I14" i="4" s="1"/>
  <c r="I13" i="4"/>
  <c r="I8" i="4"/>
  <c r="G10" i="3" l="1"/>
  <c r="G9" i="3"/>
  <c r="G8" i="3"/>
  <c r="G7" i="3"/>
  <c r="G6" i="3"/>
  <c r="G4" i="3"/>
  <c r="F12" i="3" s="1"/>
  <c r="F13" i="3" s="1"/>
  <c r="H10" i="2"/>
  <c r="H9" i="2"/>
  <c r="H8" i="2"/>
  <c r="H7" i="2"/>
  <c r="H6" i="2"/>
  <c r="H4" i="2"/>
  <c r="G12" i="2" s="1"/>
  <c r="G13" i="2" s="1"/>
</calcChain>
</file>

<file path=xl/sharedStrings.xml><?xml version="1.0" encoding="utf-8"?>
<sst xmlns="http://schemas.openxmlformats.org/spreadsheetml/2006/main" count="117" uniqueCount="63">
  <si>
    <t>stock</t>
  </si>
  <si>
    <t>ng/uL</t>
  </si>
  <si>
    <t>repair temp</t>
  </si>
  <si>
    <t>final concentration</t>
  </si>
  <si>
    <t>pCFJ90</t>
  </si>
  <si>
    <t>pCFJ104</t>
  </si>
  <si>
    <t>pGH8</t>
  </si>
  <si>
    <t>pMA122</t>
  </si>
  <si>
    <t>peel-1</t>
  </si>
  <si>
    <t>co-trans</t>
  </si>
  <si>
    <t>cas-9/guide</t>
  </si>
  <si>
    <t>pDD122</t>
  </si>
  <si>
    <t>MTNCSU_18</t>
  </si>
  <si>
    <t>10-17, 25-26</t>
  </si>
  <si>
    <t>uL to add</t>
  </si>
  <si>
    <t>water</t>
  </si>
  <si>
    <t xml:space="preserve">final volume </t>
  </si>
  <si>
    <t>dna</t>
  </si>
  <si>
    <t>mm for:</t>
  </si>
  <si>
    <t>9.5  uL MM + 0.5 uL DNA</t>
  </si>
  <si>
    <t>DMP16</t>
  </si>
  <si>
    <t>DMP19</t>
  </si>
  <si>
    <t>DMP17</t>
  </si>
  <si>
    <t>DMP18</t>
  </si>
  <si>
    <t>stock (ng/ul)</t>
  </si>
  <si>
    <t>final (ng/ul)</t>
  </si>
  <si>
    <t>add (ul)</t>
  </si>
  <si>
    <t>repair template</t>
  </si>
  <si>
    <t>pLPW005</t>
  </si>
  <si>
    <t>pDMP20</t>
  </si>
  <si>
    <t>pDMP0019</t>
  </si>
  <si>
    <t>neuron coinject</t>
  </si>
  <si>
    <t>pDMP0016</t>
  </si>
  <si>
    <t>muscle coinject</t>
  </si>
  <si>
    <t>pDMP0017</t>
  </si>
  <si>
    <t>pharynx coinject</t>
  </si>
  <si>
    <t>pDMP0018</t>
  </si>
  <si>
    <t>DNA</t>
  </si>
  <si>
    <t>Water</t>
  </si>
  <si>
    <t>Total</t>
  </si>
  <si>
    <t>pDMP91</t>
  </si>
  <si>
    <t>NLS test</t>
  </si>
  <si>
    <t>pGH8 pmex-5</t>
  </si>
  <si>
    <t>MTNCSU_23</t>
  </si>
  <si>
    <t>noNLS test</t>
  </si>
  <si>
    <t>MTNCSU_24</t>
  </si>
  <si>
    <t>carrier DNA?</t>
  </si>
  <si>
    <t>for this just try DNA in H2O, one plasmid</t>
  </si>
  <si>
    <t>H2O</t>
  </si>
  <si>
    <t>uL</t>
  </si>
  <si>
    <t>filler DNA</t>
  </si>
  <si>
    <t>Vol of DNA to add</t>
  </si>
  <si>
    <t>[DNA stock]</t>
  </si>
  <si>
    <t>Salmon Sperm DNA</t>
  </si>
  <si>
    <t>[DNA final in MIX]</t>
  </si>
  <si>
    <t>MIX final vol</t>
  </si>
  <si>
    <t>H20</t>
  </si>
  <si>
    <t>Vol of H20 to add (if needed)</t>
  </si>
  <si>
    <t>Pmyo-3::mCherry::unc-54 UTR</t>
  </si>
  <si>
    <t>Pmyo-2::mCherry::unc-54 UTR</t>
  </si>
  <si>
    <t>final MIX total of DNA</t>
  </si>
  <si>
    <t>Pmtl-2::dTomato</t>
  </si>
  <si>
    <t>mtl-2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</si>
</sst>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13.5"/>
      <color rgb="FF000000"/>
      <name val="Arial"/>
      <family val="2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/>
    <xf numFmtId="0" fontId="1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0" fontId="9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9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8"/>
  <sheetViews>
    <sheetView tabSelected="1" zoomScale="120" zoomScaleNormal="120" workbookViewId="0">
      <selection activeCell="J27" sqref="J27"/>
    </sheetView>
  </sheetViews>
  <sheetFormatPr baseColWidth="10" defaultColWidth="8.83203125" defaultRowHeight="15" x14ac:dyDescent="0.2"/>
  <cols>
    <col min="2" max="2" width="25.33203125" customWidth="1"/>
    <col min="3" max="3" width="13.6640625" customWidth="1"/>
    <col min="4" max="4" width="11.1640625" customWidth="1"/>
    <col min="5" max="5" width="16.5" style="1" customWidth="1"/>
    <col min="6" max="6" width="17" style="1" customWidth="1"/>
    <col min="7" max="7" width="15" style="1" customWidth="1"/>
    <col min="8" max="8" width="11.1640625" customWidth="1"/>
    <col min="9" max="9" width="15" customWidth="1"/>
    <col min="10" max="10" width="9" customWidth="1"/>
    <col min="11" max="11" width="31.5" customWidth="1"/>
    <col min="12" max="12" width="26.5" customWidth="1"/>
    <col min="13" max="13" width="30.83203125" customWidth="1"/>
  </cols>
  <sheetData>
    <row r="1" spans="1:25" x14ac:dyDescent="0.2">
      <c r="A1" s="18"/>
      <c r="H1" s="1"/>
      <c r="Q1" s="1"/>
      <c r="R1" s="1"/>
      <c r="S1" s="1"/>
    </row>
    <row r="2" spans="1:25" ht="32" x14ac:dyDescent="0.2">
      <c r="C2" s="16"/>
      <c r="D2" s="14" t="s">
        <v>52</v>
      </c>
      <c r="E2" s="14" t="s">
        <v>51</v>
      </c>
      <c r="F2" s="14" t="s">
        <v>54</v>
      </c>
      <c r="G2" s="14" t="s">
        <v>60</v>
      </c>
      <c r="H2" s="14" t="s">
        <v>55</v>
      </c>
      <c r="I2" s="14" t="s">
        <v>57</v>
      </c>
      <c r="J2" s="14"/>
      <c r="L2" s="17"/>
      <c r="N2" s="1"/>
      <c r="P2" s="1"/>
      <c r="Q2" s="1"/>
      <c r="R2" s="1"/>
      <c r="S2" s="1"/>
    </row>
    <row r="3" spans="1:25" x14ac:dyDescent="0.2">
      <c r="D3" s="15" t="s">
        <v>1</v>
      </c>
      <c r="E3" s="15" t="s">
        <v>49</v>
      </c>
      <c r="F3" s="15" t="s">
        <v>1</v>
      </c>
      <c r="G3" s="15" t="s">
        <v>1</v>
      </c>
      <c r="H3" s="15" t="s">
        <v>49</v>
      </c>
      <c r="I3" s="15" t="s">
        <v>49</v>
      </c>
      <c r="J3" s="15"/>
      <c r="L3" s="17"/>
      <c r="N3" s="1"/>
      <c r="P3" s="1"/>
      <c r="Q3" s="1"/>
      <c r="R3" s="1"/>
      <c r="S3" s="1"/>
    </row>
    <row r="4" spans="1:25" x14ac:dyDescent="0.2">
      <c r="D4" s="15"/>
      <c r="E4" s="15"/>
      <c r="F4" s="15"/>
      <c r="G4" s="15"/>
      <c r="H4" s="15"/>
      <c r="I4" s="15"/>
      <c r="J4" s="15"/>
      <c r="L4" s="17"/>
      <c r="N4" s="1"/>
      <c r="P4" s="1"/>
      <c r="Q4" s="1"/>
      <c r="R4" s="1"/>
      <c r="S4" s="1"/>
    </row>
    <row r="5" spans="1:25" x14ac:dyDescent="0.2">
      <c r="A5" s="20"/>
      <c r="B5" s="21"/>
      <c r="C5" s="21"/>
      <c r="D5" s="22"/>
      <c r="E5" s="22"/>
      <c r="F5" s="22"/>
      <c r="G5" s="21">
        <v>90</v>
      </c>
      <c r="H5" s="21">
        <v>20</v>
      </c>
      <c r="I5" s="33"/>
      <c r="N5" s="1"/>
      <c r="O5" s="1"/>
      <c r="P5" s="1"/>
      <c r="Q5" s="1"/>
      <c r="R5" s="1"/>
      <c r="S5" s="1"/>
    </row>
    <row r="6" spans="1:25" x14ac:dyDescent="0.2">
      <c r="A6" s="25"/>
      <c r="B6" t="s">
        <v>61</v>
      </c>
      <c r="C6" t="s">
        <v>62</v>
      </c>
      <c r="D6" s="1">
        <v>207.1</v>
      </c>
      <c r="E6" s="8">
        <f>(F6*H5)/D6</f>
        <v>4.8285852245292133</v>
      </c>
      <c r="F6" s="1">
        <v>50</v>
      </c>
      <c r="I6" s="26"/>
      <c r="Q6" s="1"/>
      <c r="R6" s="8"/>
      <c r="S6" s="1"/>
    </row>
    <row r="7" spans="1:25" x14ac:dyDescent="0.2">
      <c r="A7" s="25"/>
      <c r="B7" t="s">
        <v>53</v>
      </c>
      <c r="C7" t="s">
        <v>50</v>
      </c>
      <c r="D7" s="1">
        <v>100</v>
      </c>
      <c r="E7" s="8">
        <f>(F7*H5)/D7</f>
        <v>8</v>
      </c>
      <c r="F7" s="1">
        <f>G5-F6</f>
        <v>40</v>
      </c>
      <c r="G7"/>
      <c r="I7" s="26"/>
      <c r="Q7" s="1"/>
      <c r="R7" s="8"/>
      <c r="S7" s="1"/>
    </row>
    <row r="8" spans="1:25" x14ac:dyDescent="0.2">
      <c r="A8" s="28"/>
      <c r="B8" s="29"/>
      <c r="C8" s="29" t="s">
        <v>56</v>
      </c>
      <c r="D8" s="30"/>
      <c r="E8" s="31"/>
      <c r="F8" s="30"/>
      <c r="G8" s="29"/>
      <c r="H8" s="29"/>
      <c r="I8" s="32">
        <f>H5-E6-E7</f>
        <v>7.1714147754707867</v>
      </c>
      <c r="Q8" s="1"/>
      <c r="R8" s="8"/>
      <c r="S8" s="1"/>
      <c r="V8" s="9"/>
    </row>
    <row r="9" spans="1:25" x14ac:dyDescent="0.2">
      <c r="D9" s="1"/>
      <c r="E9" s="19"/>
      <c r="G9"/>
      <c r="Q9" s="1"/>
      <c r="R9" s="8"/>
      <c r="S9" s="1"/>
      <c r="V9" s="9"/>
    </row>
    <row r="10" spans="1:25" x14ac:dyDescent="0.2">
      <c r="A10" s="20"/>
      <c r="B10" s="21"/>
      <c r="C10" s="21"/>
      <c r="D10" s="22"/>
      <c r="E10" s="22"/>
      <c r="F10" s="22"/>
      <c r="G10" s="21">
        <v>90</v>
      </c>
      <c r="H10" s="21">
        <v>20</v>
      </c>
      <c r="I10" s="33"/>
      <c r="Q10" s="1"/>
      <c r="R10" s="8"/>
      <c r="S10" s="1"/>
      <c r="V10" s="9"/>
    </row>
    <row r="11" spans="1:25" x14ac:dyDescent="0.2">
      <c r="A11" s="25"/>
      <c r="B11" t="s">
        <v>61</v>
      </c>
      <c r="C11" t="s">
        <v>62</v>
      </c>
      <c r="D11" s="1">
        <v>207.1</v>
      </c>
      <c r="E11" s="8">
        <f>(F11*H10)/D11</f>
        <v>3.8628681796233706</v>
      </c>
      <c r="F11" s="1">
        <v>40</v>
      </c>
      <c r="I11" s="26"/>
      <c r="Q11" s="1"/>
      <c r="R11" s="8"/>
      <c r="S11" s="1"/>
      <c r="V11" s="9"/>
    </row>
    <row r="12" spans="1:25" x14ac:dyDescent="0.2">
      <c r="A12" s="25"/>
      <c r="B12" t="s">
        <v>53</v>
      </c>
      <c r="C12" t="s">
        <v>50</v>
      </c>
      <c r="D12" s="1">
        <v>100</v>
      </c>
      <c r="E12" s="8">
        <f>(F12*H10)/D12</f>
        <v>10</v>
      </c>
      <c r="F12" s="1">
        <f>G10-F11</f>
        <v>50</v>
      </c>
      <c r="G12"/>
      <c r="I12" s="26"/>
      <c r="Q12" s="1"/>
      <c r="R12" s="8"/>
      <c r="S12" s="1"/>
      <c r="V12" s="9"/>
    </row>
    <row r="13" spans="1:25" x14ac:dyDescent="0.2">
      <c r="A13" s="28"/>
      <c r="B13" s="29"/>
      <c r="C13" s="29" t="s">
        <v>56</v>
      </c>
      <c r="D13" s="30"/>
      <c r="E13" s="31"/>
      <c r="F13" s="30"/>
      <c r="G13" s="29"/>
      <c r="H13" s="29"/>
      <c r="I13" s="32">
        <f>H10-E11-E12</f>
        <v>6.1371318203766307</v>
      </c>
      <c r="Q13" s="1"/>
      <c r="R13" s="8"/>
      <c r="S13" s="1"/>
      <c r="V13" s="9"/>
      <c r="Y13" s="9"/>
    </row>
    <row r="14" spans="1:25" x14ac:dyDescent="0.2">
      <c r="Q14" s="1"/>
      <c r="R14" s="8"/>
      <c r="S14" s="1"/>
      <c r="V14" s="9"/>
      <c r="Y14" s="9"/>
    </row>
    <row r="15" spans="1:25" x14ac:dyDescent="0.2">
      <c r="A15" s="20"/>
      <c r="B15" s="21"/>
      <c r="C15" s="21"/>
      <c r="D15" s="22"/>
      <c r="E15" s="22"/>
      <c r="F15" s="22"/>
      <c r="G15" s="21">
        <v>90</v>
      </c>
      <c r="H15" s="21">
        <v>20</v>
      </c>
      <c r="I15" s="33"/>
      <c r="Q15" s="1"/>
      <c r="R15" s="1"/>
      <c r="S15" s="1"/>
      <c r="V15" s="9"/>
      <c r="Y15" s="9"/>
    </row>
    <row r="16" spans="1:25" x14ac:dyDescent="0.2">
      <c r="A16" s="25"/>
      <c r="B16" t="s">
        <v>61</v>
      </c>
      <c r="C16" t="s">
        <v>62</v>
      </c>
      <c r="D16" s="1">
        <v>207.1</v>
      </c>
      <c r="E16" s="8">
        <f>(F16*H15)/D16</f>
        <v>2.8971511347175278</v>
      </c>
      <c r="F16" s="1">
        <v>30</v>
      </c>
      <c r="I16" s="26"/>
      <c r="Q16" s="1"/>
      <c r="R16" s="1"/>
      <c r="S16" s="1"/>
      <c r="V16" s="9"/>
      <c r="Y16" s="9"/>
    </row>
    <row r="17" spans="1:25" x14ac:dyDescent="0.2">
      <c r="A17" s="25"/>
      <c r="B17" t="s">
        <v>53</v>
      </c>
      <c r="C17" t="s">
        <v>50</v>
      </c>
      <c r="D17" s="1">
        <v>100</v>
      </c>
      <c r="E17" s="8">
        <f>(F17*H15)/D17</f>
        <v>12</v>
      </c>
      <c r="F17" s="1">
        <f>G15-F16</f>
        <v>60</v>
      </c>
      <c r="G17"/>
      <c r="I17" s="26"/>
      <c r="Q17" s="1"/>
      <c r="R17" s="8"/>
      <c r="S17" s="1"/>
      <c r="V17" s="9"/>
      <c r="Y17" s="9"/>
    </row>
    <row r="18" spans="1:25" x14ac:dyDescent="0.2">
      <c r="A18" s="28"/>
      <c r="B18" s="29"/>
      <c r="C18" s="29" t="s">
        <v>56</v>
      </c>
      <c r="D18" s="30"/>
      <c r="E18" s="31"/>
      <c r="F18" s="30"/>
      <c r="G18" s="29"/>
      <c r="H18" s="29"/>
      <c r="I18" s="32">
        <f>H15-E16-E17</f>
        <v>5.1028488652824713</v>
      </c>
      <c r="Q18" s="1"/>
      <c r="R18" s="8"/>
      <c r="S18" s="1"/>
      <c r="V18" s="9"/>
      <c r="Y18" s="9"/>
    </row>
    <row r="19" spans="1:25" x14ac:dyDescent="0.2">
      <c r="Q19" s="1"/>
      <c r="R19" s="1"/>
      <c r="S19" s="1"/>
      <c r="V19" s="9"/>
      <c r="Y19" s="9"/>
    </row>
    <row r="20" spans="1:25" x14ac:dyDescent="0.2">
      <c r="A20" s="20"/>
      <c r="B20" s="21"/>
      <c r="C20" s="21"/>
      <c r="D20" s="22"/>
      <c r="E20" s="23"/>
      <c r="F20" s="22"/>
      <c r="G20" s="21">
        <v>90</v>
      </c>
      <c r="H20" s="21">
        <v>20</v>
      </c>
      <c r="I20" s="24"/>
      <c r="Q20" s="1"/>
      <c r="R20" s="1"/>
      <c r="S20" s="1"/>
      <c r="Y20" s="9"/>
    </row>
    <row r="21" spans="1:25" x14ac:dyDescent="0.2">
      <c r="A21" s="25"/>
      <c r="B21" s="17" t="s">
        <v>58</v>
      </c>
      <c r="C21" t="s">
        <v>5</v>
      </c>
      <c r="D21" s="1">
        <v>42.2</v>
      </c>
      <c r="E21" s="8">
        <f>(F21*H20)/D21</f>
        <v>2.3696682464454977</v>
      </c>
      <c r="F21" s="1">
        <v>5</v>
      </c>
      <c r="G21"/>
      <c r="I21" s="26"/>
      <c r="Q21" s="1"/>
      <c r="R21" s="1"/>
      <c r="S21" s="1"/>
      <c r="Y21" s="9"/>
    </row>
    <row r="22" spans="1:25" x14ac:dyDescent="0.2">
      <c r="A22" s="27"/>
      <c r="B22" s="17" t="s">
        <v>59</v>
      </c>
      <c r="C22" t="s">
        <v>4</v>
      </c>
      <c r="D22" s="1">
        <v>50.6</v>
      </c>
      <c r="E22" s="8">
        <f>(F22*H20)/D22</f>
        <v>0.98814229249011853</v>
      </c>
      <c r="F22" s="1">
        <v>2.5</v>
      </c>
      <c r="G22"/>
      <c r="I22" s="26"/>
      <c r="Q22" s="1"/>
      <c r="R22" s="1"/>
      <c r="S22" s="1"/>
      <c r="Y22" s="9"/>
    </row>
    <row r="23" spans="1:25" x14ac:dyDescent="0.2">
      <c r="A23" s="25"/>
      <c r="B23" t="s">
        <v>53</v>
      </c>
      <c r="C23" t="s">
        <v>50</v>
      </c>
      <c r="D23" s="1">
        <v>100</v>
      </c>
      <c r="E23" s="8">
        <f>(F23*H20)/D23</f>
        <v>16.5</v>
      </c>
      <c r="F23" s="1">
        <f>G20-F21-F22</f>
        <v>82.5</v>
      </c>
      <c r="G23"/>
      <c r="I23" s="26"/>
      <c r="Q23" s="1"/>
      <c r="R23" s="1"/>
      <c r="S23" s="1"/>
    </row>
    <row r="24" spans="1:25" x14ac:dyDescent="0.2">
      <c r="A24" s="28"/>
      <c r="B24" s="29"/>
      <c r="C24" s="29" t="s">
        <v>56</v>
      </c>
      <c r="D24" s="30"/>
      <c r="E24" s="31"/>
      <c r="F24" s="30"/>
      <c r="G24" s="29"/>
      <c r="H24" s="29"/>
      <c r="I24" s="32">
        <f>H20-E21-E23-E22</f>
        <v>0.14218946106438202</v>
      </c>
      <c r="T24" s="1"/>
      <c r="U24" s="1"/>
      <c r="V24" s="1"/>
    </row>
    <row r="25" spans="1:25" x14ac:dyDescent="0.2">
      <c r="T25" s="1"/>
      <c r="U25" s="1"/>
      <c r="V25" s="1"/>
    </row>
    <row r="26" spans="1:25" x14ac:dyDescent="0.2">
      <c r="T26" s="1"/>
      <c r="U26" s="1"/>
      <c r="V26" s="1"/>
    </row>
    <row r="32" spans="1:25" ht="23" x14ac:dyDescent="0.25">
      <c r="C32" s="3"/>
    </row>
    <row r="33" spans="3:3" ht="16" x14ac:dyDescent="0.2">
      <c r="C33" s="12"/>
    </row>
    <row r="34" spans="3:3" ht="16" x14ac:dyDescent="0.2">
      <c r="C34" s="12"/>
    </row>
    <row r="37" spans="3:3" ht="16" x14ac:dyDescent="0.2">
      <c r="C37" s="13"/>
    </row>
    <row r="38" spans="3:3" ht="18" x14ac:dyDescent="0.2">
      <c r="C38" s="5"/>
    </row>
    <row r="40" spans="3:3" ht="18" x14ac:dyDescent="0.2">
      <c r="C40" s="6"/>
    </row>
    <row r="42" spans="3:3" ht="18" x14ac:dyDescent="0.2">
      <c r="C42" s="6"/>
    </row>
    <row r="44" spans="3:3" ht="18" x14ac:dyDescent="0.2">
      <c r="C44" s="4"/>
    </row>
    <row r="46" spans="3:3" x14ac:dyDescent="0.2">
      <c r="C46" s="7"/>
    </row>
    <row r="48" spans="3:3" ht="18" x14ac:dyDescent="0.2">
      <c r="C48" s="5"/>
    </row>
    <row r="50" spans="3:3" ht="18" x14ac:dyDescent="0.2">
      <c r="C50" s="5"/>
    </row>
    <row r="52" spans="3:3" ht="18" x14ac:dyDescent="0.2">
      <c r="C52" s="5"/>
    </row>
    <row r="54" spans="3:3" ht="18" x14ac:dyDescent="0.2">
      <c r="C54" s="5"/>
    </row>
    <row r="56" spans="3:3" ht="18" x14ac:dyDescent="0.2">
      <c r="C56" s="5"/>
    </row>
    <row r="58" spans="3:3" ht="18" x14ac:dyDescent="0.2">
      <c r="C58" s="5"/>
    </row>
  </sheetData>
  <conditionalFormatting sqref="I1:I13 I15:I18 I28:I1048576 I20:I24">
    <cfRule type="colorScale" priority="1">
      <colorScale>
        <cfvo type="num" val="0"/>
        <cfvo type="num" val="1"/>
        <color rgb="FFFF0000"/>
        <color rgb="FF00B050"/>
      </colorScale>
    </cfRule>
  </conditionalFormatting>
  <printOptions gridLines="1"/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483A-5597-DF40-8A0B-86F6B8ED1131}">
  <dimension ref="C2:H14"/>
  <sheetViews>
    <sheetView workbookViewId="0">
      <selection activeCell="D30" sqref="D30"/>
    </sheetView>
  </sheetViews>
  <sheetFormatPr baseColWidth="10" defaultRowHeight="15" x14ac:dyDescent="0.2"/>
  <cols>
    <col min="3" max="3" width="16.33203125" customWidth="1"/>
    <col min="4" max="4" width="14.33203125" customWidth="1"/>
  </cols>
  <sheetData>
    <row r="2" spans="3:8" x14ac:dyDescent="0.2">
      <c r="F2" t="s">
        <v>24</v>
      </c>
      <c r="G2" t="s">
        <v>25</v>
      </c>
      <c r="H2" t="s">
        <v>26</v>
      </c>
    </row>
    <row r="4" spans="3:8" x14ac:dyDescent="0.2">
      <c r="D4" t="s">
        <v>27</v>
      </c>
      <c r="E4" t="s">
        <v>28</v>
      </c>
      <c r="F4" s="2">
        <v>174</v>
      </c>
      <c r="G4">
        <v>50</v>
      </c>
      <c r="H4">
        <f>(G4/F4)*G14</f>
        <v>5.7471264367816088</v>
      </c>
    </row>
    <row r="6" spans="3:8" x14ac:dyDescent="0.2">
      <c r="C6" t="s">
        <v>10</v>
      </c>
      <c r="D6" t="s">
        <v>11</v>
      </c>
      <c r="E6" t="s">
        <v>29</v>
      </c>
      <c r="F6">
        <v>1000</v>
      </c>
      <c r="G6">
        <v>0</v>
      </c>
      <c r="H6">
        <f>(G6/F6)*G14</f>
        <v>0</v>
      </c>
    </row>
    <row r="7" spans="3:8" x14ac:dyDescent="0.2">
      <c r="C7" t="s">
        <v>8</v>
      </c>
      <c r="D7" t="s">
        <v>7</v>
      </c>
      <c r="E7" t="s">
        <v>30</v>
      </c>
      <c r="F7">
        <v>140</v>
      </c>
      <c r="G7">
        <v>0</v>
      </c>
      <c r="H7">
        <f>(G7/F7)*G14</f>
        <v>0</v>
      </c>
    </row>
    <row r="8" spans="3:8" x14ac:dyDescent="0.2">
      <c r="C8" t="s">
        <v>31</v>
      </c>
      <c r="D8" t="s">
        <v>6</v>
      </c>
      <c r="E8" t="s">
        <v>32</v>
      </c>
      <c r="F8">
        <v>200</v>
      </c>
      <c r="G8">
        <v>10</v>
      </c>
      <c r="H8">
        <f>(G8/F8)*G14</f>
        <v>1</v>
      </c>
    </row>
    <row r="9" spans="3:8" x14ac:dyDescent="0.2">
      <c r="C9" t="s">
        <v>33</v>
      </c>
      <c r="D9" t="s">
        <v>5</v>
      </c>
      <c r="E9" t="s">
        <v>34</v>
      </c>
      <c r="F9">
        <v>100</v>
      </c>
      <c r="G9">
        <v>5</v>
      </c>
      <c r="H9">
        <f>(G9/F9)*G14</f>
        <v>1</v>
      </c>
    </row>
    <row r="10" spans="3:8" x14ac:dyDescent="0.2">
      <c r="C10" t="s">
        <v>35</v>
      </c>
      <c r="D10" t="s">
        <v>4</v>
      </c>
      <c r="E10" t="s">
        <v>36</v>
      </c>
      <c r="F10">
        <v>75</v>
      </c>
      <c r="G10">
        <v>2.5</v>
      </c>
      <c r="H10">
        <f>(G10/F10)*G14</f>
        <v>0.66666666666666663</v>
      </c>
    </row>
    <row r="12" spans="3:8" x14ac:dyDescent="0.2">
      <c r="F12" t="s">
        <v>37</v>
      </c>
      <c r="G12">
        <f>SUM(H4:H10)</f>
        <v>8.4137931034482758</v>
      </c>
    </row>
    <row r="13" spans="3:8" x14ac:dyDescent="0.2">
      <c r="F13" t="s">
        <v>38</v>
      </c>
      <c r="G13">
        <f>G14-G12</f>
        <v>11.586206896551724</v>
      </c>
    </row>
    <row r="14" spans="3:8" x14ac:dyDescent="0.2">
      <c r="F14" t="s">
        <v>39</v>
      </c>
      <c r="G14">
        <v>20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77F1-228A-CD46-BEAA-8598608DC0C9}">
  <dimension ref="B2:G14"/>
  <sheetViews>
    <sheetView workbookViewId="0">
      <selection activeCell="H16" sqref="H16"/>
    </sheetView>
  </sheetViews>
  <sheetFormatPr baseColWidth="10" defaultRowHeight="15" x14ac:dyDescent="0.2"/>
  <cols>
    <col min="2" max="2" width="17.83203125" customWidth="1"/>
  </cols>
  <sheetData>
    <row r="2" spans="2:7" x14ac:dyDescent="0.2">
      <c r="E2" t="s">
        <v>24</v>
      </c>
      <c r="F2" t="s">
        <v>25</v>
      </c>
      <c r="G2" t="s">
        <v>26</v>
      </c>
    </row>
    <row r="4" spans="2:7" x14ac:dyDescent="0.2">
      <c r="C4" t="s">
        <v>27</v>
      </c>
      <c r="D4" t="s">
        <v>40</v>
      </c>
      <c r="E4">
        <v>500</v>
      </c>
      <c r="F4">
        <v>50</v>
      </c>
      <c r="G4">
        <f>(F4/E4)*F14</f>
        <v>2</v>
      </c>
    </row>
    <row r="6" spans="2:7" x14ac:dyDescent="0.2">
      <c r="B6" t="s">
        <v>10</v>
      </c>
      <c r="C6" t="s">
        <v>11</v>
      </c>
      <c r="D6" t="s">
        <v>29</v>
      </c>
      <c r="E6">
        <v>1000</v>
      </c>
      <c r="F6">
        <v>50</v>
      </c>
      <c r="G6">
        <f>(F6/E6)*F14</f>
        <v>1</v>
      </c>
    </row>
    <row r="7" spans="2:7" x14ac:dyDescent="0.2">
      <c r="B7" t="s">
        <v>8</v>
      </c>
      <c r="C7" t="s">
        <v>7</v>
      </c>
      <c r="D7" t="s">
        <v>30</v>
      </c>
      <c r="E7">
        <v>140</v>
      </c>
      <c r="F7">
        <v>10</v>
      </c>
      <c r="G7">
        <f>(F7/E7)*F14</f>
        <v>1.4285714285714284</v>
      </c>
    </row>
    <row r="8" spans="2:7" x14ac:dyDescent="0.2">
      <c r="B8" t="s">
        <v>31</v>
      </c>
      <c r="C8" t="s">
        <v>6</v>
      </c>
      <c r="D8" t="s">
        <v>32</v>
      </c>
      <c r="E8">
        <v>200</v>
      </c>
      <c r="F8">
        <v>10</v>
      </c>
      <c r="G8">
        <f>(F8/E8)*F14</f>
        <v>1</v>
      </c>
    </row>
    <row r="9" spans="2:7" x14ac:dyDescent="0.2">
      <c r="B9" t="s">
        <v>33</v>
      </c>
      <c r="C9" t="s">
        <v>5</v>
      </c>
      <c r="D9" t="s">
        <v>34</v>
      </c>
      <c r="E9">
        <v>100</v>
      </c>
      <c r="F9">
        <v>5</v>
      </c>
      <c r="G9">
        <f>(F9/E9)*F14</f>
        <v>1</v>
      </c>
    </row>
    <row r="10" spans="2:7" x14ac:dyDescent="0.2">
      <c r="B10" t="s">
        <v>35</v>
      </c>
      <c r="C10" t="s">
        <v>4</v>
      </c>
      <c r="D10" t="s">
        <v>36</v>
      </c>
      <c r="E10">
        <v>75</v>
      </c>
      <c r="F10">
        <v>2.5</v>
      </c>
      <c r="G10">
        <f>(F10/E10)*F14</f>
        <v>0.66666666666666663</v>
      </c>
    </row>
    <row r="12" spans="2:7" x14ac:dyDescent="0.2">
      <c r="E12" t="s">
        <v>37</v>
      </c>
      <c r="F12">
        <f>SUM(G4:G10)</f>
        <v>7.0952380952380958</v>
      </c>
    </row>
    <row r="13" spans="2:7" x14ac:dyDescent="0.2">
      <c r="E13" t="s">
        <v>38</v>
      </c>
      <c r="F13">
        <f>F14-F12</f>
        <v>12.904761904761905</v>
      </c>
    </row>
    <row r="14" spans="2:7" x14ac:dyDescent="0.2">
      <c r="E14" t="s">
        <v>39</v>
      </c>
      <c r="F14">
        <v>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B60-F1A4-824A-B3D5-4B525F332CA1}">
  <dimension ref="A1:J27"/>
  <sheetViews>
    <sheetView workbookViewId="0">
      <selection activeCell="G46" sqref="G46"/>
    </sheetView>
  </sheetViews>
  <sheetFormatPr baseColWidth="10" defaultRowHeight="15" x14ac:dyDescent="0.2"/>
  <sheetData>
    <row r="1" spans="1:9" x14ac:dyDescent="0.2">
      <c r="D1" s="1"/>
      <c r="E1" s="1"/>
      <c r="F1" s="1"/>
    </row>
    <row r="2" spans="1:9" x14ac:dyDescent="0.2">
      <c r="D2" s="1" t="s">
        <v>0</v>
      </c>
      <c r="E2" s="1"/>
      <c r="F2" s="1" t="s">
        <v>3</v>
      </c>
    </row>
    <row r="3" spans="1:9" x14ac:dyDescent="0.2">
      <c r="D3" s="1" t="s">
        <v>1</v>
      </c>
      <c r="E3" s="1" t="s">
        <v>14</v>
      </c>
      <c r="F3" s="1" t="s">
        <v>1</v>
      </c>
    </row>
    <row r="4" spans="1:9" x14ac:dyDescent="0.2">
      <c r="D4" s="1"/>
      <c r="E4" s="1"/>
      <c r="F4" s="1"/>
    </row>
    <row r="5" spans="1:9" x14ac:dyDescent="0.2">
      <c r="B5" t="s">
        <v>2</v>
      </c>
      <c r="C5" t="s">
        <v>13</v>
      </c>
      <c r="D5" s="1">
        <v>200</v>
      </c>
      <c r="E5" s="8">
        <f>G5/D5</f>
        <v>0.5</v>
      </c>
      <c r="F5" s="1">
        <v>10</v>
      </c>
      <c r="G5">
        <f>F5*E15</f>
        <v>100</v>
      </c>
    </row>
    <row r="6" spans="1:9" x14ac:dyDescent="0.2">
      <c r="D6" s="1"/>
      <c r="E6" s="8"/>
      <c r="F6" s="1"/>
      <c r="G6">
        <f t="shared" ref="G6" si="0">F6*E8</f>
        <v>0</v>
      </c>
    </row>
    <row r="7" spans="1:9" x14ac:dyDescent="0.2">
      <c r="A7" t="s">
        <v>10</v>
      </c>
      <c r="B7" t="s">
        <v>11</v>
      </c>
      <c r="C7" t="s">
        <v>12</v>
      </c>
      <c r="D7" s="1">
        <v>100</v>
      </c>
      <c r="E7" s="8">
        <f t="shared" ref="E7:E11" si="1">G7/D7</f>
        <v>5</v>
      </c>
      <c r="F7" s="1">
        <v>50</v>
      </c>
      <c r="G7">
        <f>F7*E15</f>
        <v>500</v>
      </c>
      <c r="I7" s="9">
        <f>J17*E7</f>
        <v>55</v>
      </c>
    </row>
    <row r="8" spans="1:9" x14ac:dyDescent="0.2">
      <c r="A8" t="s">
        <v>8</v>
      </c>
      <c r="B8" t="s">
        <v>7</v>
      </c>
      <c r="C8" t="s">
        <v>21</v>
      </c>
      <c r="D8" s="1">
        <v>75</v>
      </c>
      <c r="E8" s="8">
        <f t="shared" si="1"/>
        <v>1.3333333333333333</v>
      </c>
      <c r="F8" s="1">
        <v>10</v>
      </c>
      <c r="G8">
        <f>F8*E15</f>
        <v>100</v>
      </c>
      <c r="I8" s="9">
        <f>J17*E8</f>
        <v>14.666666666666666</v>
      </c>
    </row>
    <row r="9" spans="1:9" x14ac:dyDescent="0.2">
      <c r="A9" t="s">
        <v>9</v>
      </c>
      <c r="B9" t="s">
        <v>6</v>
      </c>
      <c r="C9" t="s">
        <v>20</v>
      </c>
      <c r="D9" s="1">
        <v>78</v>
      </c>
      <c r="E9" s="8">
        <f t="shared" si="1"/>
        <v>1.2820512820512822</v>
      </c>
      <c r="F9" s="1">
        <v>10</v>
      </c>
      <c r="G9">
        <f>F9*E15</f>
        <v>100</v>
      </c>
      <c r="I9" s="9">
        <f>J17*E9</f>
        <v>14.102564102564104</v>
      </c>
    </row>
    <row r="10" spans="1:9" x14ac:dyDescent="0.2">
      <c r="A10" t="s">
        <v>9</v>
      </c>
      <c r="B10" t="s">
        <v>5</v>
      </c>
      <c r="C10" t="s">
        <v>22</v>
      </c>
      <c r="D10" s="1">
        <v>50</v>
      </c>
      <c r="E10" s="8">
        <f t="shared" si="1"/>
        <v>1</v>
      </c>
      <c r="F10" s="1">
        <v>5</v>
      </c>
      <c r="G10">
        <f>F10*E15</f>
        <v>50</v>
      </c>
      <c r="I10" s="9">
        <f>J17*E10</f>
        <v>11</v>
      </c>
    </row>
    <row r="11" spans="1:9" x14ac:dyDescent="0.2">
      <c r="A11" t="s">
        <v>9</v>
      </c>
      <c r="B11" t="s">
        <v>4</v>
      </c>
      <c r="C11" t="s">
        <v>23</v>
      </c>
      <c r="D11" s="1">
        <v>28.1</v>
      </c>
      <c r="E11" s="8">
        <f t="shared" si="1"/>
        <v>0.88967971530249101</v>
      </c>
      <c r="F11" s="1">
        <v>2.5</v>
      </c>
      <c r="G11">
        <f>F11*E15</f>
        <v>25</v>
      </c>
      <c r="I11" s="9">
        <f>J17*E11</f>
        <v>9.7864768683274015</v>
      </c>
    </row>
    <row r="12" spans="1:9" x14ac:dyDescent="0.2">
      <c r="D12" s="1"/>
      <c r="E12" s="1"/>
      <c r="F12" s="1"/>
      <c r="I12" s="9"/>
    </row>
    <row r="13" spans="1:9" x14ac:dyDescent="0.2">
      <c r="D13" s="1" t="s">
        <v>17</v>
      </c>
      <c r="E13" s="8">
        <f>SUM(E5:E11)</f>
        <v>10.005064330687105</v>
      </c>
      <c r="F13" s="1"/>
      <c r="I13" s="9">
        <f>J17*E13</f>
        <v>110.05570763755816</v>
      </c>
    </row>
    <row r="14" spans="1:9" x14ac:dyDescent="0.2">
      <c r="D14" s="1" t="s">
        <v>15</v>
      </c>
      <c r="E14" s="8">
        <f>(E15-E13)</f>
        <v>-5.0643306871052118E-3</v>
      </c>
      <c r="F14" s="1"/>
      <c r="I14" s="9">
        <f>J17*E14</f>
        <v>-5.570763755815733E-2</v>
      </c>
    </row>
    <row r="15" spans="1:9" x14ac:dyDescent="0.2">
      <c r="D15" s="1" t="s">
        <v>16</v>
      </c>
      <c r="E15" s="1">
        <v>10</v>
      </c>
      <c r="F15" s="1"/>
      <c r="I15" s="9">
        <f>J17*E15</f>
        <v>110</v>
      </c>
    </row>
    <row r="16" spans="1:9" x14ac:dyDescent="0.2">
      <c r="D16" s="1"/>
      <c r="E16" s="1"/>
      <c r="F16" s="1"/>
    </row>
    <row r="17" spans="1:10" x14ac:dyDescent="0.2">
      <c r="D17" s="1"/>
      <c r="E17" s="1"/>
      <c r="F17" s="1"/>
      <c r="I17" t="s">
        <v>18</v>
      </c>
      <c r="J17">
        <v>11</v>
      </c>
    </row>
    <row r="18" spans="1:10" x14ac:dyDescent="0.2">
      <c r="D18" s="1"/>
      <c r="E18" s="1"/>
      <c r="F18" s="1"/>
    </row>
    <row r="19" spans="1:10" x14ac:dyDescent="0.2">
      <c r="D19" s="1"/>
      <c r="E19" s="1"/>
      <c r="F19" s="1"/>
      <c r="I19" t="s">
        <v>19</v>
      </c>
    </row>
    <row r="20" spans="1:10" x14ac:dyDescent="0.2">
      <c r="D20" s="1"/>
      <c r="E20" s="1"/>
      <c r="F20" s="1"/>
    </row>
    <row r="21" spans="1:10" x14ac:dyDescent="0.2">
      <c r="A21" s="10"/>
      <c r="B21" s="10"/>
      <c r="C21" s="10"/>
      <c r="D21" s="11"/>
      <c r="E21" s="11"/>
      <c r="F21" s="1"/>
    </row>
    <row r="22" spans="1:10" x14ac:dyDescent="0.2">
      <c r="A22" s="10" t="s">
        <v>41</v>
      </c>
      <c r="B22" s="10" t="s">
        <v>42</v>
      </c>
      <c r="C22" s="10" t="s">
        <v>43</v>
      </c>
      <c r="D22" s="11">
        <v>140</v>
      </c>
      <c r="E22" s="11">
        <v>1.2</v>
      </c>
      <c r="F22" s="1"/>
    </row>
    <row r="23" spans="1:10" x14ac:dyDescent="0.2">
      <c r="A23" s="10" t="s">
        <v>44</v>
      </c>
      <c r="B23" s="10" t="s">
        <v>42</v>
      </c>
      <c r="C23" s="10" t="s">
        <v>45</v>
      </c>
      <c r="D23" s="11">
        <v>140</v>
      </c>
      <c r="E23" s="11"/>
      <c r="F23" s="1"/>
    </row>
    <row r="24" spans="1:10" x14ac:dyDescent="0.2">
      <c r="A24" s="10" t="s">
        <v>46</v>
      </c>
      <c r="B24" s="10"/>
      <c r="C24" s="10"/>
      <c r="D24" s="11"/>
      <c r="E24" s="11"/>
      <c r="F24" s="1"/>
    </row>
    <row r="25" spans="1:10" x14ac:dyDescent="0.2">
      <c r="A25" s="10"/>
      <c r="B25" s="10"/>
      <c r="C25" s="10"/>
      <c r="D25" s="11" t="s">
        <v>37</v>
      </c>
      <c r="E25" s="11">
        <v>1.2</v>
      </c>
      <c r="F25" s="1"/>
    </row>
    <row r="26" spans="1:10" x14ac:dyDescent="0.2">
      <c r="A26" s="10" t="s">
        <v>47</v>
      </c>
      <c r="B26" s="10"/>
      <c r="C26" s="10"/>
      <c r="D26" s="11" t="s">
        <v>48</v>
      </c>
      <c r="E26" s="11">
        <v>8.8000000000000007</v>
      </c>
      <c r="F26" s="1"/>
    </row>
    <row r="27" spans="1:10" x14ac:dyDescent="0.2">
      <c r="D27" s="1"/>
      <c r="E27" s="1"/>
      <c r="F2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Jess</vt:lpstr>
      <vt:lpstr>example A</vt:lpstr>
      <vt:lpstr>example B</vt:lpstr>
      <vt:lpstr>example C</vt:lpstr>
      <vt:lpstr>Jess!d0e638</vt:lpstr>
      <vt:lpstr>Jess!d0e686</vt:lpstr>
      <vt:lpstr>Jess!Print_Area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2023-09-28T21:02:44Z</cp:lastPrinted>
  <dcterms:created xsi:type="dcterms:W3CDTF">2006-09-16T00:00:00Z</dcterms:created>
  <dcterms:modified xsi:type="dcterms:W3CDTF">2024-01-12T05:31:51Z</dcterms:modified>
</cp:coreProperties>
</file>