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Tsai Jessica\NTU\sdlab\SDGs_tools\analysis_pdf_and_linkageData\"/>
    </mc:Choice>
  </mc:AlternateContent>
  <xr:revisionPtr revIDLastSave="0" documentId="13_ncr:1_{713948E9-B474-4FE2-8951-359F77702FAB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M18" i="1"/>
  <c r="N18" i="1"/>
  <c r="O18" i="1"/>
  <c r="P18" i="1"/>
  <c r="Q18" i="1"/>
  <c r="F17" i="1"/>
  <c r="G17" i="1"/>
  <c r="H17" i="1"/>
  <c r="I17" i="1"/>
  <c r="J17" i="1"/>
  <c r="K17" i="1"/>
  <c r="L17" i="1"/>
  <c r="M17" i="1"/>
  <c r="N17" i="1"/>
  <c r="O17" i="1"/>
  <c r="P17" i="1"/>
  <c r="R17" i="1"/>
  <c r="F16" i="1"/>
  <c r="G16" i="1"/>
  <c r="H16" i="1"/>
  <c r="I16" i="1"/>
  <c r="J16" i="1"/>
  <c r="K16" i="1"/>
  <c r="L16" i="1"/>
  <c r="M16" i="1"/>
  <c r="N16" i="1"/>
  <c r="O16" i="1"/>
  <c r="Q16" i="1"/>
  <c r="R16" i="1"/>
  <c r="F15" i="1"/>
  <c r="G15" i="1"/>
  <c r="H15" i="1"/>
  <c r="I15" i="1"/>
  <c r="J15" i="1"/>
  <c r="K15" i="1"/>
  <c r="L15" i="1"/>
  <c r="M15" i="1"/>
  <c r="N15" i="1"/>
  <c r="P15" i="1"/>
  <c r="Q15" i="1"/>
  <c r="R15" i="1"/>
  <c r="F14" i="1"/>
  <c r="G14" i="1"/>
  <c r="H14" i="1"/>
  <c r="I14" i="1"/>
  <c r="J14" i="1"/>
  <c r="K14" i="1"/>
  <c r="L14" i="1"/>
  <c r="M14" i="1"/>
  <c r="O14" i="1"/>
  <c r="P14" i="1"/>
  <c r="Q14" i="1"/>
  <c r="R14" i="1"/>
  <c r="F13" i="1"/>
  <c r="G13" i="1"/>
  <c r="H13" i="1"/>
  <c r="I13" i="1"/>
  <c r="J13" i="1"/>
  <c r="K13" i="1"/>
  <c r="L13" i="1"/>
  <c r="N13" i="1"/>
  <c r="O13" i="1"/>
  <c r="P13" i="1"/>
  <c r="Q13" i="1"/>
  <c r="R13" i="1"/>
  <c r="F12" i="1"/>
  <c r="G12" i="1"/>
  <c r="H12" i="1"/>
  <c r="I12" i="1"/>
  <c r="J12" i="1"/>
  <c r="K12" i="1"/>
  <c r="M12" i="1"/>
  <c r="N12" i="1"/>
  <c r="O12" i="1"/>
  <c r="P12" i="1"/>
  <c r="Q12" i="1"/>
  <c r="R12" i="1"/>
  <c r="F11" i="1"/>
  <c r="G11" i="1"/>
  <c r="H11" i="1"/>
  <c r="I11" i="1"/>
  <c r="J11" i="1"/>
  <c r="L11" i="1"/>
  <c r="M11" i="1"/>
  <c r="N11" i="1"/>
  <c r="O11" i="1"/>
  <c r="P11" i="1"/>
  <c r="Q11" i="1"/>
  <c r="R11" i="1"/>
  <c r="F10" i="1"/>
  <c r="G10" i="1"/>
  <c r="H10" i="1"/>
  <c r="I10" i="1"/>
  <c r="K10" i="1"/>
  <c r="L10" i="1"/>
  <c r="M10" i="1"/>
  <c r="N10" i="1"/>
  <c r="O10" i="1"/>
  <c r="P10" i="1"/>
  <c r="Q10" i="1"/>
  <c r="R10" i="1"/>
  <c r="F9" i="1"/>
  <c r="G9" i="1"/>
  <c r="H9" i="1"/>
  <c r="J9" i="1"/>
  <c r="K9" i="1"/>
  <c r="L9" i="1"/>
  <c r="M9" i="1"/>
  <c r="N9" i="1"/>
  <c r="O9" i="1"/>
  <c r="P9" i="1"/>
  <c r="Q9" i="1"/>
  <c r="R9" i="1"/>
  <c r="F8" i="1"/>
  <c r="G8" i="1"/>
  <c r="I8" i="1"/>
  <c r="J8" i="1"/>
  <c r="K8" i="1"/>
  <c r="L8" i="1"/>
  <c r="M8" i="1"/>
  <c r="N8" i="1"/>
  <c r="O8" i="1"/>
  <c r="P8" i="1"/>
  <c r="Q8" i="1"/>
  <c r="R8" i="1"/>
  <c r="F7" i="1"/>
  <c r="H7" i="1"/>
  <c r="I7" i="1"/>
  <c r="J7" i="1"/>
  <c r="K7" i="1"/>
  <c r="L7" i="1"/>
  <c r="M7" i="1"/>
  <c r="N7" i="1"/>
  <c r="O7" i="1"/>
  <c r="P7" i="1"/>
  <c r="Q7" i="1"/>
  <c r="R7" i="1"/>
  <c r="G6" i="1"/>
  <c r="H6" i="1"/>
  <c r="I6" i="1"/>
  <c r="J6" i="1"/>
  <c r="K6" i="1"/>
  <c r="L6" i="1"/>
  <c r="M6" i="1"/>
  <c r="N6" i="1"/>
  <c r="O6" i="1"/>
  <c r="P6" i="1"/>
  <c r="Q6" i="1"/>
  <c r="R6" i="1"/>
  <c r="F5" i="1"/>
  <c r="G5" i="1"/>
  <c r="H5" i="1"/>
  <c r="I5" i="1"/>
  <c r="J5" i="1"/>
  <c r="K5" i="1"/>
  <c r="L5" i="1"/>
  <c r="M5" i="1"/>
  <c r="N5" i="1"/>
  <c r="O5" i="1"/>
  <c r="P5" i="1"/>
  <c r="Q5" i="1"/>
  <c r="R5" i="1"/>
  <c r="F4" i="1"/>
  <c r="G4" i="1"/>
  <c r="H4" i="1"/>
  <c r="I4" i="1"/>
  <c r="J4" i="1"/>
  <c r="K4" i="1"/>
  <c r="L4" i="1"/>
  <c r="M4" i="1"/>
  <c r="N4" i="1"/>
  <c r="O4" i="1"/>
  <c r="P4" i="1"/>
  <c r="Q4" i="1"/>
  <c r="R4" i="1"/>
  <c r="G3" i="1"/>
  <c r="H3" i="1"/>
  <c r="I3" i="1"/>
  <c r="J3" i="1"/>
  <c r="K3" i="1"/>
  <c r="L3" i="1"/>
  <c r="M3" i="1"/>
  <c r="N3" i="1"/>
  <c r="O3" i="1"/>
  <c r="P3" i="1"/>
  <c r="Q3" i="1"/>
  <c r="R3" i="1"/>
  <c r="F3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4" i="1"/>
  <c r="E3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2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<sst xmlns="http://schemas.openxmlformats.org/spreadsheetml/2006/main" count="17" uniqueCount="1">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</sst>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workbookViewId="0">
      <pane ySplit="1" topLeftCell="A2" activePane="bottomLeft" state="frozen"/>
      <selection pane="bottomLeft" activeCell="R37" sqref="R37"/>
    </sheetView>
  </sheetViews>
  <sheetFormatPr defaultRowHeight="14.5" x14ac:dyDescent="0.3"/>
  <sheetData>
    <row r="1" spans="1:18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</row>
    <row r="2" spans="1:18" x14ac:dyDescent="0.3">
      <c r="A2">
        <v>1</v>
      </c>
      <c r="B2" t="s">
        <v>0</v>
      </c>
      <c r="C2">
        <f>36/56</f>
        <v>0.6428571428571429</v>
      </c>
      <c r="D2">
        <f>49/91</f>
        <v>0.53846153846153844</v>
      </c>
      <c r="E2">
        <f>E21/($B$20*E$20)</f>
        <v>0.5</v>
      </c>
      <c r="F2">
        <f t="shared" ref="F2:R2" si="0">F$21/($B$20*F$20)</f>
        <v>0.41269841269841268</v>
      </c>
      <c r="G2">
        <f t="shared" si="0"/>
        <v>0.32142857142857145</v>
      </c>
      <c r="H2">
        <f t="shared" si="0"/>
        <v>0.4</v>
      </c>
      <c r="I2">
        <f t="shared" si="0"/>
        <v>0.38095238095238093</v>
      </c>
      <c r="J2">
        <f t="shared" si="0"/>
        <v>0.32142857142857145</v>
      </c>
      <c r="K2">
        <f t="shared" si="0"/>
        <v>0.47142857142857142</v>
      </c>
      <c r="L2">
        <f t="shared" si="0"/>
        <v>0.5</v>
      </c>
      <c r="M2">
        <f t="shared" si="0"/>
        <v>7.792207792207792E-2</v>
      </c>
      <c r="N2">
        <f t="shared" si="0"/>
        <v>0.22857142857142856</v>
      </c>
      <c r="O2">
        <f t="shared" si="0"/>
        <v>0.11428571428571428</v>
      </c>
      <c r="P2">
        <f t="shared" si="0"/>
        <v>0.17857142857142858</v>
      </c>
      <c r="Q2">
        <f t="shared" si="0"/>
        <v>7.1428571428571425E-2</v>
      </c>
      <c r="R2">
        <f t="shared" si="0"/>
        <v>0.17293233082706766</v>
      </c>
    </row>
    <row r="3" spans="1:18" x14ac:dyDescent="0.3">
      <c r="A3">
        <v>2</v>
      </c>
      <c r="B3">
        <f>29/56</f>
        <v>0.5178571428571429</v>
      </c>
      <c r="C3" t="s">
        <v>0</v>
      </c>
      <c r="D3">
        <f>24/104</f>
        <v>0.23076923076923078</v>
      </c>
      <c r="E3">
        <f>E22/($C$20*E$20)</f>
        <v>0.05</v>
      </c>
      <c r="F3">
        <f>F22/($C$20*F$20)</f>
        <v>0.31944444444444442</v>
      </c>
      <c r="G3">
        <f t="shared" ref="G3:R3" si="1">G22/($C$20*G$20)</f>
        <v>0.3125</v>
      </c>
      <c r="H3">
        <f t="shared" si="1"/>
        <v>0.35</v>
      </c>
      <c r="I3">
        <f t="shared" si="1"/>
        <v>0.30208333333333331</v>
      </c>
      <c r="J3">
        <f t="shared" si="1"/>
        <v>0.109375</v>
      </c>
      <c r="K3">
        <f t="shared" si="1"/>
        <v>0.17499999999999999</v>
      </c>
      <c r="L3">
        <f t="shared" si="1"/>
        <v>0.1125</v>
      </c>
      <c r="M3">
        <f t="shared" si="1"/>
        <v>0.21590909090909091</v>
      </c>
      <c r="N3">
        <f t="shared" si="1"/>
        <v>0.27500000000000002</v>
      </c>
      <c r="O3">
        <f t="shared" si="1"/>
        <v>0.125</v>
      </c>
      <c r="P3">
        <f t="shared" si="1"/>
        <v>0.20833333333333334</v>
      </c>
      <c r="Q3">
        <f t="shared" si="1"/>
        <v>2.0833333333333332E-2</v>
      </c>
      <c r="R3">
        <f t="shared" si="1"/>
        <v>0.14473684210526316</v>
      </c>
    </row>
    <row r="4" spans="1:18" x14ac:dyDescent="0.3">
      <c r="A4">
        <v>3</v>
      </c>
      <c r="B4">
        <f>32/91</f>
        <v>0.35164835164835168</v>
      </c>
      <c r="C4">
        <f>13/104</f>
        <v>0.125</v>
      </c>
      <c r="D4" t="s">
        <v>0</v>
      </c>
      <c r="E4">
        <f>E23/($D$20*E$20)</f>
        <v>3.0769230769230771E-2</v>
      </c>
      <c r="F4">
        <f t="shared" ref="F4:R4" si="2">F23/($D$20*F$20)</f>
        <v>0.17948717948717949</v>
      </c>
      <c r="G4">
        <f t="shared" si="2"/>
        <v>3.8461538461538464E-2</v>
      </c>
      <c r="H4">
        <f t="shared" si="2"/>
        <v>0.12307692307692308</v>
      </c>
      <c r="I4">
        <f t="shared" si="2"/>
        <v>0.3141025641025641</v>
      </c>
      <c r="J4">
        <f t="shared" si="2"/>
        <v>7.6923076923076927E-2</v>
      </c>
      <c r="K4">
        <f t="shared" si="2"/>
        <v>0.17692307692307693</v>
      </c>
      <c r="L4">
        <f t="shared" si="2"/>
        <v>0.1076923076923077</v>
      </c>
      <c r="M4">
        <f t="shared" si="2"/>
        <v>6.2937062937062943E-2</v>
      </c>
      <c r="N4">
        <f t="shared" si="2"/>
        <v>0</v>
      </c>
      <c r="O4">
        <f t="shared" si="2"/>
        <v>7.6923076923076927E-3</v>
      </c>
      <c r="P4">
        <f t="shared" si="2"/>
        <v>3.2051282051282048E-2</v>
      </c>
      <c r="Q4">
        <f t="shared" si="2"/>
        <v>7.0512820512820512E-2</v>
      </c>
      <c r="R4">
        <f t="shared" si="2"/>
        <v>9.3117408906882596E-2</v>
      </c>
    </row>
    <row r="5" spans="1:18" x14ac:dyDescent="0.3">
      <c r="A5">
        <v>4</v>
      </c>
      <c r="B5">
        <f>42/70</f>
        <v>0.6</v>
      </c>
      <c r="C5">
        <f>23/80</f>
        <v>0.28749999999999998</v>
      </c>
      <c r="D5">
        <f>43/130</f>
        <v>0.33076923076923076</v>
      </c>
      <c r="E5" t="s">
        <v>0</v>
      </c>
      <c r="F5">
        <f t="shared" ref="F5:R5" si="3">F24/($E$20*F$20)</f>
        <v>0.52222222222222225</v>
      </c>
      <c r="G5">
        <f t="shared" si="3"/>
        <v>0.22500000000000001</v>
      </c>
      <c r="H5">
        <f t="shared" si="3"/>
        <v>0.46</v>
      </c>
      <c r="I5">
        <f t="shared" si="3"/>
        <v>0.34166666666666667</v>
      </c>
      <c r="J5">
        <f t="shared" si="3"/>
        <v>0.35</v>
      </c>
      <c r="K5">
        <f t="shared" si="3"/>
        <v>0.35</v>
      </c>
      <c r="L5">
        <f t="shared" si="3"/>
        <v>0.34</v>
      </c>
      <c r="M5">
        <f t="shared" si="3"/>
        <v>0.32727272727272727</v>
      </c>
      <c r="N5">
        <f t="shared" si="3"/>
        <v>0.46</v>
      </c>
      <c r="O5">
        <f t="shared" si="3"/>
        <v>0.15</v>
      </c>
      <c r="P5">
        <f t="shared" si="3"/>
        <v>0.2</v>
      </c>
      <c r="Q5">
        <f t="shared" si="3"/>
        <v>0.2</v>
      </c>
      <c r="R5">
        <f t="shared" si="3"/>
        <v>0.11052631578947368</v>
      </c>
    </row>
    <row r="6" spans="1:18" x14ac:dyDescent="0.3">
      <c r="A6">
        <v>5</v>
      </c>
      <c r="B6">
        <f>46/69</f>
        <v>0.66666666666666663</v>
      </c>
      <c r="C6">
        <f>30/72</f>
        <v>0.41666666666666669</v>
      </c>
      <c r="D6">
        <f>53/117</f>
        <v>0.45299145299145299</v>
      </c>
      <c r="E6">
        <f>E25/($F$20*E$20)</f>
        <v>0.61111111111111116</v>
      </c>
      <c r="F6" t="s">
        <v>0</v>
      </c>
      <c r="G6">
        <f t="shared" ref="F6:R6" si="4">G25/($F$20*G$20)</f>
        <v>0.22222222222222221</v>
      </c>
      <c r="H6">
        <f t="shared" si="4"/>
        <v>0.26666666666666666</v>
      </c>
      <c r="I6">
        <f t="shared" si="4"/>
        <v>0.3888888888888889</v>
      </c>
      <c r="J6">
        <f t="shared" si="4"/>
        <v>0.22222222222222221</v>
      </c>
      <c r="K6">
        <f t="shared" si="4"/>
        <v>0.23333333333333334</v>
      </c>
      <c r="L6">
        <f t="shared" si="4"/>
        <v>0.42222222222222222</v>
      </c>
      <c r="M6">
        <f t="shared" si="4"/>
        <v>0.19191919191919191</v>
      </c>
      <c r="N6">
        <f t="shared" si="4"/>
        <v>0.28888888888888886</v>
      </c>
      <c r="O6">
        <f t="shared" si="4"/>
        <v>0.16666666666666666</v>
      </c>
      <c r="P6">
        <f t="shared" si="4"/>
        <v>0.18518518518518517</v>
      </c>
      <c r="Q6">
        <f t="shared" si="4"/>
        <v>0.29629629629629628</v>
      </c>
      <c r="R6">
        <f t="shared" si="4"/>
        <v>7.6023391812865493E-2</v>
      </c>
    </row>
    <row r="7" spans="1:18" x14ac:dyDescent="0.3">
      <c r="A7">
        <v>6</v>
      </c>
      <c r="B7">
        <f>20/56</f>
        <v>0.35714285714285715</v>
      </c>
      <c r="C7">
        <f>28/64</f>
        <v>0.4375</v>
      </c>
      <c r="D7">
        <f>32/104</f>
        <v>0.30769230769230771</v>
      </c>
      <c r="E7">
        <f>E26/($G$20*E$20)</f>
        <v>0.15</v>
      </c>
      <c r="F7">
        <f t="shared" ref="F7:R7" si="5">F26/($G$20*F$20)</f>
        <v>0.19444444444444445</v>
      </c>
      <c r="G7" t="s">
        <v>0</v>
      </c>
      <c r="H7">
        <f t="shared" si="5"/>
        <v>0.17499999999999999</v>
      </c>
      <c r="I7">
        <f t="shared" si="5"/>
        <v>0.14583333333333334</v>
      </c>
      <c r="J7">
        <f t="shared" si="5"/>
        <v>0.34375</v>
      </c>
      <c r="K7">
        <f t="shared" si="5"/>
        <v>0.13750000000000001</v>
      </c>
      <c r="L7">
        <f t="shared" si="5"/>
        <v>0.375</v>
      </c>
      <c r="M7">
        <f t="shared" si="5"/>
        <v>0.22727272727272727</v>
      </c>
      <c r="N7">
        <f t="shared" si="5"/>
        <v>0.27500000000000002</v>
      </c>
      <c r="O7">
        <f t="shared" si="5"/>
        <v>0.21249999999999999</v>
      </c>
      <c r="P7">
        <f t="shared" si="5"/>
        <v>0.1875</v>
      </c>
      <c r="Q7">
        <f t="shared" si="5"/>
        <v>1.0416666666666666E-2</v>
      </c>
      <c r="R7">
        <f t="shared" si="5"/>
        <v>6.5789473684210523E-2</v>
      </c>
    </row>
    <row r="8" spans="1:18" x14ac:dyDescent="0.3">
      <c r="A8">
        <v>7</v>
      </c>
      <c r="B8">
        <f>10/35</f>
        <v>0.2857142857142857</v>
      </c>
      <c r="C8">
        <f>13/40</f>
        <v>0.32500000000000001</v>
      </c>
      <c r="D8">
        <f>9/65</f>
        <v>0.13846153846153847</v>
      </c>
      <c r="E8">
        <f>E27/($H$20*E$20)</f>
        <v>0.24</v>
      </c>
      <c r="F8">
        <f t="shared" ref="F8:R8" si="6">F27/($H$20*F$20)</f>
        <v>2.2222222222222223E-2</v>
      </c>
      <c r="G8">
        <f t="shared" si="6"/>
        <v>0.47499999999999998</v>
      </c>
      <c r="H8" t="s">
        <v>0</v>
      </c>
      <c r="I8">
        <f t="shared" si="6"/>
        <v>0.46666666666666667</v>
      </c>
      <c r="J8">
        <f t="shared" si="6"/>
        <v>0.67500000000000004</v>
      </c>
      <c r="K8">
        <f t="shared" si="6"/>
        <v>0.2</v>
      </c>
      <c r="L8">
        <f t="shared" si="6"/>
        <v>0.34</v>
      </c>
      <c r="M8">
        <f t="shared" si="6"/>
        <v>0.43636363636363634</v>
      </c>
      <c r="N8">
        <f t="shared" si="6"/>
        <v>0.68</v>
      </c>
      <c r="O8">
        <f t="shared" si="6"/>
        <v>0.02</v>
      </c>
      <c r="P8">
        <f t="shared" si="6"/>
        <v>0.21666666666666667</v>
      </c>
      <c r="Q8">
        <f t="shared" si="6"/>
        <v>1.6666666666666666E-2</v>
      </c>
      <c r="R8">
        <f t="shared" si="6"/>
        <v>0.12631578947368421</v>
      </c>
    </row>
    <row r="9" spans="1:18" x14ac:dyDescent="0.3">
      <c r="A9">
        <v>8</v>
      </c>
      <c r="B9">
        <f>42/84</f>
        <v>0.5</v>
      </c>
      <c r="C9">
        <f>33/96</f>
        <v>0.34375</v>
      </c>
      <c r="D9">
        <f>30/(12*13)</f>
        <v>0.19230769230769232</v>
      </c>
      <c r="E9">
        <f>E28/($I$20*E$20)</f>
        <v>0.15</v>
      </c>
      <c r="F9">
        <f t="shared" ref="F9:R9" si="7">F28/($I$20*F$20)</f>
        <v>0.33333333333333331</v>
      </c>
      <c r="G9">
        <f t="shared" si="7"/>
        <v>0.28125</v>
      </c>
      <c r="H9">
        <f t="shared" si="7"/>
        <v>0.46666666666666667</v>
      </c>
      <c r="I9" t="s">
        <v>0</v>
      </c>
      <c r="J9">
        <f t="shared" si="7"/>
        <v>0.54166666666666663</v>
      </c>
      <c r="K9">
        <f t="shared" si="7"/>
        <v>0.53333333333333333</v>
      </c>
      <c r="L9">
        <f t="shared" si="7"/>
        <v>0.49166666666666664</v>
      </c>
      <c r="M9">
        <f t="shared" si="7"/>
        <v>0.36363636363636365</v>
      </c>
      <c r="N9">
        <f t="shared" si="7"/>
        <v>0.31666666666666665</v>
      </c>
      <c r="O9">
        <f t="shared" si="7"/>
        <v>0.28333333333333333</v>
      </c>
      <c r="P9">
        <f t="shared" si="7"/>
        <v>0.3888888888888889</v>
      </c>
      <c r="Q9">
        <f t="shared" si="7"/>
        <v>0.125</v>
      </c>
      <c r="R9">
        <f t="shared" si="7"/>
        <v>0.10964912280701754</v>
      </c>
    </row>
    <row r="10" spans="1:18" x14ac:dyDescent="0.3">
      <c r="A10">
        <v>9</v>
      </c>
      <c r="B10">
        <f>28/56</f>
        <v>0.5</v>
      </c>
      <c r="C10">
        <f>29/64</f>
        <v>0.453125</v>
      </c>
      <c r="D10">
        <f>13/104</f>
        <v>0.125</v>
      </c>
      <c r="E10">
        <f>E29/($J$20*E$20)</f>
        <v>0.38750000000000001</v>
      </c>
      <c r="F10">
        <f t="shared" ref="F10:R10" si="8">F29/($J$20*F$20)</f>
        <v>0.25</v>
      </c>
      <c r="G10">
        <f t="shared" si="8"/>
        <v>0.640625</v>
      </c>
      <c r="H10">
        <f t="shared" si="8"/>
        <v>0.8</v>
      </c>
      <c r="I10">
        <f t="shared" si="8"/>
        <v>0.76041666666666663</v>
      </c>
      <c r="J10" t="s">
        <v>0</v>
      </c>
      <c r="K10">
        <f t="shared" si="8"/>
        <v>0.35</v>
      </c>
      <c r="L10">
        <f t="shared" si="8"/>
        <v>0.55000000000000004</v>
      </c>
      <c r="M10">
        <f t="shared" si="8"/>
        <v>0.72727272727272729</v>
      </c>
      <c r="N10">
        <f t="shared" si="8"/>
        <v>0.32500000000000001</v>
      </c>
      <c r="O10">
        <f t="shared" si="8"/>
        <v>0.2</v>
      </c>
      <c r="P10">
        <f t="shared" si="8"/>
        <v>0.40625</v>
      </c>
      <c r="Q10">
        <f t="shared" si="8"/>
        <v>2.0833333333333332E-2</v>
      </c>
      <c r="R10">
        <f t="shared" si="8"/>
        <v>0.21710526315789475</v>
      </c>
    </row>
    <row r="11" spans="1:18" x14ac:dyDescent="0.3">
      <c r="A11">
        <v>10</v>
      </c>
      <c r="B11">
        <f>43/70</f>
        <v>0.61428571428571432</v>
      </c>
      <c r="C11">
        <f>32/80</f>
        <v>0.4</v>
      </c>
      <c r="D11">
        <f>45/130</f>
        <v>0.34615384615384615</v>
      </c>
      <c r="E11">
        <f>E30/($K$20*E$20)</f>
        <v>0.32</v>
      </c>
      <c r="F11">
        <f t="shared" ref="F11:R11" si="9">F30/($K$20*F$20)</f>
        <v>0.4</v>
      </c>
      <c r="G11">
        <f t="shared" si="9"/>
        <v>0.22500000000000001</v>
      </c>
      <c r="H11">
        <f t="shared" si="9"/>
        <v>0.3</v>
      </c>
      <c r="I11">
        <f t="shared" si="9"/>
        <v>0.41666666666666669</v>
      </c>
      <c r="J11">
        <f t="shared" si="9"/>
        <v>0.4</v>
      </c>
      <c r="K11" t="s">
        <v>0</v>
      </c>
      <c r="L11">
        <f t="shared" si="9"/>
        <v>0.34</v>
      </c>
      <c r="M11">
        <f t="shared" si="9"/>
        <v>0.10909090909090909</v>
      </c>
      <c r="N11">
        <f t="shared" si="9"/>
        <v>0.2</v>
      </c>
      <c r="O11">
        <f t="shared" si="9"/>
        <v>0.15</v>
      </c>
      <c r="P11">
        <f t="shared" si="9"/>
        <v>0.11666666666666667</v>
      </c>
      <c r="Q11">
        <f t="shared" si="9"/>
        <v>0.28333333333333333</v>
      </c>
      <c r="R11">
        <f t="shared" si="9"/>
        <v>0.25789473684210529</v>
      </c>
    </row>
    <row r="12" spans="1:18" x14ac:dyDescent="0.3">
      <c r="A12">
        <v>11</v>
      </c>
      <c r="B12">
        <f>39/70</f>
        <v>0.55714285714285716</v>
      </c>
      <c r="C12">
        <f>25/80</f>
        <v>0.3125</v>
      </c>
      <c r="D12">
        <f>56/130</f>
        <v>0.43076923076923079</v>
      </c>
      <c r="E12">
        <f>E31/($L$20*E$20)</f>
        <v>0.37</v>
      </c>
      <c r="F12">
        <f t="shared" ref="F12:R12" si="10">F31/($L$20*F$20)</f>
        <v>0.34444444444444444</v>
      </c>
      <c r="G12">
        <f t="shared" si="10"/>
        <v>0.4375</v>
      </c>
      <c r="H12">
        <f t="shared" si="10"/>
        <v>0.38</v>
      </c>
      <c r="I12">
        <f t="shared" si="10"/>
        <v>0.43333333333333335</v>
      </c>
      <c r="J12">
        <f t="shared" si="10"/>
        <v>0.58750000000000002</v>
      </c>
      <c r="K12">
        <f t="shared" si="10"/>
        <v>0.26</v>
      </c>
      <c r="L12" t="s">
        <v>0</v>
      </c>
      <c r="M12">
        <f t="shared" si="10"/>
        <v>0.34545454545454546</v>
      </c>
      <c r="N12">
        <f t="shared" si="10"/>
        <v>0.32</v>
      </c>
      <c r="O12">
        <f t="shared" si="10"/>
        <v>0.23</v>
      </c>
      <c r="P12">
        <f t="shared" si="10"/>
        <v>0.39166666666666666</v>
      </c>
      <c r="Q12">
        <f t="shared" si="10"/>
        <v>0.16666666666666666</v>
      </c>
      <c r="R12">
        <f t="shared" si="10"/>
        <v>4.736842105263158E-2</v>
      </c>
    </row>
    <row r="13" spans="1:18" x14ac:dyDescent="0.3">
      <c r="A13">
        <v>12</v>
      </c>
      <c r="B13">
        <f>9/77</f>
        <v>0.11688311688311688</v>
      </c>
      <c r="C13">
        <f>35/88</f>
        <v>0.39772727272727271</v>
      </c>
      <c r="D13">
        <f>23/143</f>
        <v>0.16083916083916083</v>
      </c>
      <c r="E13">
        <f>E32/($M$20*E$20)</f>
        <v>0.15454545454545454</v>
      </c>
      <c r="F13">
        <f t="shared" ref="F13:R13" si="11">F32/($M$20*F$20)</f>
        <v>7.0707070707070704E-2</v>
      </c>
      <c r="G13">
        <f t="shared" si="11"/>
        <v>0.375</v>
      </c>
      <c r="H13">
        <f t="shared" si="11"/>
        <v>0.5636363636363636</v>
      </c>
      <c r="I13">
        <f t="shared" si="11"/>
        <v>0.46969696969696972</v>
      </c>
      <c r="J13">
        <f t="shared" si="11"/>
        <v>0.76136363636363635</v>
      </c>
      <c r="K13">
        <f t="shared" si="11"/>
        <v>0.1</v>
      </c>
      <c r="L13">
        <f t="shared" si="11"/>
        <v>0.36363636363636365</v>
      </c>
      <c r="M13" t="s">
        <v>0</v>
      </c>
      <c r="N13">
        <f t="shared" si="11"/>
        <v>0.4</v>
      </c>
      <c r="O13">
        <f t="shared" si="11"/>
        <v>0.32727272727272727</v>
      </c>
      <c r="P13">
        <f t="shared" si="11"/>
        <v>0.36363636363636365</v>
      </c>
      <c r="Q13">
        <f t="shared" si="11"/>
        <v>0.11363636363636363</v>
      </c>
      <c r="R13">
        <f t="shared" si="11"/>
        <v>0.15789473684210525</v>
      </c>
    </row>
    <row r="14" spans="1:18" x14ac:dyDescent="0.3">
      <c r="A14">
        <v>13</v>
      </c>
      <c r="B14">
        <f>20/35</f>
        <v>0.5714285714285714</v>
      </c>
      <c r="C14">
        <f>19/40</f>
        <v>0.47499999999999998</v>
      </c>
      <c r="D14">
        <f>16/65</f>
        <v>0.24615384615384617</v>
      </c>
      <c r="E14">
        <f>E33/($N$20*E$20)</f>
        <v>0.2</v>
      </c>
      <c r="F14">
        <f t="shared" ref="F14:R14" si="12">F33/($N$20*F$20)</f>
        <v>0.28888888888888886</v>
      </c>
      <c r="G14">
        <f t="shared" si="12"/>
        <v>0.7</v>
      </c>
      <c r="H14">
        <f t="shared" si="12"/>
        <v>0.76</v>
      </c>
      <c r="I14">
        <f t="shared" si="12"/>
        <v>0.41666666666666669</v>
      </c>
      <c r="J14">
        <f t="shared" si="12"/>
        <v>0.6</v>
      </c>
      <c r="K14">
        <f t="shared" si="12"/>
        <v>0.24</v>
      </c>
      <c r="L14">
        <f t="shared" si="12"/>
        <v>0.64</v>
      </c>
      <c r="M14">
        <f t="shared" si="12"/>
        <v>0.47272727272727272</v>
      </c>
      <c r="N14" t="s">
        <v>0</v>
      </c>
      <c r="O14">
        <f t="shared" si="12"/>
        <v>0.52</v>
      </c>
      <c r="P14">
        <f t="shared" si="12"/>
        <v>0.38333333333333336</v>
      </c>
      <c r="Q14">
        <f t="shared" si="12"/>
        <v>0.26666666666666666</v>
      </c>
      <c r="R14">
        <f t="shared" si="12"/>
        <v>0.45263157894736844</v>
      </c>
    </row>
    <row r="15" spans="1:18" x14ac:dyDescent="0.3">
      <c r="A15">
        <v>14</v>
      </c>
      <c r="B15">
        <f>35/70</f>
        <v>0.5</v>
      </c>
      <c r="C15">
        <f>34/80</f>
        <v>0.42499999999999999</v>
      </c>
      <c r="D15">
        <f>13/130</f>
        <v>0.1</v>
      </c>
      <c r="E15">
        <f>E34/($O$20*E$20)</f>
        <v>0.09</v>
      </c>
      <c r="F15">
        <f t="shared" ref="F15:R15" si="13">F34/($O$20*F$20)</f>
        <v>7.7777777777777779E-2</v>
      </c>
      <c r="G15">
        <f t="shared" si="13"/>
        <v>0.22500000000000001</v>
      </c>
      <c r="H15">
        <f t="shared" si="13"/>
        <v>0.1</v>
      </c>
      <c r="I15">
        <f t="shared" si="13"/>
        <v>0.38333333333333336</v>
      </c>
      <c r="J15">
        <f t="shared" si="13"/>
        <v>0.13750000000000001</v>
      </c>
      <c r="K15">
        <f t="shared" si="13"/>
        <v>0.27</v>
      </c>
      <c r="L15">
        <f t="shared" si="13"/>
        <v>0.25</v>
      </c>
      <c r="M15">
        <f t="shared" si="13"/>
        <v>0.27272727272727271</v>
      </c>
      <c r="N15">
        <f t="shared" si="13"/>
        <v>0.48</v>
      </c>
      <c r="O15" t="s">
        <v>0</v>
      </c>
      <c r="P15">
        <f t="shared" si="13"/>
        <v>0.22500000000000001</v>
      </c>
      <c r="Q15">
        <f t="shared" si="13"/>
        <v>0.24166666666666667</v>
      </c>
      <c r="R15">
        <f t="shared" si="13"/>
        <v>0.22105263157894736</v>
      </c>
    </row>
    <row r="16" spans="1:18" x14ac:dyDescent="0.3">
      <c r="A16">
        <v>15</v>
      </c>
      <c r="B16">
        <f>36/84</f>
        <v>0.42857142857142855</v>
      </c>
      <c r="C16">
        <f>46/96</f>
        <v>0.47916666666666669</v>
      </c>
      <c r="D16">
        <f>24/156</f>
        <v>0.15384615384615385</v>
      </c>
      <c r="E16">
        <f>E35/($P$20*E$20)</f>
        <v>9.166666666666666E-2</v>
      </c>
      <c r="F16">
        <f t="shared" ref="F16:R16" si="14">F35/($P$20*F$20)</f>
        <v>0.10185185185185185</v>
      </c>
      <c r="G16">
        <f t="shared" si="14"/>
        <v>0.45833333333333331</v>
      </c>
      <c r="H16">
        <f t="shared" si="14"/>
        <v>3.3333333333333333E-2</v>
      </c>
      <c r="I16">
        <f t="shared" si="14"/>
        <v>0.3611111111111111</v>
      </c>
      <c r="J16">
        <f t="shared" si="14"/>
        <v>0.14583333333333334</v>
      </c>
      <c r="K16">
        <f t="shared" si="14"/>
        <v>0.28333333333333333</v>
      </c>
      <c r="L16">
        <f t="shared" si="14"/>
        <v>0.35</v>
      </c>
      <c r="M16">
        <f t="shared" si="14"/>
        <v>0.21212121212121213</v>
      </c>
      <c r="N16">
        <f t="shared" si="14"/>
        <v>0.26666666666666666</v>
      </c>
      <c r="O16">
        <f t="shared" si="14"/>
        <v>0.22500000000000001</v>
      </c>
      <c r="P16" t="s">
        <v>0</v>
      </c>
      <c r="Q16">
        <f t="shared" si="14"/>
        <v>0.33333333333333331</v>
      </c>
      <c r="R16">
        <f t="shared" si="14"/>
        <v>0.34649122807017546</v>
      </c>
    </row>
    <row r="17" spans="1:18" x14ac:dyDescent="0.3">
      <c r="A17">
        <v>16</v>
      </c>
      <c r="B17">
        <f>31/84</f>
        <v>0.36904761904761907</v>
      </c>
      <c r="C17">
        <f>22/96</f>
        <v>0.22916666666666666</v>
      </c>
      <c r="D17">
        <f>45/156</f>
        <v>0.28846153846153844</v>
      </c>
      <c r="E17">
        <f>E36/($Q$20*E$20)</f>
        <v>0.24166666666666667</v>
      </c>
      <c r="F17">
        <f t="shared" ref="F17:R17" si="15">F36/($Q$20*F$20)</f>
        <v>0.44444444444444442</v>
      </c>
      <c r="G17">
        <f t="shared" si="15"/>
        <v>0.375</v>
      </c>
      <c r="H17">
        <f t="shared" si="15"/>
        <v>0.13333333333333333</v>
      </c>
      <c r="I17">
        <f t="shared" si="15"/>
        <v>0.4236111111111111</v>
      </c>
      <c r="J17">
        <f t="shared" si="15"/>
        <v>0.29166666666666669</v>
      </c>
      <c r="K17">
        <f t="shared" si="15"/>
        <v>0.47499999999999998</v>
      </c>
      <c r="L17">
        <f t="shared" si="15"/>
        <v>0.35833333333333334</v>
      </c>
      <c r="M17">
        <f t="shared" si="15"/>
        <v>0.27272727272727271</v>
      </c>
      <c r="N17">
        <f t="shared" si="15"/>
        <v>0.3</v>
      </c>
      <c r="O17">
        <f t="shared" si="15"/>
        <v>0.27500000000000002</v>
      </c>
      <c r="P17">
        <f t="shared" si="15"/>
        <v>0.3263888888888889</v>
      </c>
      <c r="Q17" t="s">
        <v>0</v>
      </c>
      <c r="R17">
        <f t="shared" si="15"/>
        <v>0.26315789473684209</v>
      </c>
    </row>
    <row r="18" spans="1:18" x14ac:dyDescent="0.3">
      <c r="A18">
        <v>17</v>
      </c>
      <c r="B18">
        <f>75/133</f>
        <v>0.56390977443609025</v>
      </c>
      <c r="C18">
        <f>73/152</f>
        <v>0.48026315789473684</v>
      </c>
      <c r="D18">
        <f>68/247</f>
        <v>0.27530364372469635</v>
      </c>
      <c r="E18">
        <f>E37/($R$20*E$20)</f>
        <v>0.28947368421052633</v>
      </c>
      <c r="F18">
        <f t="shared" ref="F18:R18" si="16">F37/($R$20*F$20)</f>
        <v>0.26900584795321636</v>
      </c>
      <c r="G18">
        <f t="shared" si="16"/>
        <v>0.55263157894736847</v>
      </c>
      <c r="H18">
        <f t="shared" si="16"/>
        <v>0.47368421052631576</v>
      </c>
      <c r="I18">
        <f t="shared" si="16"/>
        <v>0.48245614035087719</v>
      </c>
      <c r="J18">
        <f t="shared" si="16"/>
        <v>0.53947368421052633</v>
      </c>
      <c r="K18">
        <f t="shared" si="16"/>
        <v>0.4263157894736842</v>
      </c>
      <c r="L18">
        <f t="shared" si="16"/>
        <v>0.4631578947368421</v>
      </c>
      <c r="M18">
        <f t="shared" si="16"/>
        <v>0.36842105263157893</v>
      </c>
      <c r="N18">
        <f t="shared" si="16"/>
        <v>0.4631578947368421</v>
      </c>
      <c r="O18">
        <f t="shared" si="16"/>
        <v>0.35263157894736841</v>
      </c>
      <c r="P18">
        <f t="shared" si="16"/>
        <v>0.49122807017543857</v>
      </c>
      <c r="Q18">
        <f t="shared" si="16"/>
        <v>0.38157894736842107</v>
      </c>
      <c r="R18" t="s">
        <v>0</v>
      </c>
    </row>
    <row r="20" spans="1:18" x14ac:dyDescent="0.3">
      <c r="B20">
        <v>7</v>
      </c>
      <c r="C20">
        <v>8</v>
      </c>
      <c r="D20">
        <v>13</v>
      </c>
      <c r="E20">
        <v>10</v>
      </c>
      <c r="F20">
        <v>9</v>
      </c>
      <c r="G20">
        <v>8</v>
      </c>
      <c r="H20">
        <v>5</v>
      </c>
      <c r="I20">
        <v>12</v>
      </c>
      <c r="J20">
        <v>8</v>
      </c>
      <c r="K20">
        <v>10</v>
      </c>
      <c r="L20">
        <v>10</v>
      </c>
      <c r="M20">
        <v>11</v>
      </c>
      <c r="N20">
        <v>5</v>
      </c>
      <c r="O20">
        <v>10</v>
      </c>
      <c r="P20">
        <v>12</v>
      </c>
      <c r="Q20">
        <v>12</v>
      </c>
      <c r="R20">
        <v>19</v>
      </c>
    </row>
    <row r="21" spans="1:18" x14ac:dyDescent="0.3">
      <c r="A21">
        <v>1</v>
      </c>
      <c r="E21">
        <v>35</v>
      </c>
      <c r="F21">
        <v>26</v>
      </c>
      <c r="G21">
        <v>18</v>
      </c>
      <c r="H21">
        <v>14</v>
      </c>
      <c r="I21">
        <v>32</v>
      </c>
      <c r="J21">
        <v>18</v>
      </c>
      <c r="K21">
        <v>33</v>
      </c>
      <c r="L21">
        <v>35</v>
      </c>
      <c r="M21">
        <v>6</v>
      </c>
      <c r="N21">
        <v>8</v>
      </c>
      <c r="O21">
        <v>8</v>
      </c>
      <c r="P21">
        <v>15</v>
      </c>
      <c r="Q21">
        <v>6</v>
      </c>
      <c r="R21">
        <v>23</v>
      </c>
    </row>
    <row r="22" spans="1:18" x14ac:dyDescent="0.3">
      <c r="A22">
        <v>2</v>
      </c>
      <c r="E22">
        <v>4</v>
      </c>
      <c r="F22">
        <v>23</v>
      </c>
      <c r="G22">
        <v>20</v>
      </c>
      <c r="H22">
        <v>14</v>
      </c>
      <c r="I22">
        <v>29</v>
      </c>
      <c r="J22">
        <v>7</v>
      </c>
      <c r="K22">
        <v>14</v>
      </c>
      <c r="L22">
        <v>9</v>
      </c>
      <c r="M22">
        <v>19</v>
      </c>
      <c r="N22">
        <v>11</v>
      </c>
      <c r="O22">
        <v>10</v>
      </c>
      <c r="P22">
        <v>20</v>
      </c>
      <c r="Q22">
        <v>2</v>
      </c>
      <c r="R22">
        <v>22</v>
      </c>
    </row>
    <row r="23" spans="1:18" x14ac:dyDescent="0.3">
      <c r="A23">
        <v>3</v>
      </c>
      <c r="E23">
        <v>4</v>
      </c>
      <c r="F23">
        <v>21</v>
      </c>
      <c r="G23">
        <v>4</v>
      </c>
      <c r="H23">
        <v>8</v>
      </c>
      <c r="I23">
        <v>49</v>
      </c>
      <c r="J23">
        <v>8</v>
      </c>
      <c r="K23">
        <v>23</v>
      </c>
      <c r="L23">
        <v>14</v>
      </c>
      <c r="M23">
        <v>9</v>
      </c>
      <c r="N23">
        <v>0</v>
      </c>
      <c r="O23">
        <v>1</v>
      </c>
      <c r="P23">
        <v>5</v>
      </c>
      <c r="Q23">
        <v>11</v>
      </c>
      <c r="R23">
        <v>23</v>
      </c>
    </row>
    <row r="24" spans="1:18" x14ac:dyDescent="0.3">
      <c r="A24">
        <v>4</v>
      </c>
      <c r="E24">
        <v>0</v>
      </c>
      <c r="F24">
        <v>47</v>
      </c>
      <c r="G24">
        <v>18</v>
      </c>
      <c r="H24">
        <v>23</v>
      </c>
      <c r="I24">
        <v>41</v>
      </c>
      <c r="J24">
        <v>28</v>
      </c>
      <c r="K24">
        <v>35</v>
      </c>
      <c r="L24">
        <v>34</v>
      </c>
      <c r="M24">
        <v>36</v>
      </c>
      <c r="N24">
        <v>23</v>
      </c>
      <c r="O24">
        <v>15</v>
      </c>
      <c r="P24">
        <v>24</v>
      </c>
      <c r="Q24">
        <v>24</v>
      </c>
      <c r="R24">
        <v>21</v>
      </c>
    </row>
    <row r="25" spans="1:18" x14ac:dyDescent="0.3">
      <c r="A25">
        <v>5</v>
      </c>
      <c r="E25">
        <v>55</v>
      </c>
      <c r="F25">
        <v>0</v>
      </c>
      <c r="G25">
        <v>16</v>
      </c>
      <c r="H25">
        <v>12</v>
      </c>
      <c r="I25">
        <v>42</v>
      </c>
      <c r="J25">
        <v>16</v>
      </c>
      <c r="K25">
        <v>21</v>
      </c>
      <c r="L25">
        <v>38</v>
      </c>
      <c r="M25">
        <v>19</v>
      </c>
      <c r="N25">
        <v>13</v>
      </c>
      <c r="O25">
        <v>15</v>
      </c>
      <c r="P25">
        <v>20</v>
      </c>
      <c r="Q25">
        <v>32</v>
      </c>
      <c r="R25">
        <v>13</v>
      </c>
    </row>
    <row r="26" spans="1:18" x14ac:dyDescent="0.3">
      <c r="A26">
        <v>6</v>
      </c>
      <c r="E26">
        <v>12</v>
      </c>
      <c r="F26">
        <v>14</v>
      </c>
      <c r="G26">
        <v>0</v>
      </c>
      <c r="H26">
        <v>7</v>
      </c>
      <c r="I26">
        <v>14</v>
      </c>
      <c r="J26">
        <v>22</v>
      </c>
      <c r="K26">
        <v>11</v>
      </c>
      <c r="L26">
        <v>30</v>
      </c>
      <c r="M26">
        <v>20</v>
      </c>
      <c r="N26">
        <v>11</v>
      </c>
      <c r="O26">
        <v>17</v>
      </c>
      <c r="P26">
        <v>18</v>
      </c>
      <c r="Q26">
        <v>1</v>
      </c>
      <c r="R26">
        <v>10</v>
      </c>
    </row>
    <row r="27" spans="1:18" x14ac:dyDescent="0.3">
      <c r="A27">
        <v>7</v>
      </c>
      <c r="E27">
        <v>12</v>
      </c>
      <c r="F27">
        <v>1</v>
      </c>
      <c r="G27">
        <v>19</v>
      </c>
      <c r="H27">
        <v>0</v>
      </c>
      <c r="I27">
        <v>28</v>
      </c>
      <c r="J27">
        <v>27</v>
      </c>
      <c r="K27">
        <v>10</v>
      </c>
      <c r="L27">
        <v>17</v>
      </c>
      <c r="M27">
        <v>24</v>
      </c>
      <c r="N27">
        <v>17</v>
      </c>
      <c r="O27">
        <v>1</v>
      </c>
      <c r="P27">
        <v>13</v>
      </c>
      <c r="Q27">
        <v>1</v>
      </c>
      <c r="R27">
        <v>12</v>
      </c>
    </row>
    <row r="28" spans="1:18" x14ac:dyDescent="0.3">
      <c r="A28">
        <v>8</v>
      </c>
      <c r="E28">
        <v>18</v>
      </c>
      <c r="F28">
        <v>36</v>
      </c>
      <c r="G28">
        <v>27</v>
      </c>
      <c r="H28">
        <v>28</v>
      </c>
      <c r="I28">
        <v>0</v>
      </c>
      <c r="J28">
        <v>52</v>
      </c>
      <c r="K28">
        <v>64</v>
      </c>
      <c r="L28">
        <v>59</v>
      </c>
      <c r="M28">
        <v>48</v>
      </c>
      <c r="N28">
        <v>19</v>
      </c>
      <c r="O28">
        <v>34</v>
      </c>
      <c r="P28">
        <v>56</v>
      </c>
      <c r="Q28">
        <v>18</v>
      </c>
      <c r="R28">
        <v>25</v>
      </c>
    </row>
    <row r="29" spans="1:18" x14ac:dyDescent="0.3">
      <c r="A29">
        <v>9</v>
      </c>
      <c r="E29">
        <v>31</v>
      </c>
      <c r="F29">
        <v>18</v>
      </c>
      <c r="G29">
        <v>41</v>
      </c>
      <c r="H29">
        <v>32</v>
      </c>
      <c r="I29">
        <v>73</v>
      </c>
      <c r="J29">
        <v>0</v>
      </c>
      <c r="K29">
        <v>28</v>
      </c>
      <c r="L29">
        <v>44</v>
      </c>
      <c r="M29">
        <v>64</v>
      </c>
      <c r="N29">
        <v>13</v>
      </c>
      <c r="O29">
        <v>16</v>
      </c>
      <c r="P29">
        <v>39</v>
      </c>
      <c r="Q29">
        <v>2</v>
      </c>
      <c r="R29">
        <v>33</v>
      </c>
    </row>
    <row r="30" spans="1:18" x14ac:dyDescent="0.3">
      <c r="A30">
        <v>10</v>
      </c>
      <c r="E30">
        <v>32</v>
      </c>
      <c r="F30">
        <v>36</v>
      </c>
      <c r="G30">
        <v>18</v>
      </c>
      <c r="H30">
        <v>15</v>
      </c>
      <c r="I30">
        <v>50</v>
      </c>
      <c r="J30">
        <v>32</v>
      </c>
      <c r="K30">
        <v>0</v>
      </c>
      <c r="L30">
        <v>34</v>
      </c>
      <c r="M30">
        <v>12</v>
      </c>
      <c r="N30">
        <v>10</v>
      </c>
      <c r="O30">
        <v>15</v>
      </c>
      <c r="P30">
        <v>14</v>
      </c>
      <c r="Q30">
        <v>34</v>
      </c>
      <c r="R30">
        <v>49</v>
      </c>
    </row>
    <row r="31" spans="1:18" x14ac:dyDescent="0.3">
      <c r="A31">
        <v>11</v>
      </c>
      <c r="E31">
        <v>37</v>
      </c>
      <c r="F31">
        <v>31</v>
      </c>
      <c r="G31">
        <v>35</v>
      </c>
      <c r="H31">
        <v>19</v>
      </c>
      <c r="I31">
        <v>52</v>
      </c>
      <c r="J31">
        <v>47</v>
      </c>
      <c r="K31">
        <v>26</v>
      </c>
      <c r="L31">
        <v>0</v>
      </c>
      <c r="M31">
        <v>38</v>
      </c>
      <c r="N31">
        <v>16</v>
      </c>
      <c r="O31">
        <v>23</v>
      </c>
      <c r="P31">
        <v>47</v>
      </c>
      <c r="Q31">
        <v>20</v>
      </c>
      <c r="R31">
        <v>9</v>
      </c>
    </row>
    <row r="32" spans="1:18" x14ac:dyDescent="0.3">
      <c r="A32">
        <v>12</v>
      </c>
      <c r="E32">
        <v>17</v>
      </c>
      <c r="F32">
        <v>7</v>
      </c>
      <c r="G32">
        <v>33</v>
      </c>
      <c r="H32">
        <v>31</v>
      </c>
      <c r="I32">
        <v>62</v>
      </c>
      <c r="J32">
        <v>67</v>
      </c>
      <c r="K32">
        <v>11</v>
      </c>
      <c r="L32">
        <v>40</v>
      </c>
      <c r="M32">
        <v>0</v>
      </c>
      <c r="N32">
        <v>22</v>
      </c>
      <c r="O32">
        <v>36</v>
      </c>
      <c r="P32">
        <v>48</v>
      </c>
      <c r="Q32">
        <v>15</v>
      </c>
      <c r="R32">
        <v>33</v>
      </c>
    </row>
    <row r="33" spans="1:18" x14ac:dyDescent="0.3">
      <c r="A33">
        <v>13</v>
      </c>
      <c r="E33">
        <v>10</v>
      </c>
      <c r="F33">
        <v>13</v>
      </c>
      <c r="G33">
        <v>28</v>
      </c>
      <c r="H33">
        <v>19</v>
      </c>
      <c r="I33">
        <v>25</v>
      </c>
      <c r="J33">
        <v>24</v>
      </c>
      <c r="K33">
        <v>12</v>
      </c>
      <c r="L33">
        <v>32</v>
      </c>
      <c r="M33">
        <v>26</v>
      </c>
      <c r="N33">
        <v>0</v>
      </c>
      <c r="O33">
        <v>26</v>
      </c>
      <c r="P33">
        <v>23</v>
      </c>
      <c r="Q33">
        <v>16</v>
      </c>
      <c r="R33">
        <v>43</v>
      </c>
    </row>
    <row r="34" spans="1:18" x14ac:dyDescent="0.3">
      <c r="A34">
        <v>14</v>
      </c>
      <c r="E34">
        <v>9</v>
      </c>
      <c r="F34">
        <v>7</v>
      </c>
      <c r="G34">
        <v>18</v>
      </c>
      <c r="H34">
        <v>5</v>
      </c>
      <c r="I34">
        <v>46</v>
      </c>
      <c r="J34">
        <v>11</v>
      </c>
      <c r="K34">
        <v>27</v>
      </c>
      <c r="L34">
        <v>25</v>
      </c>
      <c r="M34">
        <v>30</v>
      </c>
      <c r="N34">
        <v>24</v>
      </c>
      <c r="O34">
        <v>0</v>
      </c>
      <c r="P34">
        <v>27</v>
      </c>
      <c r="Q34">
        <v>29</v>
      </c>
      <c r="R34">
        <v>42</v>
      </c>
    </row>
    <row r="35" spans="1:18" x14ac:dyDescent="0.3">
      <c r="A35">
        <v>15</v>
      </c>
      <c r="E35">
        <v>11</v>
      </c>
      <c r="F35">
        <v>11</v>
      </c>
      <c r="G35">
        <v>44</v>
      </c>
      <c r="H35">
        <v>2</v>
      </c>
      <c r="I35">
        <v>52</v>
      </c>
      <c r="J35">
        <v>14</v>
      </c>
      <c r="K35">
        <v>34</v>
      </c>
      <c r="L35">
        <v>42</v>
      </c>
      <c r="M35">
        <v>28</v>
      </c>
      <c r="N35">
        <v>16</v>
      </c>
      <c r="O35">
        <v>27</v>
      </c>
      <c r="P35">
        <v>0</v>
      </c>
      <c r="Q35">
        <v>48</v>
      </c>
      <c r="R35">
        <v>79</v>
      </c>
    </row>
    <row r="36" spans="1:18" x14ac:dyDescent="0.3">
      <c r="A36">
        <v>16</v>
      </c>
      <c r="E36">
        <v>29</v>
      </c>
      <c r="F36">
        <v>48</v>
      </c>
      <c r="G36">
        <v>36</v>
      </c>
      <c r="H36">
        <v>8</v>
      </c>
      <c r="I36">
        <v>61</v>
      </c>
      <c r="J36">
        <v>28</v>
      </c>
      <c r="K36">
        <v>57</v>
      </c>
      <c r="L36">
        <v>43</v>
      </c>
      <c r="M36">
        <v>36</v>
      </c>
      <c r="N36">
        <v>18</v>
      </c>
      <c r="O36">
        <v>33</v>
      </c>
      <c r="P36">
        <v>47</v>
      </c>
      <c r="Q36">
        <v>0</v>
      </c>
      <c r="R36">
        <v>60</v>
      </c>
    </row>
    <row r="37" spans="1:18" x14ac:dyDescent="0.3">
      <c r="A37">
        <v>17</v>
      </c>
      <c r="E37">
        <v>55</v>
      </c>
      <c r="F37">
        <v>46</v>
      </c>
      <c r="G37">
        <v>84</v>
      </c>
      <c r="H37">
        <v>45</v>
      </c>
      <c r="I37">
        <v>110</v>
      </c>
      <c r="J37">
        <v>82</v>
      </c>
      <c r="K37">
        <v>81</v>
      </c>
      <c r="L37">
        <v>88</v>
      </c>
      <c r="M37">
        <v>77</v>
      </c>
      <c r="N37">
        <v>44</v>
      </c>
      <c r="O37">
        <v>67</v>
      </c>
      <c r="P37">
        <v>112</v>
      </c>
      <c r="Q37">
        <v>87</v>
      </c>
      <c r="R37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Tsai</dc:creator>
  <cp:lastModifiedBy>Tsai Jessica</cp:lastModifiedBy>
  <dcterms:created xsi:type="dcterms:W3CDTF">2015-06-05T18:19:34Z</dcterms:created>
  <dcterms:modified xsi:type="dcterms:W3CDTF">2020-06-23T08:31:37Z</dcterms:modified>
</cp:coreProperties>
</file>