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55EA8495-4745-4EB0-B3D3-FF59E3F81296}" xr6:coauthVersionLast="47" xr6:coauthVersionMax="47" xr10:uidLastSave="{00000000-0000-0000-0000-000000000000}"/>
  <bookViews>
    <workbookView xWindow="-110" yWindow="-110" windowWidth="19420" windowHeight="11500" firstSheet="2" activeTab="5" xr2:uid="{8B43BFE5-ABB8-440E-A55B-650EF926BF1C}"/>
  </bookViews>
  <sheets>
    <sheet name="Module 3 constraints " sheetId="1" r:id="rId1"/>
    <sheet name="Past demand " sheetId="2" r:id="rId2"/>
    <sheet name="Optimal Solution " sheetId="7" r:id="rId3"/>
    <sheet name="Solution with stipulation " sheetId="8" r:id="rId4"/>
    <sheet name="Pivot Table" sheetId="4" r:id="rId5"/>
    <sheet name="Graph" sheetId="6" r:id="rId6"/>
  </sheets>
  <definedNames>
    <definedName name="solver_adj" localSheetId="2" hidden="1">'Optimal Solution '!$C$3:$F$3</definedName>
    <definedName name="solver_adj" localSheetId="3" hidden="1">'Solution with stipulation '!$C$3:$F$3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'Optimal Solution '!$C$3:$F$3</definedName>
    <definedName name="solver_lhs1" localSheetId="3" hidden="1">'Solution with stipulation '!$C$5:$F$5</definedName>
    <definedName name="solver_lhs2" localSheetId="2" hidden="1">'Optimal Solution '!$C$5:$F$5</definedName>
    <definedName name="solver_lhs2" localSheetId="3" hidden="1">'Solution with stipulation '!$C$5:$F$5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'Optimal Solution '!$H$20</definedName>
    <definedName name="solver_opt" localSheetId="3" hidden="1">'Solution with stipulation '!$H$20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3</definedName>
    <definedName name="solver_rel2" localSheetId="2" hidden="1">3</definedName>
    <definedName name="solver_rel2" localSheetId="3" hidden="1">3</definedName>
    <definedName name="solver_rhs1" localSheetId="2" hidden="1">'Optimal Solution '!$C$8:$F$8</definedName>
    <definedName name="solver_rhs1" localSheetId="3" hidden="1">'Solution with stipulation '!$C$10:$F$10</definedName>
    <definedName name="solver_rhs2" localSheetId="2" hidden="1">'Optimal Solution '!$C$10:$F$10</definedName>
    <definedName name="solver_rhs2" localSheetId="3" hidden="1">'Solution with stipulation '!$C$10:$F$10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pivotCaches>
    <pivotCache cacheId="2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8" l="1"/>
  <c r="E17" i="8"/>
  <c r="D17" i="8"/>
  <c r="C17" i="8"/>
  <c r="C5" i="8"/>
  <c r="C12" i="8" s="1"/>
  <c r="C18" i="8" s="1"/>
  <c r="D17" i="7"/>
  <c r="E17" i="7"/>
  <c r="F17" i="7"/>
  <c r="C17" i="7"/>
  <c r="C5" i="7"/>
  <c r="D2" i="7" s="1"/>
  <c r="D5" i="7" s="1"/>
  <c r="E2" i="7" s="1"/>
  <c r="E5" i="7" s="1"/>
  <c r="F2" i="7" s="1"/>
  <c r="F5" i="7" s="1"/>
  <c r="D2" i="8" l="1"/>
  <c r="D5" i="8" s="1"/>
  <c r="E2" i="8" s="1"/>
  <c r="E5" i="8" s="1"/>
  <c r="F2" i="8" s="1"/>
  <c r="F12" i="7"/>
  <c r="F18" i="7" s="1"/>
  <c r="C12" i="7"/>
  <c r="C18" i="7" s="1"/>
  <c r="E12" i="7"/>
  <c r="E18" i="7" s="1"/>
  <c r="D12" i="7"/>
  <c r="D18" i="7" s="1"/>
  <c r="D12" i="8" l="1"/>
  <c r="D18" i="8" s="1"/>
  <c r="E12" i="8"/>
  <c r="E18" i="8" s="1"/>
  <c r="F5" i="8"/>
  <c r="F12" i="8" s="1"/>
  <c r="F18" i="8" s="1"/>
  <c r="H20" i="8" s="1"/>
  <c r="H20" i="7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2" i="2"/>
</calcChain>
</file>

<file path=xl/sharedStrings.xml><?xml version="1.0" encoding="utf-8"?>
<sst xmlns="http://schemas.openxmlformats.org/spreadsheetml/2006/main" count="50" uniqueCount="27">
  <si>
    <t>starting_inventory</t>
  </si>
  <si>
    <t>carry_cost</t>
  </si>
  <si>
    <t>safety_stock_pct</t>
  </si>
  <si>
    <t>Year</t>
  </si>
  <si>
    <t>Quarter</t>
  </si>
  <si>
    <t>Capacity</t>
  </si>
  <si>
    <t>Demand</t>
  </si>
  <si>
    <t>Production_cost</t>
  </si>
  <si>
    <t xml:space="preserve">Safety Stock </t>
  </si>
  <si>
    <t>Grand Total</t>
  </si>
  <si>
    <t>Row Labels</t>
  </si>
  <si>
    <t>Average of Capacity</t>
  </si>
  <si>
    <t>Average of Demand</t>
  </si>
  <si>
    <t>Average of Production_cost</t>
  </si>
  <si>
    <t xml:space="preserve">Average of Safety Stock </t>
  </si>
  <si>
    <t>Beginning Inventory</t>
  </si>
  <si>
    <t xml:space="preserve">Units Produced        </t>
  </si>
  <si>
    <t xml:space="preserve">Units Demanded     </t>
  </si>
  <si>
    <t xml:space="preserve">Ending Inventory    </t>
  </si>
  <si>
    <t>Average Inventory</t>
  </si>
  <si>
    <t>Unit Production Cost</t>
  </si>
  <si>
    <t xml:space="preserve">Unit Carrying Cost    </t>
  </si>
  <si>
    <t>Monthly Production Cost</t>
  </si>
  <si>
    <t>Monthly Carrying Cost</t>
  </si>
  <si>
    <t>Total Cost</t>
  </si>
  <si>
    <t xml:space="preserve">Maximum Production </t>
  </si>
  <si>
    <t>Minimum Inventory (capacity)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</si>
</sst>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"/>
    <numFmt numFmtId="166" formatCode="&quot;$&quot;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6" fillId="2" borderId="1" xfId="3" applyNumberFormat="1" applyFont="1" applyFill="1" applyBorder="1" applyAlignment="1">
      <alignment horizontal="center"/>
    </xf>
    <xf numFmtId="3" fontId="6" fillId="0" borderId="1" xfId="3" applyNumberFormat="1" applyFont="1" applyFill="1" applyBorder="1" applyAlignment="1">
      <alignment horizontal="center"/>
    </xf>
    <xf numFmtId="0" fontId="0" fillId="0" borderId="0" xfId="0" applyNumberFormat="1" applyFill="1"/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2" applyBorder="1"/>
    <xf numFmtId="0" fontId="4" fillId="0" borderId="1" xfId="2" applyFont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4" fillId="0" borderId="1" xfId="2" applyFont="1" applyBorder="1" applyAlignment="1">
      <alignment horizontal="left"/>
    </xf>
    <xf numFmtId="3" fontId="4" fillId="0" borderId="1" xfId="3" applyNumberFormat="1" applyFont="1" applyBorder="1" applyAlignment="1">
      <alignment horizontal="center"/>
    </xf>
    <xf numFmtId="3" fontId="3" fillId="0" borderId="1" xfId="3" applyNumberFormat="1" applyFont="1" applyBorder="1" applyAlignment="1">
      <alignment horizontal="center"/>
    </xf>
    <xf numFmtId="3" fontId="3" fillId="0" borderId="1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3" fontId="5" fillId="0" borderId="1" xfId="3" applyNumberFormat="1" applyFont="1" applyFill="1" applyBorder="1" applyAlignment="1">
      <alignment horizontal="center"/>
    </xf>
    <xf numFmtId="3" fontId="4" fillId="0" borderId="1" xfId="3" applyNumberFormat="1" applyFont="1" applyFill="1" applyBorder="1" applyAlignment="1">
      <alignment horizontal="center"/>
    </xf>
    <xf numFmtId="0" fontId="3" fillId="0" borderId="1" xfId="2" applyBorder="1" applyAlignment="1">
      <alignment horizontal="right"/>
    </xf>
    <xf numFmtId="164" fontId="4" fillId="0" borderId="1" xfId="2" applyNumberFormat="1" applyFont="1" applyFill="1" applyBorder="1" applyAlignment="1">
      <alignment horizontal="left"/>
    </xf>
    <xf numFmtId="0" fontId="4" fillId="0" borderId="1" xfId="2" applyFont="1" applyFill="1" applyBorder="1" applyAlignment="1">
      <alignment horizontal="left"/>
    </xf>
    <xf numFmtId="44" fontId="0" fillId="0" borderId="1" xfId="1" applyFont="1" applyBorder="1"/>
    <xf numFmtId="165" fontId="4" fillId="0" borderId="1" xfId="2" applyNumberFormat="1" applyFont="1" applyBorder="1" applyAlignment="1">
      <alignment horizontal="center"/>
    </xf>
    <xf numFmtId="44" fontId="4" fillId="3" borderId="1" xfId="1" applyFont="1" applyFill="1" applyBorder="1" applyAlignment="1">
      <alignment horizontal="left"/>
    </xf>
    <xf numFmtId="166" fontId="3" fillId="0" borderId="1" xfId="3" applyNumberFormat="1" applyFont="1" applyBorder="1" applyAlignment="1">
      <alignment horizontal="center"/>
    </xf>
    <xf numFmtId="0" fontId="4" fillId="0" borderId="1" xfId="2" applyFont="1" applyBorder="1"/>
    <xf numFmtId="165" fontId="3" fillId="0" borderId="1" xfId="2" applyNumberFormat="1" applyBorder="1" applyAlignment="1">
      <alignment horizontal="center"/>
    </xf>
    <xf numFmtId="165" fontId="7" fillId="2" borderId="1" xfId="2" applyNumberFormat="1" applyFont="1" applyFill="1" applyBorder="1" applyAlignment="1">
      <alignment horizontal="center"/>
    </xf>
  </cellXfs>
  <cellStyles count="4">
    <cellStyle name="Comma 2" xfId="3" xr:uid="{12C47FCF-0FFD-49CF-A491-D2A35AF39532}"/>
    <cellStyle name="Currency" xfId="1" builtinId="4"/>
    <cellStyle name="Normal" xfId="0" builtinId="0"/>
    <cellStyle name="Normal 2" xfId="2" xr:uid="{9802C331-DE30-4CDD-BCB8-DEC3A363A72E}"/>
  </cellStyles>
  <dxfs count="1">
    <dxf>
      <fill>
        <patternFill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3 Peanut.xlsx]Pivot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Average of 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Table'!$B$2:$B$6</c:f>
              <c:numCache>
                <c:formatCode>General</c:formatCode>
                <c:ptCount val="4"/>
                <c:pt idx="0">
                  <c:v>506.00000000000006</c:v>
                </c:pt>
                <c:pt idx="1">
                  <c:v>498.99958333333319</c:v>
                </c:pt>
                <c:pt idx="2">
                  <c:v>402.00083333333333</c:v>
                </c:pt>
                <c:pt idx="3">
                  <c:v>530.00041666666664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6-4275-AEB1-4898B381BDBB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Average of 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Table'!$C$2:$C$6</c:f>
              <c:numCache>
                <c:formatCode>General</c:formatCode>
                <c:ptCount val="4"/>
                <c:pt idx="0">
                  <c:v>572.00000000000011</c:v>
                </c:pt>
                <c:pt idx="1">
                  <c:v>420.99874999999992</c:v>
                </c:pt>
                <c:pt idx="2">
                  <c:v>632.00041666666652</c:v>
                </c:pt>
                <c:pt idx="3">
                  <c:v>297.99916666666661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6-4275-AEB1-4898B381BDBB}"/>
            </c:ext>
          </c:extLst>
        </c:ser>
        <c:ser>
          <c:idx val="2"/>
          <c:order val="2"/>
          <c:tx>
            <c:strRef>
              <c:f>'Pivot Table'!$D$1</c:f>
              <c:strCache>
                <c:ptCount val="1"/>
                <c:pt idx="0">
                  <c:v>Average of Production_cost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Table'!$D$2:$D$6</c:f>
              <c:numCache>
                <c:formatCode>General</c:formatCode>
                <c:ptCount val="4"/>
                <c:pt idx="0">
                  <c:v>51.530416666666667</c:v>
                </c:pt>
                <c:pt idx="1">
                  <c:v>50.519583333333323</c:v>
                </c:pt>
                <c:pt idx="2">
                  <c:v>53.590416666666663</c:v>
                </c:pt>
                <c:pt idx="3">
                  <c:v>48.729583333333331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6-4275-AEB1-4898B381BDBB}"/>
            </c:ext>
          </c:extLst>
        </c:ser>
        <c:ser>
          <c:idx val="3"/>
          <c:order val="3"/>
          <c:tx>
            <c:strRef>
              <c:f>'Pivot Table'!$E$1</c:f>
              <c:strCache>
                <c:ptCount val="1"/>
                <c:pt idx="0">
                  <c:v>Average of Safety Stock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Table'!$E$2:$E$6</c:f>
              <c:numCache>
                <c:formatCode>General</c:formatCode>
                <c:ptCount val="4"/>
                <c:pt idx="0">
                  <c:v>57.199999999999996</c:v>
                </c:pt>
                <c:pt idx="1">
                  <c:v>42.099875000000004</c:v>
                </c:pt>
                <c:pt idx="2">
                  <c:v>63.200041666666664</c:v>
                </c:pt>
                <c:pt idx="3">
                  <c:v>29.799916666666661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F6-4275-AEB1-4898B381B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968175"/>
        <c:axId val="1036968655"/>
      </c:barChart>
      <c:catAx>
        <c:axId val="103696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68655"/>
        <c:crosses val="autoZero"/>
        <c:auto val="1"/>
        <c:lblAlgn val="ctr"/>
        <c:lblOffset val="100"/>
        <c:noMultiLvlLbl val="0"/>
      </c:catAx>
      <c:valAx>
        <c:axId val="10369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6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3 Peanut.xlsx]Graph!PivotTable8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Average of 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Graph!$A$2:$A$26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Graph!$B$2:$B$26</c:f>
              <c:numCache>
                <c:formatCode>General</c:formatCode>
                <c:ptCount val="24"/>
                <c:pt idx="0">
                  <c:v>497.38499999999999</c:v>
                </c:pt>
                <c:pt idx="1">
                  <c:v>480.96749999999997</c:v>
                </c:pt>
                <c:pt idx="2">
                  <c:v>486.24249999999995</c:v>
                </c:pt>
                <c:pt idx="3">
                  <c:v>453.35249999999996</c:v>
                </c:pt>
                <c:pt idx="4">
                  <c:v>522.04750000000001</c:v>
                </c:pt>
                <c:pt idx="5">
                  <c:v>499.98500000000001</c:v>
                </c:pt>
                <c:pt idx="6">
                  <c:v>459.98750000000001</c:v>
                </c:pt>
                <c:pt idx="7">
                  <c:v>473.95750000000004</c:v>
                </c:pt>
                <c:pt idx="8">
                  <c:v>508.32750000000004</c:v>
                </c:pt>
                <c:pt idx="9">
                  <c:v>499.29750000000001</c:v>
                </c:pt>
                <c:pt idx="10">
                  <c:v>492.375</c:v>
                </c:pt>
                <c:pt idx="11">
                  <c:v>465.21250000000003</c:v>
                </c:pt>
                <c:pt idx="12">
                  <c:v>462.0675</c:v>
                </c:pt>
                <c:pt idx="13">
                  <c:v>513.37249999999995</c:v>
                </c:pt>
                <c:pt idx="14">
                  <c:v>515.17250000000001</c:v>
                </c:pt>
                <c:pt idx="15">
                  <c:v>432.57000000000005</c:v>
                </c:pt>
                <c:pt idx="16">
                  <c:v>495.06</c:v>
                </c:pt>
                <c:pt idx="17">
                  <c:v>466.71000000000004</c:v>
                </c:pt>
                <c:pt idx="18">
                  <c:v>467.86750000000001</c:v>
                </c:pt>
                <c:pt idx="19">
                  <c:v>485.34749999999997</c:v>
                </c:pt>
                <c:pt idx="20">
                  <c:v>480.10500000000002</c:v>
                </c:pt>
                <c:pt idx="21">
                  <c:v>500.32</c:v>
                </c:pt>
                <c:pt idx="22">
                  <c:v>473.40999999999997</c:v>
                </c:pt>
                <c:pt idx="23">
                  <c:v>490.86500000000001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0-4529-BA46-3F6A9844B967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Average of 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Graph!$A$2:$A$26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Graph!$C$2:$C$26</c:f>
              <c:numCache>
                <c:formatCode>General</c:formatCode>
                <c:ptCount val="24"/>
                <c:pt idx="0">
                  <c:v>460.16499999999996</c:v>
                </c:pt>
                <c:pt idx="1">
                  <c:v>472.55500000000001</c:v>
                </c:pt>
                <c:pt idx="2">
                  <c:v>474.75249999999994</c:v>
                </c:pt>
                <c:pt idx="3">
                  <c:v>387.63749999999999</c:v>
                </c:pt>
                <c:pt idx="4">
                  <c:v>401.46000000000004</c:v>
                </c:pt>
                <c:pt idx="5">
                  <c:v>472.81</c:v>
                </c:pt>
                <c:pt idx="6">
                  <c:v>482.28750000000002</c:v>
                </c:pt>
                <c:pt idx="7">
                  <c:v>414.10999999999996</c:v>
                </c:pt>
                <c:pt idx="8">
                  <c:v>479.68249999999995</c:v>
                </c:pt>
                <c:pt idx="9">
                  <c:v>438.65249999999997</c:v>
                </c:pt>
                <c:pt idx="10">
                  <c:v>414.78</c:v>
                </c:pt>
                <c:pt idx="11">
                  <c:v>491.78500000000003</c:v>
                </c:pt>
                <c:pt idx="12">
                  <c:v>456.3</c:v>
                </c:pt>
                <c:pt idx="13">
                  <c:v>391.22750000000002</c:v>
                </c:pt>
                <c:pt idx="14">
                  <c:v>528.97249999999997</c:v>
                </c:pt>
                <c:pt idx="15">
                  <c:v>565.28499999999997</c:v>
                </c:pt>
                <c:pt idx="16">
                  <c:v>512.35500000000002</c:v>
                </c:pt>
                <c:pt idx="17">
                  <c:v>509.99749999999995</c:v>
                </c:pt>
                <c:pt idx="18">
                  <c:v>588.86</c:v>
                </c:pt>
                <c:pt idx="19">
                  <c:v>531.23249999999996</c:v>
                </c:pt>
                <c:pt idx="20">
                  <c:v>456.90500000000003</c:v>
                </c:pt>
                <c:pt idx="21">
                  <c:v>514.87249999999995</c:v>
                </c:pt>
                <c:pt idx="22">
                  <c:v>575.70749999999998</c:v>
                </c:pt>
                <c:pt idx="23">
                  <c:v>515.59749999999997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0-4529-BA46-3F6A9844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957071"/>
        <c:axId val="1557971471"/>
      </c:barChart>
      <c:lineChart>
        <c:grouping val="standard"/>
        <c:varyColors val="0"/>
        <c:ser>
          <c:idx val="2"/>
          <c:order val="2"/>
          <c:tx>
            <c:strRef>
              <c:f>Graph!$D$1</c:f>
              <c:strCache>
                <c:ptCount val="1"/>
                <c:pt idx="0">
                  <c:v>Average of Production_cost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Graph!$A$2:$A$26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Graph!$D$2:$D$26</c:f>
              <c:numCache>
                <c:formatCode>General</c:formatCode>
                <c:ptCount val="24"/>
                <c:pt idx="0">
                  <c:v>58.407499999999999</c:v>
                </c:pt>
                <c:pt idx="1">
                  <c:v>57.3825</c:v>
                </c:pt>
                <c:pt idx="2">
                  <c:v>55.177500000000002</c:v>
                </c:pt>
                <c:pt idx="3">
                  <c:v>52.414999999999999</c:v>
                </c:pt>
                <c:pt idx="4">
                  <c:v>53.364999999999995</c:v>
                </c:pt>
                <c:pt idx="5">
                  <c:v>56.2425</c:v>
                </c:pt>
                <c:pt idx="6">
                  <c:v>56.02</c:v>
                </c:pt>
                <c:pt idx="7">
                  <c:v>56.277499999999996</c:v>
                </c:pt>
                <c:pt idx="8">
                  <c:v>49.15</c:v>
                </c:pt>
                <c:pt idx="9">
                  <c:v>55.097499999999997</c:v>
                </c:pt>
                <c:pt idx="10">
                  <c:v>52.225000000000001</c:v>
                </c:pt>
                <c:pt idx="11">
                  <c:v>49.527500000000003</c:v>
                </c:pt>
                <c:pt idx="12">
                  <c:v>48.565000000000005</c:v>
                </c:pt>
                <c:pt idx="13">
                  <c:v>47.877499999999998</c:v>
                </c:pt>
                <c:pt idx="14">
                  <c:v>46.322499999999998</c:v>
                </c:pt>
                <c:pt idx="15">
                  <c:v>51.147500000000008</c:v>
                </c:pt>
                <c:pt idx="16">
                  <c:v>50.214999999999996</c:v>
                </c:pt>
                <c:pt idx="17">
                  <c:v>50.052500000000002</c:v>
                </c:pt>
                <c:pt idx="18">
                  <c:v>46.830000000000005</c:v>
                </c:pt>
                <c:pt idx="19">
                  <c:v>49.745000000000005</c:v>
                </c:pt>
                <c:pt idx="20">
                  <c:v>46.412500000000001</c:v>
                </c:pt>
                <c:pt idx="21">
                  <c:v>48.317499999999995</c:v>
                </c:pt>
                <c:pt idx="22">
                  <c:v>43.5075</c:v>
                </c:pt>
                <c:pt idx="23">
                  <c:v>45.94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0-4529-BA46-3F6A9844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977711"/>
        <c:axId val="1557956591"/>
      </c:lineChart>
      <c:catAx>
        <c:axId val="15579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71471"/>
        <c:crosses val="autoZero"/>
        <c:auto val="1"/>
        <c:lblAlgn val="ctr"/>
        <c:lblOffset val="100"/>
        <c:noMultiLvlLbl val="0"/>
      </c:catAx>
      <c:valAx>
        <c:axId val="15579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57071"/>
        <c:crosses val="autoZero"/>
        <c:crossBetween val="between"/>
      </c:valAx>
      <c:valAx>
        <c:axId val="1557956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77711"/>
        <c:crosses val="max"/>
        <c:crossBetween val="between"/>
      </c:valAx>
      <c:catAx>
        <c:axId val="1557977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79565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9</xdr:row>
      <xdr:rowOff>44450</xdr:rowOff>
    </xdr:from>
    <xdr:to>
      <xdr:col>13</xdr:col>
      <xdr:colOff>184150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F2EB8-8448-B091-538D-E773D5F9A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</xdr:row>
      <xdr:rowOff>158750</xdr:rowOff>
    </xdr:from>
    <xdr:to>
      <xdr:col>14</xdr:col>
      <xdr:colOff>120650</xdr:colOff>
      <xdr:row>20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941FA-2016-1E20-3497-D8119EB3E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07.810965046294" createdVersion="8" refreshedVersion="8" minRefreshableVersion="3" recordCount="96" xr:uid="{5F89BF71-072F-41CB-A4CC-C7A87E4F9D39}">
  <cacheSource type="worksheet">
    <worksheetSource ref="A1:F97" sheet="Past demand "/>
  </cacheSource>
  <cacheFields count="6">
    <cacheField name="Year" numFmtId="0">
      <sharedItems containsSemiMixedTypes="0" containsString="0" containsNumber="1" containsInteger="1" minValue="2000" maxValue="2023" count="2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pacity" numFmtId="0">
      <sharedItems containsSemiMixedTypes="0" containsString="0" containsNumber="1" minValue="233.7" maxValue="698.23"/>
    </cacheField>
    <cacheField name="Demand" numFmtId="0">
      <sharedItems containsSemiMixedTypes="0" containsString="0" containsNumber="1" minValue="186.32" maxValue="994.33"/>
    </cacheField>
    <cacheField name="Production_cost" numFmtId="0">
      <sharedItems containsSemiMixedTypes="0" containsString="0" containsNumber="1" minValue="33.4" maxValue="69.650000000000006"/>
    </cacheField>
    <cacheField name="Safety Stock " numFmtId="0">
      <sharedItems containsSemiMixedTypes="0" containsString="0" containsNumber="1" minValue="18.632000000000001" maxValue="99.433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673.47"/>
    <n v="572.14"/>
    <n v="68.44"/>
    <n v="57.213999999999999"/>
  </r>
  <r>
    <x v="0"/>
    <x v="1"/>
    <n v="607.54999999999995"/>
    <n v="321.44"/>
    <n v="38.17"/>
    <n v="32.143999999999998"/>
  </r>
  <r>
    <x v="0"/>
    <x v="2"/>
    <n v="289.83"/>
    <n v="537.21"/>
    <n v="69.650000000000006"/>
    <n v="53.721000000000004"/>
  </r>
  <r>
    <x v="0"/>
    <x v="3"/>
    <n v="418.69"/>
    <n v="409.87"/>
    <n v="57.37"/>
    <n v="40.987000000000002"/>
  </r>
  <r>
    <x v="1"/>
    <x v="0"/>
    <n v="599.29999999999995"/>
    <n v="458.97"/>
    <n v="63.54"/>
    <n v="45.897000000000006"/>
  </r>
  <r>
    <x v="1"/>
    <x v="1"/>
    <n v="652.38"/>
    <n v="584.72"/>
    <n v="45.12"/>
    <n v="58.472000000000008"/>
  </r>
  <r>
    <x v="1"/>
    <x v="2"/>
    <n v="233.7"/>
    <n v="456.27"/>
    <n v="65.38"/>
    <n v="45.627000000000002"/>
  </r>
  <r>
    <x v="1"/>
    <x v="3"/>
    <n v="438.49"/>
    <n v="390.26"/>
    <n v="55.49"/>
    <n v="39.026000000000003"/>
  </r>
  <r>
    <x v="2"/>
    <x v="0"/>
    <n v="674.55"/>
    <n v="498.73"/>
    <n v="57.22"/>
    <n v="49.873000000000005"/>
  </r>
  <r>
    <x v="2"/>
    <x v="1"/>
    <n v="560.11"/>
    <n v="627.35"/>
    <n v="33.4"/>
    <n v="62.735000000000007"/>
  </r>
  <r>
    <x v="2"/>
    <x v="2"/>
    <n v="306.27"/>
    <n v="433.82"/>
    <n v="67.06"/>
    <n v="43.382000000000005"/>
  </r>
  <r>
    <x v="2"/>
    <x v="3"/>
    <n v="404.04"/>
    <n v="339.11"/>
    <n v="63.03"/>
    <n v="33.911000000000001"/>
  </r>
  <r>
    <x v="3"/>
    <x v="0"/>
    <n v="529.38"/>
    <n v="362.38"/>
    <n v="58.13"/>
    <n v="36.238"/>
  </r>
  <r>
    <x v="3"/>
    <x v="1"/>
    <n v="530.53"/>
    <n v="491.01"/>
    <n v="44.19"/>
    <n v="49.100999999999999"/>
  </r>
  <r>
    <x v="3"/>
    <x v="2"/>
    <n v="321.13"/>
    <n v="426.65"/>
    <n v="58.25"/>
    <n v="42.664999999999999"/>
  </r>
  <r>
    <x v="3"/>
    <x v="3"/>
    <n v="432.37"/>
    <n v="270.51"/>
    <n v="49.09"/>
    <n v="27.051000000000002"/>
  </r>
  <r>
    <x v="4"/>
    <x v="0"/>
    <n v="605.91999999999996"/>
    <n v="413.23"/>
    <n v="63.11"/>
    <n v="41.323000000000008"/>
  </r>
  <r>
    <x v="4"/>
    <x v="1"/>
    <n v="667.99"/>
    <n v="418.07"/>
    <n v="40.049999999999997"/>
    <n v="41.807000000000002"/>
  </r>
  <r>
    <x v="4"/>
    <x v="2"/>
    <n v="300.69"/>
    <n v="553.91"/>
    <n v="57.3"/>
    <n v="55.390999999999998"/>
  </r>
  <r>
    <x v="4"/>
    <x v="3"/>
    <n v="513.59"/>
    <n v="220.63"/>
    <n v="53"/>
    <n v="22.063000000000002"/>
  </r>
  <r>
    <x v="5"/>
    <x v="0"/>
    <n v="587.52"/>
    <n v="481.61"/>
    <n v="63.71"/>
    <n v="48.161000000000001"/>
  </r>
  <r>
    <x v="5"/>
    <x v="1"/>
    <n v="499.43"/>
    <n v="360.89"/>
    <n v="41.24"/>
    <n v="36.088999999999999"/>
  </r>
  <r>
    <x v="5"/>
    <x v="2"/>
    <n v="401.14"/>
    <n v="672.27"/>
    <n v="61.12"/>
    <n v="67.227000000000004"/>
  </r>
  <r>
    <x v="5"/>
    <x v="3"/>
    <n v="511.85"/>
    <n v="376.47"/>
    <n v="58.9"/>
    <n v="37.647000000000006"/>
  </r>
  <r>
    <x v="6"/>
    <x v="0"/>
    <n v="466.58"/>
    <n v="536.78"/>
    <n v="63.65"/>
    <n v="53.677999999999997"/>
  </r>
  <r>
    <x v="6"/>
    <x v="1"/>
    <n v="594.11"/>
    <n v="538.97"/>
    <n v="44.46"/>
    <n v="53.897000000000006"/>
  </r>
  <r>
    <x v="6"/>
    <x v="2"/>
    <n v="315.2"/>
    <n v="526.38"/>
    <n v="61.13"/>
    <n v="52.638000000000005"/>
  </r>
  <r>
    <x v="6"/>
    <x v="3"/>
    <n v="464.06"/>
    <n v="327.02"/>
    <n v="54.84"/>
    <n v="32.701999999999998"/>
  </r>
  <r>
    <x v="7"/>
    <x v="0"/>
    <n v="599.45000000000005"/>
    <n v="365.82"/>
    <n v="58.67"/>
    <n v="36.582000000000001"/>
  </r>
  <r>
    <x v="7"/>
    <x v="1"/>
    <n v="458.74"/>
    <n v="537.25"/>
    <n v="50.65"/>
    <n v="53.725000000000001"/>
  </r>
  <r>
    <x v="7"/>
    <x v="2"/>
    <n v="388.19"/>
    <n v="363.08"/>
    <n v="56.48"/>
    <n v="36.308"/>
  </r>
  <r>
    <x v="7"/>
    <x v="3"/>
    <n v="449.45"/>
    <n v="390.29"/>
    <n v="59.31"/>
    <n v="39.029000000000003"/>
  </r>
  <r>
    <x v="8"/>
    <x v="0"/>
    <n v="588.04999999999995"/>
    <n v="595.26"/>
    <n v="51.75"/>
    <n v="59.526000000000003"/>
  </r>
  <r>
    <x v="8"/>
    <x v="1"/>
    <n v="527.08000000000004"/>
    <n v="494.88"/>
    <n v="43.86"/>
    <n v="49.488"/>
  </r>
  <r>
    <x v="8"/>
    <x v="2"/>
    <n v="341.72"/>
    <n v="501.84"/>
    <n v="52.3"/>
    <n v="50.183999999999997"/>
  </r>
  <r>
    <x v="8"/>
    <x v="3"/>
    <n v="576.46"/>
    <n v="326.75"/>
    <n v="48.69"/>
    <n v="32.675000000000004"/>
  </r>
  <r>
    <x v="9"/>
    <x v="0"/>
    <n v="554.86"/>
    <n v="343.45"/>
    <n v="50.78"/>
    <n v="34.344999999999999"/>
  </r>
  <r>
    <x v="9"/>
    <x v="1"/>
    <n v="485.25"/>
    <n v="459.85"/>
    <n v="48.9"/>
    <n v="45.985000000000007"/>
  </r>
  <r>
    <x v="9"/>
    <x v="2"/>
    <n v="424.53"/>
    <n v="627.29"/>
    <n v="58.88"/>
    <n v="62.728999999999999"/>
  </r>
  <r>
    <x v="9"/>
    <x v="3"/>
    <n v="532.54999999999995"/>
    <n v="324.02"/>
    <n v="61.83"/>
    <n v="32.402000000000001"/>
  </r>
  <r>
    <x v="10"/>
    <x v="0"/>
    <n v="607.82000000000005"/>
    <n v="359.21"/>
    <n v="52.83"/>
    <n v="35.920999999999999"/>
  </r>
  <r>
    <x v="10"/>
    <x v="1"/>
    <n v="506.2"/>
    <n v="457.27"/>
    <n v="55.72"/>
    <n v="45.727000000000004"/>
  </r>
  <r>
    <x v="10"/>
    <x v="2"/>
    <n v="389.03"/>
    <n v="576.12"/>
    <n v="49.25"/>
    <n v="57.612000000000002"/>
  </r>
  <r>
    <x v="10"/>
    <x v="3"/>
    <n v="466.45"/>
    <n v="266.52"/>
    <n v="51.1"/>
    <n v="26.652000000000001"/>
  </r>
  <r>
    <x v="11"/>
    <x v="0"/>
    <n v="495.68"/>
    <n v="364.96"/>
    <n v="47.01"/>
    <n v="36.496000000000002"/>
  </r>
  <r>
    <x v="11"/>
    <x v="1"/>
    <n v="481.51"/>
    <n v="427.32"/>
    <n v="53.63"/>
    <n v="42.731999999999999"/>
  </r>
  <r>
    <x v="11"/>
    <x v="2"/>
    <n v="427.99"/>
    <n v="805.91"/>
    <n v="52.83"/>
    <n v="80.591000000000008"/>
  </r>
  <r>
    <x v="11"/>
    <x v="3"/>
    <n v="455.67"/>
    <n v="368.95"/>
    <n v="44.64"/>
    <n v="36.895000000000003"/>
  </r>
  <r>
    <x v="12"/>
    <x v="0"/>
    <n v="491.39"/>
    <n v="600.63"/>
    <n v="38.08"/>
    <n v="60.063000000000002"/>
  </r>
  <r>
    <x v="12"/>
    <x v="1"/>
    <n v="518.96"/>
    <n v="361.5"/>
    <n v="56.61"/>
    <n v="36.15"/>
  </r>
  <r>
    <x v="12"/>
    <x v="2"/>
    <n v="382.35"/>
    <n v="619.89"/>
    <n v="50.05"/>
    <n v="61.989000000000004"/>
  </r>
  <r>
    <x v="12"/>
    <x v="3"/>
    <n v="455.57"/>
    <n v="243.18"/>
    <n v="49.52"/>
    <n v="24.318000000000001"/>
  </r>
  <r>
    <x v="13"/>
    <x v="0"/>
    <n v="552.38"/>
    <n v="548.49"/>
    <n v="40.24"/>
    <n v="54.849000000000004"/>
  </r>
  <r>
    <x v="13"/>
    <x v="1"/>
    <n v="529.79999999999995"/>
    <n v="246.95"/>
    <n v="44.67"/>
    <n v="24.695"/>
  </r>
  <r>
    <x v="13"/>
    <x v="2"/>
    <n v="430.67"/>
    <n v="507.78"/>
    <n v="59.99"/>
    <n v="50.777999999999999"/>
  </r>
  <r>
    <x v="13"/>
    <x v="3"/>
    <n v="540.64"/>
    <n v="261.69"/>
    <n v="46.61"/>
    <n v="26.169"/>
  </r>
  <r>
    <x v="14"/>
    <x v="0"/>
    <n v="432.59"/>
    <n v="785.55"/>
    <n v="55.62"/>
    <n v="78.555000000000007"/>
  </r>
  <r>
    <x v="14"/>
    <x v="1"/>
    <n v="531.15"/>
    <n v="399.19"/>
    <n v="46.36"/>
    <n v="39.919000000000004"/>
  </r>
  <r>
    <x v="14"/>
    <x v="2"/>
    <n v="471.11"/>
    <n v="628.28"/>
    <n v="43.08"/>
    <n v="62.828000000000003"/>
  </r>
  <r>
    <x v="14"/>
    <x v="3"/>
    <n v="625.84"/>
    <n v="302.87"/>
    <n v="40.229999999999997"/>
    <n v="30.287000000000003"/>
  </r>
  <r>
    <x v="15"/>
    <x v="0"/>
    <n v="438.41"/>
    <n v="668.6"/>
    <n v="51.43"/>
    <n v="66.86"/>
  </r>
  <r>
    <x v="15"/>
    <x v="1"/>
    <n v="422.82"/>
    <n v="466.08"/>
    <n v="54.59"/>
    <n v="46.608000000000004"/>
  </r>
  <r>
    <x v="15"/>
    <x v="2"/>
    <n v="406.36"/>
    <n v="833.67"/>
    <n v="56.4"/>
    <n v="83.367000000000004"/>
  </r>
  <r>
    <x v="15"/>
    <x v="3"/>
    <n v="462.69"/>
    <n v="292.79000000000002"/>
    <n v="42.17"/>
    <n v="29.279000000000003"/>
  </r>
  <r>
    <x v="16"/>
    <x v="0"/>
    <n v="432.62"/>
    <n v="626.23"/>
    <n v="49.67"/>
    <n v="62.623000000000005"/>
  </r>
  <r>
    <x v="16"/>
    <x v="1"/>
    <n v="462.32"/>
    <n v="385.64"/>
    <n v="56.12"/>
    <n v="38.564"/>
  </r>
  <r>
    <x v="16"/>
    <x v="2"/>
    <n v="534.99"/>
    <n v="747.23"/>
    <n v="52.79"/>
    <n v="74.722999999999999"/>
  </r>
  <r>
    <x v="16"/>
    <x v="3"/>
    <n v="550.30999999999995"/>
    <n v="290.32"/>
    <n v="42.28"/>
    <n v="29.032"/>
  </r>
  <r>
    <x v="17"/>
    <x v="0"/>
    <n v="446.28"/>
    <n v="741.83"/>
    <n v="43.14"/>
    <n v="74.183000000000007"/>
  </r>
  <r>
    <x v="17"/>
    <x v="1"/>
    <n v="449.46"/>
    <n v="467.2"/>
    <n v="59.42"/>
    <n v="46.72"/>
  </r>
  <r>
    <x v="17"/>
    <x v="2"/>
    <n v="392.49"/>
    <n v="605.38"/>
    <n v="51.03"/>
    <n v="60.538000000000004"/>
  </r>
  <r>
    <x v="17"/>
    <x v="3"/>
    <n v="578.61"/>
    <n v="225.58"/>
    <n v="46.62"/>
    <n v="22.558000000000003"/>
  </r>
  <r>
    <x v="18"/>
    <x v="0"/>
    <n v="389.15"/>
    <n v="827.86"/>
    <n v="45.19"/>
    <n v="82.786000000000001"/>
  </r>
  <r>
    <x v="18"/>
    <x v="1"/>
    <n v="422.72"/>
    <n v="492.72"/>
    <n v="56.45"/>
    <n v="49.272000000000006"/>
  </r>
  <r>
    <x v="18"/>
    <x v="2"/>
    <n v="368.66"/>
    <n v="711.24"/>
    <n v="40.47"/>
    <n v="71.124000000000009"/>
  </r>
  <r>
    <x v="18"/>
    <x v="3"/>
    <n v="690.94"/>
    <n v="323.62"/>
    <n v="45.21"/>
    <n v="32.362000000000002"/>
  </r>
  <r>
    <x v="19"/>
    <x v="0"/>
    <n v="487.31"/>
    <n v="518.17999999999995"/>
    <n v="41.01"/>
    <n v="51.817999999999998"/>
  </r>
  <r>
    <x v="19"/>
    <x v="1"/>
    <n v="490.99"/>
    <n v="428.4"/>
    <n v="62.07"/>
    <n v="42.84"/>
  </r>
  <r>
    <x v="19"/>
    <x v="2"/>
    <n v="391.53"/>
    <n v="944.56"/>
    <n v="52.04"/>
    <n v="94.456000000000003"/>
  </r>
  <r>
    <x v="19"/>
    <x v="3"/>
    <n v="571.55999999999995"/>
    <n v="233.79"/>
    <n v="43.86"/>
    <n v="23.379000000000001"/>
  </r>
  <r>
    <x v="20"/>
    <x v="0"/>
    <n v="389.74"/>
    <n v="649.03"/>
    <n v="40.659999999999997"/>
    <n v="64.903000000000006"/>
  </r>
  <r>
    <x v="20"/>
    <x v="1"/>
    <n v="427.8"/>
    <n v="288.66000000000003"/>
    <n v="57.46"/>
    <n v="28.866000000000003"/>
  </r>
  <r>
    <x v="20"/>
    <x v="2"/>
    <n v="506.38"/>
    <n v="703.61"/>
    <n v="41.85"/>
    <n v="70.361000000000004"/>
  </r>
  <r>
    <x v="20"/>
    <x v="3"/>
    <n v="596.5"/>
    <n v="186.32"/>
    <n v="45.68"/>
    <n v="18.632000000000001"/>
  </r>
  <r>
    <x v="21"/>
    <x v="0"/>
    <n v="356.7"/>
    <n v="732.29"/>
    <n v="41.04"/>
    <n v="73.228999999999999"/>
  </r>
  <r>
    <x v="21"/>
    <x v="1"/>
    <n v="419.35"/>
    <n v="240.76"/>
    <n v="65.88"/>
    <n v="24.076000000000001"/>
  </r>
  <r>
    <x v="21"/>
    <x v="2"/>
    <n v="527"/>
    <n v="842.51"/>
    <n v="48.05"/>
    <n v="84.251000000000005"/>
  </r>
  <r>
    <x v="21"/>
    <x v="3"/>
    <n v="698.23"/>
    <n v="243.93"/>
    <n v="38.299999999999997"/>
    <n v="24.393000000000001"/>
  </r>
  <r>
    <x v="22"/>
    <x v="0"/>
    <n v="375.5"/>
    <n v="994.33"/>
    <n v="47.7"/>
    <n v="99.433000000000007"/>
  </r>
  <r>
    <x v="22"/>
    <x v="1"/>
    <n v="383.83"/>
    <n v="313.45999999999998"/>
    <n v="49.09"/>
    <n v="31.346"/>
  </r>
  <r>
    <x v="22"/>
    <x v="2"/>
    <n v="498.69"/>
    <n v="673.88"/>
    <n v="40.74"/>
    <n v="67.388000000000005"/>
  </r>
  <r>
    <x v="22"/>
    <x v="3"/>
    <n v="635.62"/>
    <n v="321.16000000000003"/>
    <n v="36.5"/>
    <n v="32.116000000000007"/>
  </r>
  <r>
    <x v="23"/>
    <x v="0"/>
    <n v="369.35"/>
    <n v="682.44"/>
    <n v="44.11"/>
    <n v="68.244000000000014"/>
  </r>
  <r>
    <x v="23"/>
    <x v="1"/>
    <n v="345.91"/>
    <n v="294.39"/>
    <n v="64.36"/>
    <n v="29.439"/>
  </r>
  <r>
    <x v="23"/>
    <x v="2"/>
    <n v="598.37"/>
    <n v="869.23"/>
    <n v="40.049999999999997"/>
    <n v="86.923000000000002"/>
  </r>
  <r>
    <x v="23"/>
    <x v="3"/>
    <n v="649.83000000000004"/>
    <n v="216.33"/>
    <n v="35.24"/>
    <n v="21.633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B5075-ECAA-4995-99B2-8F2FD2F4409E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1:L6" firstHeaderRow="0" firstDataRow="1" firstDataCol="1"/>
  <pivotFields count="6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apacity" fld="2" subtotal="average" baseField="1" baseItem="0"/>
    <dataField name="Average of Demand" fld="3" subtotal="average" baseField="1" baseItem="0"/>
    <dataField name="Average of Production_cost" fld="4" subtotal="average" baseField="1" baseItem="0"/>
    <dataField name="Average of Safety Stock " fld="5" subtotal="average" baseField="1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6996F-7ADD-43F7-A82D-E08FD1EBB67B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E6" firstHeaderRow="0" firstDataRow="1" firstDataCol="1"/>
  <pivotFields count="6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apacity" fld="2" subtotal="average" baseField="1" baseItem="0"/>
    <dataField name="Average of Demand" fld="3" subtotal="average" baseField="1" baseItem="0"/>
    <dataField name="Average of Production_cost" fld="4" subtotal="average" baseField="1" baseItem="0"/>
    <dataField name="Average of Safety Stock " fld="5" subtotal="average" baseField="1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BB8E8-F7B7-48F8-AE4F-675F6764205C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D26" firstHeaderRow="0" firstDataRow="1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pacity" fld="2" subtotal="average" baseField="0" baseItem="0"/>
    <dataField name="Average of Demand" fld="3" subtotal="average" baseField="0" baseItem="0"/>
    <dataField name="Average of Production_cost" fld="4" subtotal="average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1B6C-7A01-42A5-AF7E-AAE4A96B21A6}">
  <dimension ref="A1:C2"/>
  <sheetViews>
    <sheetView workbookViewId="0">
      <selection activeCell="D11" sqref="D11"/>
    </sheetView>
  </sheetViews>
  <sheetFormatPr defaultRowHeight="14.5" x14ac:dyDescent="0.35"/>
  <cols>
    <col min="1" max="1" width="15.26953125" bestFit="1" customWidth="1"/>
    <col min="2" max="2" width="9.26953125" bestFit="1" customWidth="1"/>
    <col min="3" max="3" width="14.54296875" bestFit="1" customWidth="1"/>
  </cols>
  <sheetData>
    <row r="1" spans="1:3" x14ac:dyDescent="0.35">
      <c r="A1" s="8" t="s">
        <v>0</v>
      </c>
      <c r="B1" s="8" t="s">
        <v>1</v>
      </c>
      <c r="C1" s="8" t="s">
        <v>2</v>
      </c>
    </row>
    <row r="2" spans="1:3" x14ac:dyDescent="0.35">
      <c r="A2" s="9">
        <v>300</v>
      </c>
      <c r="B2" s="9">
        <v>1.35</v>
      </c>
      <c r="C2" s="9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33E4F-1CDC-4BDA-9E67-A2E96B6B7836}">
  <dimension ref="A1:L97"/>
  <sheetViews>
    <sheetView workbookViewId="0">
      <selection activeCell="H12" sqref="H12"/>
    </sheetView>
  </sheetViews>
  <sheetFormatPr defaultRowHeight="14.5" x14ac:dyDescent="0.35"/>
  <cols>
    <col min="5" max="5" width="14" bestFit="1" customWidth="1"/>
    <col min="6" max="6" width="11.54296875" bestFit="1" customWidth="1"/>
    <col min="8" max="8" width="12.453125" bestFit="1" customWidth="1"/>
    <col min="9" max="9" width="17.36328125" bestFit="1" customWidth="1"/>
    <col min="10" max="10" width="17" bestFit="1" customWidth="1"/>
    <col min="11" max="11" width="23.54296875" bestFit="1" customWidth="1"/>
    <col min="12" max="12" width="20.6328125" bestFit="1" customWidth="1"/>
  </cols>
  <sheetData>
    <row r="1" spans="1:12" x14ac:dyDescent="0.35">
      <c r="A1" s="8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"/>
      <c r="H1" s="2" t="s">
        <v>10</v>
      </c>
      <c r="I1" s="2" t="s">
        <v>11</v>
      </c>
      <c r="J1" t="s">
        <v>12</v>
      </c>
      <c r="K1" t="s">
        <v>13</v>
      </c>
      <c r="L1" t="s">
        <v>14</v>
      </c>
    </row>
    <row r="2" spans="1:12" x14ac:dyDescent="0.35">
      <c r="A2" s="9">
        <v>2000</v>
      </c>
      <c r="B2" s="9">
        <v>1</v>
      </c>
      <c r="C2" s="9">
        <v>673.47</v>
      </c>
      <c r="D2" s="9">
        <v>572.14</v>
      </c>
      <c r="E2" s="9">
        <v>68.44</v>
      </c>
      <c r="F2" s="9">
        <f>D2*'Module 3 constraints '!$C$2</f>
        <v>57.213999999999999</v>
      </c>
      <c r="H2" s="3">
        <v>1</v>
      </c>
      <c r="I2" s="4">
        <v>506.00000000000006</v>
      </c>
      <c r="J2" s="7">
        <v>572.00000000000011</v>
      </c>
      <c r="K2" s="4">
        <v>51.530416666666667</v>
      </c>
      <c r="L2" s="4">
        <v>57.199999999999996</v>
      </c>
    </row>
    <row r="3" spans="1:12" x14ac:dyDescent="0.35">
      <c r="A3" s="9">
        <v>2000</v>
      </c>
      <c r="B3" s="9">
        <v>2</v>
      </c>
      <c r="C3" s="9">
        <v>607.54999999999995</v>
      </c>
      <c r="D3" s="9">
        <v>321.44</v>
      </c>
      <c r="E3" s="9">
        <v>38.17</v>
      </c>
      <c r="F3" s="9">
        <f>D3*'Module 3 constraints '!$C$2</f>
        <v>32.143999999999998</v>
      </c>
      <c r="H3" s="3">
        <v>2</v>
      </c>
      <c r="I3" s="4">
        <v>498.99958333333319</v>
      </c>
      <c r="J3" s="7">
        <v>420.99874999999992</v>
      </c>
      <c r="K3" s="4">
        <v>50.519583333333323</v>
      </c>
      <c r="L3" s="4">
        <v>42.099875000000004</v>
      </c>
    </row>
    <row r="4" spans="1:12" x14ac:dyDescent="0.35">
      <c r="A4" s="9">
        <v>2000</v>
      </c>
      <c r="B4" s="9">
        <v>3</v>
      </c>
      <c r="C4" s="9">
        <v>289.83</v>
      </c>
      <c r="D4" s="9">
        <v>537.21</v>
      </c>
      <c r="E4" s="9">
        <v>69.650000000000006</v>
      </c>
      <c r="F4" s="9">
        <f>D4*'Module 3 constraints '!$C$2</f>
        <v>53.721000000000004</v>
      </c>
      <c r="H4" s="3">
        <v>3</v>
      </c>
      <c r="I4" s="4">
        <v>402.00083333333333</v>
      </c>
      <c r="J4" s="7">
        <v>632.00041666666652</v>
      </c>
      <c r="K4" s="4">
        <v>53.590416666666663</v>
      </c>
      <c r="L4" s="4">
        <v>63.200041666666664</v>
      </c>
    </row>
    <row r="5" spans="1:12" x14ac:dyDescent="0.35">
      <c r="A5" s="9">
        <v>2000</v>
      </c>
      <c r="B5" s="9">
        <v>4</v>
      </c>
      <c r="C5" s="9">
        <v>418.69</v>
      </c>
      <c r="D5" s="9">
        <v>409.87</v>
      </c>
      <c r="E5" s="9">
        <v>57.37</v>
      </c>
      <c r="F5" s="9">
        <f>D5*'Module 3 constraints '!$C$2</f>
        <v>40.987000000000002</v>
      </c>
      <c r="H5" s="3">
        <v>4</v>
      </c>
      <c r="I5" s="4">
        <v>530.00041666666664</v>
      </c>
      <c r="J5" s="7">
        <v>297.99916666666661</v>
      </c>
      <c r="K5" s="4">
        <v>48.729583333333331</v>
      </c>
      <c r="L5" s="4">
        <v>29.799916666666661</v>
      </c>
    </row>
    <row r="6" spans="1:12" x14ac:dyDescent="0.35">
      <c r="A6" s="9">
        <v>2001</v>
      </c>
      <c r="B6" s="9">
        <v>1</v>
      </c>
      <c r="C6" s="9">
        <v>599.29999999999995</v>
      </c>
      <c r="D6" s="9">
        <v>458.97</v>
      </c>
      <c r="E6" s="9">
        <v>63.54</v>
      </c>
      <c r="F6" s="9">
        <f>D6*'Module 3 constraints '!$C$2</f>
        <v>45.897000000000006</v>
      </c>
      <c r="H6" s="3" t="s">
        <v>9</v>
      </c>
      <c r="I6" s="4">
        <v>484.25020833333338</v>
      </c>
      <c r="J6" s="4">
        <v>480.74958333333348</v>
      </c>
      <c r="K6" s="4">
        <v>51.092500000000008</v>
      </c>
      <c r="L6" s="4">
        <v>48.074958333333349</v>
      </c>
    </row>
    <row r="7" spans="1:12" x14ac:dyDescent="0.35">
      <c r="A7" s="9">
        <v>2001</v>
      </c>
      <c r="B7" s="9">
        <v>2</v>
      </c>
      <c r="C7" s="9">
        <v>652.38</v>
      </c>
      <c r="D7" s="9">
        <v>584.72</v>
      </c>
      <c r="E7" s="9">
        <v>45.12</v>
      </c>
      <c r="F7" s="9">
        <f>D7*'Module 3 constraints '!$C$2</f>
        <v>58.472000000000008</v>
      </c>
    </row>
    <row r="8" spans="1:12" x14ac:dyDescent="0.35">
      <c r="A8" s="9">
        <v>2001</v>
      </c>
      <c r="B8" s="9">
        <v>3</v>
      </c>
      <c r="C8" s="9">
        <v>233.7</v>
      </c>
      <c r="D8" s="9">
        <v>456.27</v>
      </c>
      <c r="E8" s="9">
        <v>65.38</v>
      </c>
      <c r="F8" s="9">
        <f>D8*'Module 3 constraints '!$C$2</f>
        <v>45.627000000000002</v>
      </c>
    </row>
    <row r="9" spans="1:12" x14ac:dyDescent="0.35">
      <c r="A9" s="9">
        <v>2001</v>
      </c>
      <c r="B9" s="9">
        <v>4</v>
      </c>
      <c r="C9" s="9">
        <v>438.49</v>
      </c>
      <c r="D9" s="9">
        <v>390.26</v>
      </c>
      <c r="E9" s="9">
        <v>55.49</v>
      </c>
      <c r="F9" s="9">
        <f>D9*'Module 3 constraints '!$C$2</f>
        <v>39.026000000000003</v>
      </c>
    </row>
    <row r="10" spans="1:12" x14ac:dyDescent="0.35">
      <c r="A10" s="9">
        <v>2002</v>
      </c>
      <c r="B10" s="9">
        <v>1</v>
      </c>
      <c r="C10" s="9">
        <v>674.55</v>
      </c>
      <c r="D10" s="9">
        <v>498.73</v>
      </c>
      <c r="E10" s="9">
        <v>57.22</v>
      </c>
      <c r="F10" s="9">
        <f>D10*'Module 3 constraints '!$C$2</f>
        <v>49.873000000000005</v>
      </c>
    </row>
    <row r="11" spans="1:12" x14ac:dyDescent="0.35">
      <c r="A11" s="9">
        <v>2002</v>
      </c>
      <c r="B11" s="9">
        <v>2</v>
      </c>
      <c r="C11" s="9">
        <v>560.11</v>
      </c>
      <c r="D11" s="9">
        <v>627.35</v>
      </c>
      <c r="E11" s="9">
        <v>33.4</v>
      </c>
      <c r="F11" s="9">
        <f>D11*'Module 3 constraints '!$C$2</f>
        <v>62.735000000000007</v>
      </c>
    </row>
    <row r="12" spans="1:12" x14ac:dyDescent="0.35">
      <c r="A12" s="9">
        <v>2002</v>
      </c>
      <c r="B12" s="9">
        <v>3</v>
      </c>
      <c r="C12" s="9">
        <v>306.27</v>
      </c>
      <c r="D12" s="9">
        <v>433.82</v>
      </c>
      <c r="E12" s="9">
        <v>67.06</v>
      </c>
      <c r="F12" s="9">
        <f>D12*'Module 3 constraints '!$C$2</f>
        <v>43.382000000000005</v>
      </c>
    </row>
    <row r="13" spans="1:12" x14ac:dyDescent="0.35">
      <c r="A13" s="9">
        <v>2002</v>
      </c>
      <c r="B13" s="9">
        <v>4</v>
      </c>
      <c r="C13" s="9">
        <v>404.04</v>
      </c>
      <c r="D13" s="9">
        <v>339.11</v>
      </c>
      <c r="E13" s="9">
        <v>63.03</v>
      </c>
      <c r="F13" s="9">
        <f>D13*'Module 3 constraints '!$C$2</f>
        <v>33.911000000000001</v>
      </c>
    </row>
    <row r="14" spans="1:12" x14ac:dyDescent="0.35">
      <c r="A14" s="9">
        <v>2003</v>
      </c>
      <c r="B14" s="9">
        <v>1</v>
      </c>
      <c r="C14" s="9">
        <v>529.38</v>
      </c>
      <c r="D14" s="9">
        <v>362.38</v>
      </c>
      <c r="E14" s="9">
        <v>58.13</v>
      </c>
      <c r="F14" s="9">
        <f>D14*'Module 3 constraints '!$C$2</f>
        <v>36.238</v>
      </c>
    </row>
    <row r="15" spans="1:12" x14ac:dyDescent="0.35">
      <c r="A15" s="9">
        <v>2003</v>
      </c>
      <c r="B15" s="9">
        <v>2</v>
      </c>
      <c r="C15" s="9">
        <v>530.53</v>
      </c>
      <c r="D15" s="9">
        <v>491.01</v>
      </c>
      <c r="E15" s="9">
        <v>44.19</v>
      </c>
      <c r="F15" s="9">
        <f>D15*'Module 3 constraints '!$C$2</f>
        <v>49.100999999999999</v>
      </c>
    </row>
    <row r="16" spans="1:12" x14ac:dyDescent="0.35">
      <c r="A16" s="9">
        <v>2003</v>
      </c>
      <c r="B16" s="9">
        <v>3</v>
      </c>
      <c r="C16" s="9">
        <v>321.13</v>
      </c>
      <c r="D16" s="9">
        <v>426.65</v>
      </c>
      <c r="E16" s="9">
        <v>58.25</v>
      </c>
      <c r="F16" s="9">
        <f>D16*'Module 3 constraints '!$C$2</f>
        <v>42.664999999999999</v>
      </c>
      <c r="I16" s="4"/>
    </row>
    <row r="17" spans="1:9" x14ac:dyDescent="0.35">
      <c r="A17" s="9">
        <v>2003</v>
      </c>
      <c r="B17" s="9">
        <v>4</v>
      </c>
      <c r="C17" s="9">
        <v>432.37</v>
      </c>
      <c r="D17" s="9">
        <v>270.51</v>
      </c>
      <c r="E17" s="9">
        <v>49.09</v>
      </c>
      <c r="F17" s="9">
        <f>D17*'Module 3 constraints '!$C$2</f>
        <v>27.051000000000002</v>
      </c>
      <c r="I17" s="4"/>
    </row>
    <row r="18" spans="1:9" x14ac:dyDescent="0.35">
      <c r="A18" s="9">
        <v>2004</v>
      </c>
      <c r="B18" s="9">
        <v>1</v>
      </c>
      <c r="C18" s="9">
        <v>605.91999999999996</v>
      </c>
      <c r="D18" s="9">
        <v>413.23</v>
      </c>
      <c r="E18" s="9">
        <v>63.11</v>
      </c>
      <c r="F18" s="9">
        <f>D18*'Module 3 constraints '!$C$2</f>
        <v>41.323000000000008</v>
      </c>
      <c r="I18" s="4"/>
    </row>
    <row r="19" spans="1:9" x14ac:dyDescent="0.35">
      <c r="A19" s="9">
        <v>2004</v>
      </c>
      <c r="B19" s="9">
        <v>2</v>
      </c>
      <c r="C19" s="9">
        <v>667.99</v>
      </c>
      <c r="D19" s="9">
        <v>418.07</v>
      </c>
      <c r="E19" s="9">
        <v>40.049999999999997</v>
      </c>
      <c r="F19" s="9">
        <f>D19*'Module 3 constraints '!$C$2</f>
        <v>41.807000000000002</v>
      </c>
      <c r="I19" s="4"/>
    </row>
    <row r="20" spans="1:9" x14ac:dyDescent="0.35">
      <c r="A20" s="9">
        <v>2004</v>
      </c>
      <c r="B20" s="9">
        <v>3</v>
      </c>
      <c r="C20" s="9">
        <v>300.69</v>
      </c>
      <c r="D20" s="9">
        <v>553.91</v>
      </c>
      <c r="E20" s="9">
        <v>57.3</v>
      </c>
      <c r="F20" s="9">
        <f>D20*'Module 3 constraints '!$C$2</f>
        <v>55.390999999999998</v>
      </c>
    </row>
    <row r="21" spans="1:9" x14ac:dyDescent="0.35">
      <c r="A21" s="9">
        <v>2004</v>
      </c>
      <c r="B21" s="9">
        <v>4</v>
      </c>
      <c r="C21" s="9">
        <v>513.59</v>
      </c>
      <c r="D21" s="9">
        <v>220.63</v>
      </c>
      <c r="E21" s="9">
        <v>53</v>
      </c>
      <c r="F21" s="9">
        <f>D21*'Module 3 constraints '!$C$2</f>
        <v>22.063000000000002</v>
      </c>
    </row>
    <row r="22" spans="1:9" x14ac:dyDescent="0.35">
      <c r="A22" s="9">
        <v>2005</v>
      </c>
      <c r="B22" s="9">
        <v>1</v>
      </c>
      <c r="C22" s="9">
        <v>587.52</v>
      </c>
      <c r="D22" s="9">
        <v>481.61</v>
      </c>
      <c r="E22" s="9">
        <v>63.71</v>
      </c>
      <c r="F22" s="9">
        <f>D22*'Module 3 constraints '!$C$2</f>
        <v>48.161000000000001</v>
      </c>
    </row>
    <row r="23" spans="1:9" x14ac:dyDescent="0.35">
      <c r="A23" s="9">
        <v>2005</v>
      </c>
      <c r="B23" s="9">
        <v>2</v>
      </c>
      <c r="C23" s="9">
        <v>499.43</v>
      </c>
      <c r="D23" s="9">
        <v>360.89</v>
      </c>
      <c r="E23" s="9">
        <v>41.24</v>
      </c>
      <c r="F23" s="9">
        <f>D23*'Module 3 constraints '!$C$2</f>
        <v>36.088999999999999</v>
      </c>
    </row>
    <row r="24" spans="1:9" x14ac:dyDescent="0.35">
      <c r="A24" s="9">
        <v>2005</v>
      </c>
      <c r="B24" s="9">
        <v>3</v>
      </c>
      <c r="C24" s="9">
        <v>401.14</v>
      </c>
      <c r="D24" s="9">
        <v>672.27</v>
      </c>
      <c r="E24" s="9">
        <v>61.12</v>
      </c>
      <c r="F24" s="9">
        <f>D24*'Module 3 constraints '!$C$2</f>
        <v>67.227000000000004</v>
      </c>
    </row>
    <row r="25" spans="1:9" x14ac:dyDescent="0.35">
      <c r="A25" s="9">
        <v>2005</v>
      </c>
      <c r="B25" s="9">
        <v>4</v>
      </c>
      <c r="C25" s="9">
        <v>511.85</v>
      </c>
      <c r="D25" s="9">
        <v>376.47</v>
      </c>
      <c r="E25" s="9">
        <v>58.9</v>
      </c>
      <c r="F25" s="9">
        <f>D25*'Module 3 constraints '!$C$2</f>
        <v>37.647000000000006</v>
      </c>
    </row>
    <row r="26" spans="1:9" x14ac:dyDescent="0.35">
      <c r="A26" s="9">
        <v>2006</v>
      </c>
      <c r="B26" s="9">
        <v>1</v>
      </c>
      <c r="C26" s="9">
        <v>466.58</v>
      </c>
      <c r="D26" s="9">
        <v>536.78</v>
      </c>
      <c r="E26" s="9">
        <v>63.65</v>
      </c>
      <c r="F26" s="9">
        <f>D26*'Module 3 constraints '!$C$2</f>
        <v>53.677999999999997</v>
      </c>
    </row>
    <row r="27" spans="1:9" x14ac:dyDescent="0.35">
      <c r="A27" s="9">
        <v>2006</v>
      </c>
      <c r="B27" s="9">
        <v>2</v>
      </c>
      <c r="C27" s="9">
        <v>594.11</v>
      </c>
      <c r="D27" s="9">
        <v>538.97</v>
      </c>
      <c r="E27" s="9">
        <v>44.46</v>
      </c>
      <c r="F27" s="9">
        <f>D27*'Module 3 constraints '!$C$2</f>
        <v>53.897000000000006</v>
      </c>
    </row>
    <row r="28" spans="1:9" x14ac:dyDescent="0.35">
      <c r="A28" s="9">
        <v>2006</v>
      </c>
      <c r="B28" s="9">
        <v>3</v>
      </c>
      <c r="C28" s="9">
        <v>315.2</v>
      </c>
      <c r="D28" s="9">
        <v>526.38</v>
      </c>
      <c r="E28" s="9">
        <v>61.13</v>
      </c>
      <c r="F28" s="9">
        <f>D28*'Module 3 constraints '!$C$2</f>
        <v>52.638000000000005</v>
      </c>
    </row>
    <row r="29" spans="1:9" x14ac:dyDescent="0.35">
      <c r="A29" s="9">
        <v>2006</v>
      </c>
      <c r="B29" s="9">
        <v>4</v>
      </c>
      <c r="C29" s="9">
        <v>464.06</v>
      </c>
      <c r="D29" s="9">
        <v>327.02</v>
      </c>
      <c r="E29" s="9">
        <v>54.84</v>
      </c>
      <c r="F29" s="9">
        <f>D29*'Module 3 constraints '!$C$2</f>
        <v>32.701999999999998</v>
      </c>
    </row>
    <row r="30" spans="1:9" x14ac:dyDescent="0.35">
      <c r="A30" s="9">
        <v>2007</v>
      </c>
      <c r="B30" s="9">
        <v>1</v>
      </c>
      <c r="C30" s="9">
        <v>599.45000000000005</v>
      </c>
      <c r="D30" s="9">
        <v>365.82</v>
      </c>
      <c r="E30" s="9">
        <v>58.67</v>
      </c>
      <c r="F30" s="9">
        <f>D30*'Module 3 constraints '!$C$2</f>
        <v>36.582000000000001</v>
      </c>
    </row>
    <row r="31" spans="1:9" x14ac:dyDescent="0.35">
      <c r="A31" s="9">
        <v>2007</v>
      </c>
      <c r="B31" s="9">
        <v>2</v>
      </c>
      <c r="C31" s="9">
        <v>458.74</v>
      </c>
      <c r="D31" s="9">
        <v>537.25</v>
      </c>
      <c r="E31" s="9">
        <v>50.65</v>
      </c>
      <c r="F31" s="9">
        <f>D31*'Module 3 constraints '!$C$2</f>
        <v>53.725000000000001</v>
      </c>
    </row>
    <row r="32" spans="1:9" x14ac:dyDescent="0.35">
      <c r="A32" s="9">
        <v>2007</v>
      </c>
      <c r="B32" s="9">
        <v>3</v>
      </c>
      <c r="C32" s="9">
        <v>388.19</v>
      </c>
      <c r="D32" s="9">
        <v>363.08</v>
      </c>
      <c r="E32" s="9">
        <v>56.48</v>
      </c>
      <c r="F32" s="9">
        <f>D32*'Module 3 constraints '!$C$2</f>
        <v>36.308</v>
      </c>
    </row>
    <row r="33" spans="1:6" x14ac:dyDescent="0.35">
      <c r="A33" s="9">
        <v>2007</v>
      </c>
      <c r="B33" s="9">
        <v>4</v>
      </c>
      <c r="C33" s="9">
        <v>449.45</v>
      </c>
      <c r="D33" s="9">
        <v>390.29</v>
      </c>
      <c r="E33" s="9">
        <v>59.31</v>
      </c>
      <c r="F33" s="9">
        <f>D33*'Module 3 constraints '!$C$2</f>
        <v>39.029000000000003</v>
      </c>
    </row>
    <row r="34" spans="1:6" x14ac:dyDescent="0.35">
      <c r="A34" s="9">
        <v>2008</v>
      </c>
      <c r="B34" s="9">
        <v>1</v>
      </c>
      <c r="C34" s="9">
        <v>588.04999999999995</v>
      </c>
      <c r="D34" s="9">
        <v>595.26</v>
      </c>
      <c r="E34" s="9">
        <v>51.75</v>
      </c>
      <c r="F34" s="9">
        <f>D34*'Module 3 constraints '!$C$2</f>
        <v>59.526000000000003</v>
      </c>
    </row>
    <row r="35" spans="1:6" x14ac:dyDescent="0.35">
      <c r="A35" s="9">
        <v>2008</v>
      </c>
      <c r="B35" s="9">
        <v>2</v>
      </c>
      <c r="C35" s="9">
        <v>527.08000000000004</v>
      </c>
      <c r="D35" s="9">
        <v>494.88</v>
      </c>
      <c r="E35" s="9">
        <v>43.86</v>
      </c>
      <c r="F35" s="9">
        <f>D35*'Module 3 constraints '!$C$2</f>
        <v>49.488</v>
      </c>
    </row>
    <row r="36" spans="1:6" x14ac:dyDescent="0.35">
      <c r="A36" s="9">
        <v>2008</v>
      </c>
      <c r="B36" s="9">
        <v>3</v>
      </c>
      <c r="C36" s="9">
        <v>341.72</v>
      </c>
      <c r="D36" s="9">
        <v>501.84</v>
      </c>
      <c r="E36" s="9">
        <v>52.3</v>
      </c>
      <c r="F36" s="9">
        <f>D36*'Module 3 constraints '!$C$2</f>
        <v>50.183999999999997</v>
      </c>
    </row>
    <row r="37" spans="1:6" x14ac:dyDescent="0.35">
      <c r="A37" s="9">
        <v>2008</v>
      </c>
      <c r="B37" s="9">
        <v>4</v>
      </c>
      <c r="C37" s="9">
        <v>576.46</v>
      </c>
      <c r="D37" s="9">
        <v>326.75</v>
      </c>
      <c r="E37" s="9">
        <v>48.69</v>
      </c>
      <c r="F37" s="9">
        <f>D37*'Module 3 constraints '!$C$2</f>
        <v>32.675000000000004</v>
      </c>
    </row>
    <row r="38" spans="1:6" x14ac:dyDescent="0.35">
      <c r="A38" s="9">
        <v>2009</v>
      </c>
      <c r="B38" s="9">
        <v>1</v>
      </c>
      <c r="C38" s="9">
        <v>554.86</v>
      </c>
      <c r="D38" s="9">
        <v>343.45</v>
      </c>
      <c r="E38" s="9">
        <v>50.78</v>
      </c>
      <c r="F38" s="9">
        <f>D38*'Module 3 constraints '!$C$2</f>
        <v>34.344999999999999</v>
      </c>
    </row>
    <row r="39" spans="1:6" x14ac:dyDescent="0.35">
      <c r="A39" s="9">
        <v>2009</v>
      </c>
      <c r="B39" s="9">
        <v>2</v>
      </c>
      <c r="C39" s="9">
        <v>485.25</v>
      </c>
      <c r="D39" s="9">
        <v>459.85</v>
      </c>
      <c r="E39" s="9">
        <v>48.9</v>
      </c>
      <c r="F39" s="9">
        <f>D39*'Module 3 constraints '!$C$2</f>
        <v>45.985000000000007</v>
      </c>
    </row>
    <row r="40" spans="1:6" x14ac:dyDescent="0.35">
      <c r="A40" s="9">
        <v>2009</v>
      </c>
      <c r="B40" s="9">
        <v>3</v>
      </c>
      <c r="C40" s="9">
        <v>424.53</v>
      </c>
      <c r="D40" s="9">
        <v>627.29</v>
      </c>
      <c r="E40" s="9">
        <v>58.88</v>
      </c>
      <c r="F40" s="9">
        <f>D40*'Module 3 constraints '!$C$2</f>
        <v>62.728999999999999</v>
      </c>
    </row>
    <row r="41" spans="1:6" x14ac:dyDescent="0.35">
      <c r="A41" s="9">
        <v>2009</v>
      </c>
      <c r="B41" s="9">
        <v>4</v>
      </c>
      <c r="C41" s="9">
        <v>532.54999999999995</v>
      </c>
      <c r="D41" s="9">
        <v>324.02</v>
      </c>
      <c r="E41" s="9">
        <v>61.83</v>
      </c>
      <c r="F41" s="9">
        <f>D41*'Module 3 constraints '!$C$2</f>
        <v>32.402000000000001</v>
      </c>
    </row>
    <row r="42" spans="1:6" x14ac:dyDescent="0.35">
      <c r="A42" s="9">
        <v>2010</v>
      </c>
      <c r="B42" s="9">
        <v>1</v>
      </c>
      <c r="C42" s="9">
        <v>607.82000000000005</v>
      </c>
      <c r="D42" s="9">
        <v>359.21</v>
      </c>
      <c r="E42" s="9">
        <v>52.83</v>
      </c>
      <c r="F42" s="9">
        <f>D42*'Module 3 constraints '!$C$2</f>
        <v>35.920999999999999</v>
      </c>
    </row>
    <row r="43" spans="1:6" x14ac:dyDescent="0.35">
      <c r="A43" s="9">
        <v>2010</v>
      </c>
      <c r="B43" s="9">
        <v>2</v>
      </c>
      <c r="C43" s="9">
        <v>506.2</v>
      </c>
      <c r="D43" s="9">
        <v>457.27</v>
      </c>
      <c r="E43" s="9">
        <v>55.72</v>
      </c>
      <c r="F43" s="9">
        <f>D43*'Module 3 constraints '!$C$2</f>
        <v>45.727000000000004</v>
      </c>
    </row>
    <row r="44" spans="1:6" x14ac:dyDescent="0.35">
      <c r="A44" s="9">
        <v>2010</v>
      </c>
      <c r="B44" s="9">
        <v>3</v>
      </c>
      <c r="C44" s="9">
        <v>389.03</v>
      </c>
      <c r="D44" s="9">
        <v>576.12</v>
      </c>
      <c r="E44" s="9">
        <v>49.25</v>
      </c>
      <c r="F44" s="9">
        <f>D44*'Module 3 constraints '!$C$2</f>
        <v>57.612000000000002</v>
      </c>
    </row>
    <row r="45" spans="1:6" x14ac:dyDescent="0.35">
      <c r="A45" s="9">
        <v>2010</v>
      </c>
      <c r="B45" s="9">
        <v>4</v>
      </c>
      <c r="C45" s="9">
        <v>466.45</v>
      </c>
      <c r="D45" s="9">
        <v>266.52</v>
      </c>
      <c r="E45" s="9">
        <v>51.1</v>
      </c>
      <c r="F45" s="9">
        <f>D45*'Module 3 constraints '!$C$2</f>
        <v>26.652000000000001</v>
      </c>
    </row>
    <row r="46" spans="1:6" x14ac:dyDescent="0.35">
      <c r="A46" s="9">
        <v>2011</v>
      </c>
      <c r="B46" s="9">
        <v>1</v>
      </c>
      <c r="C46" s="9">
        <v>495.68</v>
      </c>
      <c r="D46" s="9">
        <v>364.96</v>
      </c>
      <c r="E46" s="9">
        <v>47.01</v>
      </c>
      <c r="F46" s="9">
        <f>D46*'Module 3 constraints '!$C$2</f>
        <v>36.496000000000002</v>
      </c>
    </row>
    <row r="47" spans="1:6" x14ac:dyDescent="0.35">
      <c r="A47" s="9">
        <v>2011</v>
      </c>
      <c r="B47" s="9">
        <v>2</v>
      </c>
      <c r="C47" s="9">
        <v>481.51</v>
      </c>
      <c r="D47" s="9">
        <v>427.32</v>
      </c>
      <c r="E47" s="9">
        <v>53.63</v>
      </c>
      <c r="F47" s="9">
        <f>D47*'Module 3 constraints '!$C$2</f>
        <v>42.731999999999999</v>
      </c>
    </row>
    <row r="48" spans="1:6" x14ac:dyDescent="0.35">
      <c r="A48" s="9">
        <v>2011</v>
      </c>
      <c r="B48" s="9">
        <v>3</v>
      </c>
      <c r="C48" s="9">
        <v>427.99</v>
      </c>
      <c r="D48" s="9">
        <v>805.91</v>
      </c>
      <c r="E48" s="9">
        <v>52.83</v>
      </c>
      <c r="F48" s="9">
        <f>D48*'Module 3 constraints '!$C$2</f>
        <v>80.591000000000008</v>
      </c>
    </row>
    <row r="49" spans="1:6" x14ac:dyDescent="0.35">
      <c r="A49" s="9">
        <v>2011</v>
      </c>
      <c r="B49" s="9">
        <v>4</v>
      </c>
      <c r="C49" s="9">
        <v>455.67</v>
      </c>
      <c r="D49" s="9">
        <v>368.95</v>
      </c>
      <c r="E49" s="9">
        <v>44.64</v>
      </c>
      <c r="F49" s="9">
        <f>D49*'Module 3 constraints '!$C$2</f>
        <v>36.895000000000003</v>
      </c>
    </row>
    <row r="50" spans="1:6" x14ac:dyDescent="0.35">
      <c r="A50" s="9">
        <v>2012</v>
      </c>
      <c r="B50" s="9">
        <v>1</v>
      </c>
      <c r="C50" s="9">
        <v>491.39</v>
      </c>
      <c r="D50" s="9">
        <v>600.63</v>
      </c>
      <c r="E50" s="9">
        <v>38.08</v>
      </c>
      <c r="F50" s="9">
        <f>D50*'Module 3 constraints '!$C$2</f>
        <v>60.063000000000002</v>
      </c>
    </row>
    <row r="51" spans="1:6" x14ac:dyDescent="0.35">
      <c r="A51" s="9">
        <v>2012</v>
      </c>
      <c r="B51" s="9">
        <v>2</v>
      </c>
      <c r="C51" s="9">
        <v>518.96</v>
      </c>
      <c r="D51" s="9">
        <v>361.5</v>
      </c>
      <c r="E51" s="9">
        <v>56.61</v>
      </c>
      <c r="F51" s="9">
        <f>D51*'Module 3 constraints '!$C$2</f>
        <v>36.15</v>
      </c>
    </row>
    <row r="52" spans="1:6" x14ac:dyDescent="0.35">
      <c r="A52" s="9">
        <v>2012</v>
      </c>
      <c r="B52" s="9">
        <v>3</v>
      </c>
      <c r="C52" s="9">
        <v>382.35</v>
      </c>
      <c r="D52" s="9">
        <v>619.89</v>
      </c>
      <c r="E52" s="9">
        <v>50.05</v>
      </c>
      <c r="F52" s="9">
        <f>D52*'Module 3 constraints '!$C$2</f>
        <v>61.989000000000004</v>
      </c>
    </row>
    <row r="53" spans="1:6" x14ac:dyDescent="0.35">
      <c r="A53" s="9">
        <v>2012</v>
      </c>
      <c r="B53" s="9">
        <v>4</v>
      </c>
      <c r="C53" s="9">
        <v>455.57</v>
      </c>
      <c r="D53" s="9">
        <v>243.18</v>
      </c>
      <c r="E53" s="9">
        <v>49.52</v>
      </c>
      <c r="F53" s="9">
        <f>D53*'Module 3 constraints '!$C$2</f>
        <v>24.318000000000001</v>
      </c>
    </row>
    <row r="54" spans="1:6" x14ac:dyDescent="0.35">
      <c r="A54" s="9">
        <v>2013</v>
      </c>
      <c r="B54" s="9">
        <v>1</v>
      </c>
      <c r="C54" s="9">
        <v>552.38</v>
      </c>
      <c r="D54" s="9">
        <v>548.49</v>
      </c>
      <c r="E54" s="9">
        <v>40.24</v>
      </c>
      <c r="F54" s="9">
        <f>D54*'Module 3 constraints '!$C$2</f>
        <v>54.849000000000004</v>
      </c>
    </row>
    <row r="55" spans="1:6" x14ac:dyDescent="0.35">
      <c r="A55" s="9">
        <v>2013</v>
      </c>
      <c r="B55" s="9">
        <v>2</v>
      </c>
      <c r="C55" s="9">
        <v>529.79999999999995</v>
      </c>
      <c r="D55" s="9">
        <v>246.95</v>
      </c>
      <c r="E55" s="9">
        <v>44.67</v>
      </c>
      <c r="F55" s="9">
        <f>D55*'Module 3 constraints '!$C$2</f>
        <v>24.695</v>
      </c>
    </row>
    <row r="56" spans="1:6" x14ac:dyDescent="0.35">
      <c r="A56" s="9">
        <v>2013</v>
      </c>
      <c r="B56" s="9">
        <v>3</v>
      </c>
      <c r="C56" s="9">
        <v>430.67</v>
      </c>
      <c r="D56" s="9">
        <v>507.78</v>
      </c>
      <c r="E56" s="9">
        <v>59.99</v>
      </c>
      <c r="F56" s="9">
        <f>D56*'Module 3 constraints '!$C$2</f>
        <v>50.777999999999999</v>
      </c>
    </row>
    <row r="57" spans="1:6" x14ac:dyDescent="0.35">
      <c r="A57" s="9">
        <v>2013</v>
      </c>
      <c r="B57" s="9">
        <v>4</v>
      </c>
      <c r="C57" s="9">
        <v>540.64</v>
      </c>
      <c r="D57" s="9">
        <v>261.69</v>
      </c>
      <c r="E57" s="9">
        <v>46.61</v>
      </c>
      <c r="F57" s="9">
        <f>D57*'Module 3 constraints '!$C$2</f>
        <v>26.169</v>
      </c>
    </row>
    <row r="58" spans="1:6" x14ac:dyDescent="0.35">
      <c r="A58" s="9">
        <v>2014</v>
      </c>
      <c r="B58" s="9">
        <v>1</v>
      </c>
      <c r="C58" s="9">
        <v>432.59</v>
      </c>
      <c r="D58" s="9">
        <v>785.55</v>
      </c>
      <c r="E58" s="9">
        <v>55.62</v>
      </c>
      <c r="F58" s="9">
        <f>D58*'Module 3 constraints '!$C$2</f>
        <v>78.555000000000007</v>
      </c>
    </row>
    <row r="59" spans="1:6" x14ac:dyDescent="0.35">
      <c r="A59" s="9">
        <v>2014</v>
      </c>
      <c r="B59" s="9">
        <v>2</v>
      </c>
      <c r="C59" s="9">
        <v>531.15</v>
      </c>
      <c r="D59" s="9">
        <v>399.19</v>
      </c>
      <c r="E59" s="9">
        <v>46.36</v>
      </c>
      <c r="F59" s="9">
        <f>D59*'Module 3 constraints '!$C$2</f>
        <v>39.919000000000004</v>
      </c>
    </row>
    <row r="60" spans="1:6" x14ac:dyDescent="0.35">
      <c r="A60" s="9">
        <v>2014</v>
      </c>
      <c r="B60" s="9">
        <v>3</v>
      </c>
      <c r="C60" s="9">
        <v>471.11</v>
      </c>
      <c r="D60" s="9">
        <v>628.28</v>
      </c>
      <c r="E60" s="9">
        <v>43.08</v>
      </c>
      <c r="F60" s="9">
        <f>D60*'Module 3 constraints '!$C$2</f>
        <v>62.828000000000003</v>
      </c>
    </row>
    <row r="61" spans="1:6" x14ac:dyDescent="0.35">
      <c r="A61" s="9">
        <v>2014</v>
      </c>
      <c r="B61" s="9">
        <v>4</v>
      </c>
      <c r="C61" s="9">
        <v>625.84</v>
      </c>
      <c r="D61" s="9">
        <v>302.87</v>
      </c>
      <c r="E61" s="9">
        <v>40.229999999999997</v>
      </c>
      <c r="F61" s="9">
        <f>D61*'Module 3 constraints '!$C$2</f>
        <v>30.287000000000003</v>
      </c>
    </row>
    <row r="62" spans="1:6" x14ac:dyDescent="0.35">
      <c r="A62" s="9">
        <v>2015</v>
      </c>
      <c r="B62" s="9">
        <v>1</v>
      </c>
      <c r="C62" s="9">
        <v>438.41</v>
      </c>
      <c r="D62" s="9">
        <v>668.6</v>
      </c>
      <c r="E62" s="9">
        <v>51.43</v>
      </c>
      <c r="F62" s="9">
        <f>D62*'Module 3 constraints '!$C$2</f>
        <v>66.86</v>
      </c>
    </row>
    <row r="63" spans="1:6" x14ac:dyDescent="0.35">
      <c r="A63" s="9">
        <v>2015</v>
      </c>
      <c r="B63" s="9">
        <v>2</v>
      </c>
      <c r="C63" s="9">
        <v>422.82</v>
      </c>
      <c r="D63" s="9">
        <v>466.08</v>
      </c>
      <c r="E63" s="9">
        <v>54.59</v>
      </c>
      <c r="F63" s="9">
        <f>D63*'Module 3 constraints '!$C$2</f>
        <v>46.608000000000004</v>
      </c>
    </row>
    <row r="64" spans="1:6" x14ac:dyDescent="0.35">
      <c r="A64" s="9">
        <v>2015</v>
      </c>
      <c r="B64" s="9">
        <v>3</v>
      </c>
      <c r="C64" s="9">
        <v>406.36</v>
      </c>
      <c r="D64" s="9">
        <v>833.67</v>
      </c>
      <c r="E64" s="9">
        <v>56.4</v>
      </c>
      <c r="F64" s="9">
        <f>D64*'Module 3 constraints '!$C$2</f>
        <v>83.367000000000004</v>
      </c>
    </row>
    <row r="65" spans="1:6" x14ac:dyDescent="0.35">
      <c r="A65" s="9">
        <v>2015</v>
      </c>
      <c r="B65" s="9">
        <v>4</v>
      </c>
      <c r="C65" s="9">
        <v>462.69</v>
      </c>
      <c r="D65" s="9">
        <v>292.79000000000002</v>
      </c>
      <c r="E65" s="9">
        <v>42.17</v>
      </c>
      <c r="F65" s="9">
        <f>D65*'Module 3 constraints '!$C$2</f>
        <v>29.279000000000003</v>
      </c>
    </row>
    <row r="66" spans="1:6" x14ac:dyDescent="0.35">
      <c r="A66" s="9">
        <v>2016</v>
      </c>
      <c r="B66" s="9">
        <v>1</v>
      </c>
      <c r="C66" s="9">
        <v>432.62</v>
      </c>
      <c r="D66" s="9">
        <v>626.23</v>
      </c>
      <c r="E66" s="9">
        <v>49.67</v>
      </c>
      <c r="F66" s="9">
        <f>D66*'Module 3 constraints '!$C$2</f>
        <v>62.623000000000005</v>
      </c>
    </row>
    <row r="67" spans="1:6" x14ac:dyDescent="0.35">
      <c r="A67" s="9">
        <v>2016</v>
      </c>
      <c r="B67" s="9">
        <v>2</v>
      </c>
      <c r="C67" s="9">
        <v>462.32</v>
      </c>
      <c r="D67" s="9">
        <v>385.64</v>
      </c>
      <c r="E67" s="9">
        <v>56.12</v>
      </c>
      <c r="F67" s="9">
        <f>D67*'Module 3 constraints '!$C$2</f>
        <v>38.564</v>
      </c>
    </row>
    <row r="68" spans="1:6" x14ac:dyDescent="0.35">
      <c r="A68" s="9">
        <v>2016</v>
      </c>
      <c r="B68" s="9">
        <v>3</v>
      </c>
      <c r="C68" s="9">
        <v>534.99</v>
      </c>
      <c r="D68" s="9">
        <v>747.23</v>
      </c>
      <c r="E68" s="9">
        <v>52.79</v>
      </c>
      <c r="F68" s="9">
        <f>D68*'Module 3 constraints '!$C$2</f>
        <v>74.722999999999999</v>
      </c>
    </row>
    <row r="69" spans="1:6" x14ac:dyDescent="0.35">
      <c r="A69" s="9">
        <v>2016</v>
      </c>
      <c r="B69" s="9">
        <v>4</v>
      </c>
      <c r="C69" s="9">
        <v>550.30999999999995</v>
      </c>
      <c r="D69" s="9">
        <v>290.32</v>
      </c>
      <c r="E69" s="9">
        <v>42.28</v>
      </c>
      <c r="F69" s="9">
        <f>D69*'Module 3 constraints '!$C$2</f>
        <v>29.032</v>
      </c>
    </row>
    <row r="70" spans="1:6" x14ac:dyDescent="0.35">
      <c r="A70" s="9">
        <v>2017</v>
      </c>
      <c r="B70" s="9">
        <v>1</v>
      </c>
      <c r="C70" s="9">
        <v>446.28</v>
      </c>
      <c r="D70" s="9">
        <v>741.83</v>
      </c>
      <c r="E70" s="9">
        <v>43.14</v>
      </c>
      <c r="F70" s="9">
        <f>D70*'Module 3 constraints '!$C$2</f>
        <v>74.183000000000007</v>
      </c>
    </row>
    <row r="71" spans="1:6" x14ac:dyDescent="0.35">
      <c r="A71" s="9">
        <v>2017</v>
      </c>
      <c r="B71" s="9">
        <v>2</v>
      </c>
      <c r="C71" s="9">
        <v>449.46</v>
      </c>
      <c r="D71" s="9">
        <v>467.2</v>
      </c>
      <c r="E71" s="9">
        <v>59.42</v>
      </c>
      <c r="F71" s="9">
        <f>D71*'Module 3 constraints '!$C$2</f>
        <v>46.72</v>
      </c>
    </row>
    <row r="72" spans="1:6" x14ac:dyDescent="0.35">
      <c r="A72" s="9">
        <v>2017</v>
      </c>
      <c r="B72" s="9">
        <v>3</v>
      </c>
      <c r="C72" s="9">
        <v>392.49</v>
      </c>
      <c r="D72" s="9">
        <v>605.38</v>
      </c>
      <c r="E72" s="9">
        <v>51.03</v>
      </c>
      <c r="F72" s="9">
        <f>D72*'Module 3 constraints '!$C$2</f>
        <v>60.538000000000004</v>
      </c>
    </row>
    <row r="73" spans="1:6" x14ac:dyDescent="0.35">
      <c r="A73" s="9">
        <v>2017</v>
      </c>
      <c r="B73" s="9">
        <v>4</v>
      </c>
      <c r="C73" s="9">
        <v>578.61</v>
      </c>
      <c r="D73" s="9">
        <v>225.58</v>
      </c>
      <c r="E73" s="9">
        <v>46.62</v>
      </c>
      <c r="F73" s="9">
        <f>D73*'Module 3 constraints '!$C$2</f>
        <v>22.558000000000003</v>
      </c>
    </row>
    <row r="74" spans="1:6" x14ac:dyDescent="0.35">
      <c r="A74" s="9">
        <v>2018</v>
      </c>
      <c r="B74" s="9">
        <v>1</v>
      </c>
      <c r="C74" s="9">
        <v>389.15</v>
      </c>
      <c r="D74" s="9">
        <v>827.86</v>
      </c>
      <c r="E74" s="9">
        <v>45.19</v>
      </c>
      <c r="F74" s="9">
        <f>D74*'Module 3 constraints '!$C$2</f>
        <v>82.786000000000001</v>
      </c>
    </row>
    <row r="75" spans="1:6" x14ac:dyDescent="0.35">
      <c r="A75" s="9">
        <v>2018</v>
      </c>
      <c r="B75" s="9">
        <v>2</v>
      </c>
      <c r="C75" s="9">
        <v>422.72</v>
      </c>
      <c r="D75" s="9">
        <v>492.72</v>
      </c>
      <c r="E75" s="9">
        <v>56.45</v>
      </c>
      <c r="F75" s="9">
        <f>D75*'Module 3 constraints '!$C$2</f>
        <v>49.272000000000006</v>
      </c>
    </row>
    <row r="76" spans="1:6" x14ac:dyDescent="0.35">
      <c r="A76" s="9">
        <v>2018</v>
      </c>
      <c r="B76" s="9">
        <v>3</v>
      </c>
      <c r="C76" s="9">
        <v>368.66</v>
      </c>
      <c r="D76" s="9">
        <v>711.24</v>
      </c>
      <c r="E76" s="9">
        <v>40.47</v>
      </c>
      <c r="F76" s="9">
        <f>D76*'Module 3 constraints '!$C$2</f>
        <v>71.124000000000009</v>
      </c>
    </row>
    <row r="77" spans="1:6" x14ac:dyDescent="0.35">
      <c r="A77" s="9">
        <v>2018</v>
      </c>
      <c r="B77" s="9">
        <v>4</v>
      </c>
      <c r="C77" s="9">
        <v>690.94</v>
      </c>
      <c r="D77" s="9">
        <v>323.62</v>
      </c>
      <c r="E77" s="9">
        <v>45.21</v>
      </c>
      <c r="F77" s="9">
        <f>D77*'Module 3 constraints '!$C$2</f>
        <v>32.362000000000002</v>
      </c>
    </row>
    <row r="78" spans="1:6" x14ac:dyDescent="0.35">
      <c r="A78" s="9">
        <v>2019</v>
      </c>
      <c r="B78" s="9">
        <v>1</v>
      </c>
      <c r="C78" s="9">
        <v>487.31</v>
      </c>
      <c r="D78" s="9">
        <v>518.17999999999995</v>
      </c>
      <c r="E78" s="9">
        <v>41.01</v>
      </c>
      <c r="F78" s="9">
        <f>D78*'Module 3 constraints '!$C$2</f>
        <v>51.817999999999998</v>
      </c>
    </row>
    <row r="79" spans="1:6" x14ac:dyDescent="0.35">
      <c r="A79" s="9">
        <v>2019</v>
      </c>
      <c r="B79" s="9">
        <v>2</v>
      </c>
      <c r="C79" s="9">
        <v>490.99</v>
      </c>
      <c r="D79" s="9">
        <v>428.4</v>
      </c>
      <c r="E79" s="9">
        <v>62.07</v>
      </c>
      <c r="F79" s="9">
        <f>D79*'Module 3 constraints '!$C$2</f>
        <v>42.84</v>
      </c>
    </row>
    <row r="80" spans="1:6" x14ac:dyDescent="0.35">
      <c r="A80" s="9">
        <v>2019</v>
      </c>
      <c r="B80" s="9">
        <v>3</v>
      </c>
      <c r="C80" s="9">
        <v>391.53</v>
      </c>
      <c r="D80" s="9">
        <v>944.56</v>
      </c>
      <c r="E80" s="9">
        <v>52.04</v>
      </c>
      <c r="F80" s="9">
        <f>D80*'Module 3 constraints '!$C$2</f>
        <v>94.456000000000003</v>
      </c>
    </row>
    <row r="81" spans="1:6" x14ac:dyDescent="0.35">
      <c r="A81" s="9">
        <v>2019</v>
      </c>
      <c r="B81" s="9">
        <v>4</v>
      </c>
      <c r="C81" s="9">
        <v>571.55999999999995</v>
      </c>
      <c r="D81" s="9">
        <v>233.79</v>
      </c>
      <c r="E81" s="9">
        <v>43.86</v>
      </c>
      <c r="F81" s="9">
        <f>D81*'Module 3 constraints '!$C$2</f>
        <v>23.379000000000001</v>
      </c>
    </row>
    <row r="82" spans="1:6" x14ac:dyDescent="0.35">
      <c r="A82" s="9">
        <v>2020</v>
      </c>
      <c r="B82" s="9">
        <v>1</v>
      </c>
      <c r="C82" s="9">
        <v>389.74</v>
      </c>
      <c r="D82" s="9">
        <v>649.03</v>
      </c>
      <c r="E82" s="9">
        <v>40.659999999999997</v>
      </c>
      <c r="F82" s="9">
        <f>D82*'Module 3 constraints '!$C$2</f>
        <v>64.903000000000006</v>
      </c>
    </row>
    <row r="83" spans="1:6" x14ac:dyDescent="0.35">
      <c r="A83" s="9">
        <v>2020</v>
      </c>
      <c r="B83" s="9">
        <v>2</v>
      </c>
      <c r="C83" s="9">
        <v>427.8</v>
      </c>
      <c r="D83" s="9">
        <v>288.66000000000003</v>
      </c>
      <c r="E83" s="9">
        <v>57.46</v>
      </c>
      <c r="F83" s="9">
        <f>D83*'Module 3 constraints '!$C$2</f>
        <v>28.866000000000003</v>
      </c>
    </row>
    <row r="84" spans="1:6" x14ac:dyDescent="0.35">
      <c r="A84" s="9">
        <v>2020</v>
      </c>
      <c r="B84" s="9">
        <v>3</v>
      </c>
      <c r="C84" s="9">
        <v>506.38</v>
      </c>
      <c r="D84" s="9">
        <v>703.61</v>
      </c>
      <c r="E84" s="9">
        <v>41.85</v>
      </c>
      <c r="F84" s="9">
        <f>D84*'Module 3 constraints '!$C$2</f>
        <v>70.361000000000004</v>
      </c>
    </row>
    <row r="85" spans="1:6" x14ac:dyDescent="0.35">
      <c r="A85" s="9">
        <v>2020</v>
      </c>
      <c r="B85" s="9">
        <v>4</v>
      </c>
      <c r="C85" s="9">
        <v>596.5</v>
      </c>
      <c r="D85" s="9">
        <v>186.32</v>
      </c>
      <c r="E85" s="9">
        <v>45.68</v>
      </c>
      <c r="F85" s="9">
        <f>D85*'Module 3 constraints '!$C$2</f>
        <v>18.632000000000001</v>
      </c>
    </row>
    <row r="86" spans="1:6" x14ac:dyDescent="0.35">
      <c r="A86" s="9">
        <v>2021</v>
      </c>
      <c r="B86" s="9">
        <v>1</v>
      </c>
      <c r="C86" s="9">
        <v>356.7</v>
      </c>
      <c r="D86" s="9">
        <v>732.29</v>
      </c>
      <c r="E86" s="9">
        <v>41.04</v>
      </c>
      <c r="F86" s="9">
        <f>D86*'Module 3 constraints '!$C$2</f>
        <v>73.228999999999999</v>
      </c>
    </row>
    <row r="87" spans="1:6" x14ac:dyDescent="0.35">
      <c r="A87" s="9">
        <v>2021</v>
      </c>
      <c r="B87" s="9">
        <v>2</v>
      </c>
      <c r="C87" s="9">
        <v>419.35</v>
      </c>
      <c r="D87" s="9">
        <v>240.76</v>
      </c>
      <c r="E87" s="9">
        <v>65.88</v>
      </c>
      <c r="F87" s="9">
        <f>D87*'Module 3 constraints '!$C$2</f>
        <v>24.076000000000001</v>
      </c>
    </row>
    <row r="88" spans="1:6" x14ac:dyDescent="0.35">
      <c r="A88" s="9">
        <v>2021</v>
      </c>
      <c r="B88" s="9">
        <v>3</v>
      </c>
      <c r="C88" s="9">
        <v>527</v>
      </c>
      <c r="D88" s="9">
        <v>842.51</v>
      </c>
      <c r="E88" s="9">
        <v>48.05</v>
      </c>
      <c r="F88" s="9">
        <f>D88*'Module 3 constraints '!$C$2</f>
        <v>84.251000000000005</v>
      </c>
    </row>
    <row r="89" spans="1:6" x14ac:dyDescent="0.35">
      <c r="A89" s="9">
        <v>2021</v>
      </c>
      <c r="B89" s="9">
        <v>4</v>
      </c>
      <c r="C89" s="9">
        <v>698.23</v>
      </c>
      <c r="D89" s="9">
        <v>243.93</v>
      </c>
      <c r="E89" s="9">
        <v>38.299999999999997</v>
      </c>
      <c r="F89" s="9">
        <f>D89*'Module 3 constraints '!$C$2</f>
        <v>24.393000000000001</v>
      </c>
    </row>
    <row r="90" spans="1:6" x14ac:dyDescent="0.35">
      <c r="A90" s="9">
        <v>2022</v>
      </c>
      <c r="B90" s="9">
        <v>1</v>
      </c>
      <c r="C90" s="9">
        <v>375.5</v>
      </c>
      <c r="D90" s="9">
        <v>994.33</v>
      </c>
      <c r="E90" s="9">
        <v>47.7</v>
      </c>
      <c r="F90" s="9">
        <f>D90*'Module 3 constraints '!$C$2</f>
        <v>99.433000000000007</v>
      </c>
    </row>
    <row r="91" spans="1:6" x14ac:dyDescent="0.35">
      <c r="A91" s="9">
        <v>2022</v>
      </c>
      <c r="B91" s="9">
        <v>2</v>
      </c>
      <c r="C91" s="9">
        <v>383.83</v>
      </c>
      <c r="D91" s="9">
        <v>313.45999999999998</v>
      </c>
      <c r="E91" s="9">
        <v>49.09</v>
      </c>
      <c r="F91" s="9">
        <f>D91*'Module 3 constraints '!$C$2</f>
        <v>31.346</v>
      </c>
    </row>
    <row r="92" spans="1:6" x14ac:dyDescent="0.35">
      <c r="A92" s="9">
        <v>2022</v>
      </c>
      <c r="B92" s="9">
        <v>3</v>
      </c>
      <c r="C92" s="9">
        <v>498.69</v>
      </c>
      <c r="D92" s="9">
        <v>673.88</v>
      </c>
      <c r="E92" s="9">
        <v>40.74</v>
      </c>
      <c r="F92" s="9">
        <f>D92*'Module 3 constraints '!$C$2</f>
        <v>67.388000000000005</v>
      </c>
    </row>
    <row r="93" spans="1:6" x14ac:dyDescent="0.35">
      <c r="A93" s="9">
        <v>2022</v>
      </c>
      <c r="B93" s="9">
        <v>4</v>
      </c>
      <c r="C93" s="9">
        <v>635.62</v>
      </c>
      <c r="D93" s="9">
        <v>321.16000000000003</v>
      </c>
      <c r="E93" s="9">
        <v>36.5</v>
      </c>
      <c r="F93" s="9">
        <f>D93*'Module 3 constraints '!$C$2</f>
        <v>32.116000000000007</v>
      </c>
    </row>
    <row r="94" spans="1:6" x14ac:dyDescent="0.35">
      <c r="A94" s="9">
        <v>2023</v>
      </c>
      <c r="B94" s="9">
        <v>1</v>
      </c>
      <c r="C94" s="9">
        <v>369.35</v>
      </c>
      <c r="D94" s="9">
        <v>682.44</v>
      </c>
      <c r="E94" s="9">
        <v>44.11</v>
      </c>
      <c r="F94" s="9">
        <f>D94*'Module 3 constraints '!$C$2</f>
        <v>68.244000000000014</v>
      </c>
    </row>
    <row r="95" spans="1:6" x14ac:dyDescent="0.35">
      <c r="A95" s="9">
        <v>2023</v>
      </c>
      <c r="B95" s="9">
        <v>2</v>
      </c>
      <c r="C95" s="9">
        <v>345.91</v>
      </c>
      <c r="D95" s="9">
        <v>294.39</v>
      </c>
      <c r="E95" s="9">
        <v>64.36</v>
      </c>
      <c r="F95" s="9">
        <f>D95*'Module 3 constraints '!$C$2</f>
        <v>29.439</v>
      </c>
    </row>
    <row r="96" spans="1:6" x14ac:dyDescent="0.35">
      <c r="A96" s="9">
        <v>2023</v>
      </c>
      <c r="B96" s="9">
        <v>3</v>
      </c>
      <c r="C96" s="9">
        <v>598.37</v>
      </c>
      <c r="D96" s="9">
        <v>869.23</v>
      </c>
      <c r="E96" s="9">
        <v>40.049999999999997</v>
      </c>
      <c r="F96" s="9">
        <f>D96*'Module 3 constraints '!$C$2</f>
        <v>86.923000000000002</v>
      </c>
    </row>
    <row r="97" spans="1:6" x14ac:dyDescent="0.35">
      <c r="A97" s="9">
        <v>2023</v>
      </c>
      <c r="B97" s="9">
        <v>4</v>
      </c>
      <c r="C97" s="9">
        <v>649.83000000000004</v>
      </c>
      <c r="D97" s="9">
        <v>216.33</v>
      </c>
      <c r="E97" s="9">
        <v>35.24</v>
      </c>
      <c r="F97" s="9">
        <f>D97*'Module 3 constraints '!$C$2</f>
        <v>21.633000000000003</v>
      </c>
    </row>
  </sheetData>
  <conditionalFormatting pivot="1" sqref="J2: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2:L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79BC-4ABC-4021-AEFA-55B994D07ADD}">
  <dimension ref="A1:H20"/>
  <sheetViews>
    <sheetView workbookViewId="0">
      <selection activeCell="F24" sqref="F24"/>
    </sheetView>
  </sheetViews>
  <sheetFormatPr defaultRowHeight="14.5" x14ac:dyDescent="0.35"/>
  <cols>
    <col min="1" max="1" width="28.36328125" bestFit="1" customWidth="1"/>
    <col min="7" max="7" width="9.7265625" bestFit="1" customWidth="1"/>
    <col min="8" max="8" width="8.36328125" bestFit="1" customWidth="1"/>
  </cols>
  <sheetData>
    <row r="1" spans="1:8" x14ac:dyDescent="0.35">
      <c r="A1" s="10"/>
      <c r="B1" s="10"/>
      <c r="C1" s="11">
        <v>1</v>
      </c>
      <c r="D1" s="11">
        <v>2</v>
      </c>
      <c r="E1" s="11">
        <v>3</v>
      </c>
      <c r="F1" s="11">
        <v>4</v>
      </c>
      <c r="G1" s="12"/>
      <c r="H1" s="12"/>
    </row>
    <row r="2" spans="1:8" x14ac:dyDescent="0.35">
      <c r="A2" s="13" t="s">
        <v>15</v>
      </c>
      <c r="B2" s="13"/>
      <c r="C2" s="14">
        <v>300</v>
      </c>
      <c r="D2" s="15">
        <f>C5</f>
        <v>215.19879166666669</v>
      </c>
      <c r="E2" s="15">
        <f t="shared" ref="E2:F2" si="0">D5</f>
        <v>293.19962500000003</v>
      </c>
      <c r="F2" s="15">
        <f t="shared" si="0"/>
        <v>63.200041666666834</v>
      </c>
      <c r="G2" s="16"/>
      <c r="H2" s="16"/>
    </row>
    <row r="3" spans="1:8" x14ac:dyDescent="0.35">
      <c r="A3" s="13" t="s">
        <v>16</v>
      </c>
      <c r="B3" s="13"/>
      <c r="C3" s="17">
        <v>487.19879166666681</v>
      </c>
      <c r="D3" s="17">
        <v>498.99958333333319</v>
      </c>
      <c r="E3" s="17">
        <v>402.00083333333333</v>
      </c>
      <c r="F3" s="17">
        <v>264.59904166666638</v>
      </c>
      <c r="G3" s="18"/>
      <c r="H3" s="18"/>
    </row>
    <row r="4" spans="1:8" x14ac:dyDescent="0.35">
      <c r="A4" s="13" t="s">
        <v>17</v>
      </c>
      <c r="B4" s="13"/>
      <c r="C4" s="9">
        <v>572.00000000000011</v>
      </c>
      <c r="D4" s="9">
        <v>420.99874999999992</v>
      </c>
      <c r="E4" s="9">
        <v>632.00041666666652</v>
      </c>
      <c r="F4" s="9">
        <v>297.99916666666661</v>
      </c>
      <c r="G4" s="19"/>
      <c r="H4" s="19"/>
    </row>
    <row r="5" spans="1:8" x14ac:dyDescent="0.35">
      <c r="A5" s="13" t="s">
        <v>18</v>
      </c>
      <c r="B5" s="13"/>
      <c r="C5" s="5">
        <f>C2+C3-C4</f>
        <v>215.19879166666669</v>
      </c>
      <c r="D5" s="5">
        <f t="shared" ref="D5:F5" si="1">D2+D3-D4</f>
        <v>293.19962500000003</v>
      </c>
      <c r="E5" s="5">
        <f t="shared" si="1"/>
        <v>63.200041666666834</v>
      </c>
      <c r="F5" s="5">
        <f t="shared" si="1"/>
        <v>29.799916666666604</v>
      </c>
      <c r="G5" s="6"/>
      <c r="H5" s="6"/>
    </row>
    <row r="6" spans="1:8" x14ac:dyDescent="0.35">
      <c r="A6" s="10"/>
      <c r="B6" s="10"/>
      <c r="C6" s="20"/>
      <c r="D6" s="20"/>
      <c r="E6" s="20"/>
      <c r="F6" s="20"/>
      <c r="G6" s="20"/>
      <c r="H6" s="20"/>
    </row>
    <row r="7" spans="1:8" x14ac:dyDescent="0.35">
      <c r="A7" s="13"/>
      <c r="B7" s="21"/>
      <c r="C7" s="15"/>
      <c r="D7" s="15"/>
      <c r="E7" s="15"/>
      <c r="F7" s="15"/>
      <c r="G7" s="15"/>
      <c r="H7" s="15"/>
    </row>
    <row r="8" spans="1:8" x14ac:dyDescent="0.35">
      <c r="A8" s="22" t="s">
        <v>25</v>
      </c>
      <c r="B8" s="21"/>
      <c r="C8" s="9">
        <v>506.00000000000006</v>
      </c>
      <c r="D8" s="9">
        <v>498.99958333333319</v>
      </c>
      <c r="E8" s="9">
        <v>402.00083333333333</v>
      </c>
      <c r="F8" s="9">
        <v>530.00041666666664</v>
      </c>
      <c r="G8" s="9"/>
      <c r="H8" s="9"/>
    </row>
    <row r="9" spans="1:8" x14ac:dyDescent="0.35">
      <c r="A9" s="22"/>
      <c r="B9" s="9"/>
      <c r="C9" s="9"/>
      <c r="D9" s="9"/>
      <c r="E9" s="9"/>
      <c r="F9" s="9"/>
      <c r="G9" s="9"/>
      <c r="H9" s="9"/>
    </row>
    <row r="10" spans="1:8" x14ac:dyDescent="0.35">
      <c r="A10" s="22" t="s">
        <v>26</v>
      </c>
      <c r="B10" s="9"/>
      <c r="C10" s="9">
        <v>52.7</v>
      </c>
      <c r="D10" s="9">
        <v>42.099875000000004</v>
      </c>
      <c r="E10" s="9">
        <v>63.200041666666664</v>
      </c>
      <c r="F10" s="9">
        <v>29.799916666666661</v>
      </c>
      <c r="G10" s="9"/>
      <c r="H10" s="9"/>
    </row>
    <row r="11" spans="1:8" x14ac:dyDescent="0.35">
      <c r="A11" s="13"/>
      <c r="B11" s="22"/>
      <c r="C11" s="9"/>
      <c r="D11" s="9"/>
      <c r="E11" s="9"/>
      <c r="F11" s="9"/>
      <c r="G11" s="15"/>
      <c r="H11" s="15"/>
    </row>
    <row r="12" spans="1:8" x14ac:dyDescent="0.35">
      <c r="A12" s="13" t="s">
        <v>19</v>
      </c>
      <c r="B12" s="9"/>
      <c r="C12" s="15">
        <f>(C2+C5)/2</f>
        <v>257.59939583333335</v>
      </c>
      <c r="D12" s="15">
        <f>(D2+D5)/2</f>
        <v>254.19920833333336</v>
      </c>
      <c r="E12" s="15">
        <f>(E2+E5)/2</f>
        <v>178.19983333333343</v>
      </c>
      <c r="F12" s="15">
        <f>(F2+F5)/2</f>
        <v>46.499979166666719</v>
      </c>
      <c r="G12" s="15"/>
      <c r="H12" s="15"/>
    </row>
    <row r="13" spans="1:8" x14ac:dyDescent="0.35">
      <c r="A13" s="9"/>
      <c r="B13" s="9"/>
      <c r="C13" s="9"/>
      <c r="D13" s="9"/>
      <c r="E13" s="9"/>
      <c r="F13" s="9"/>
      <c r="G13" s="9"/>
      <c r="H13" s="9"/>
    </row>
    <row r="14" spans="1:8" x14ac:dyDescent="0.35">
      <c r="A14" s="13" t="s">
        <v>20</v>
      </c>
      <c r="B14" s="13"/>
      <c r="C14" s="23">
        <v>51.530416666666667</v>
      </c>
      <c r="D14" s="23">
        <v>50.519583333333323</v>
      </c>
      <c r="E14" s="23">
        <v>53.590416666666663</v>
      </c>
      <c r="F14" s="23">
        <v>48.729583333333331</v>
      </c>
      <c r="G14" s="24"/>
      <c r="H14" s="24"/>
    </row>
    <row r="15" spans="1:8" x14ac:dyDescent="0.35">
      <c r="A15" s="13" t="s">
        <v>21</v>
      </c>
      <c r="B15" s="25">
        <v>1.35</v>
      </c>
      <c r="C15" s="25">
        <v>1.35</v>
      </c>
      <c r="D15" s="25">
        <v>1.35</v>
      </c>
      <c r="E15" s="25">
        <v>1.35</v>
      </c>
      <c r="F15" s="25">
        <v>1.35</v>
      </c>
      <c r="G15" s="26"/>
      <c r="H15" s="26"/>
    </row>
    <row r="16" spans="1:8" x14ac:dyDescent="0.35">
      <c r="A16" s="27"/>
      <c r="B16" s="27"/>
      <c r="C16" s="15"/>
      <c r="D16" s="15"/>
      <c r="E16" s="15"/>
      <c r="F16" s="15"/>
      <c r="G16" s="15"/>
      <c r="H16" s="15"/>
    </row>
    <row r="17" spans="1:8" x14ac:dyDescent="0.35">
      <c r="A17" s="27" t="s">
        <v>22</v>
      </c>
      <c r="B17" s="27"/>
      <c r="C17" s="28">
        <f>C3*C14</f>
        <v>25105.55673407987</v>
      </c>
      <c r="D17" s="28">
        <f>D3*D14</f>
        <v>25209.251033506931</v>
      </c>
      <c r="E17" s="28">
        <f>E3*E14</f>
        <v>21543.392158680555</v>
      </c>
      <c r="F17" s="28">
        <f>F3*F14</f>
        <v>12893.801050815957</v>
      </c>
      <c r="G17" s="28"/>
      <c r="H17" s="28"/>
    </row>
    <row r="18" spans="1:8" x14ac:dyDescent="0.35">
      <c r="A18" s="27" t="s">
        <v>23</v>
      </c>
      <c r="B18" s="27"/>
      <c r="C18" s="28">
        <f>C12*C15</f>
        <v>347.75918437500002</v>
      </c>
      <c r="D18" s="28">
        <f t="shared" ref="D18:F18" si="2">D12*D15</f>
        <v>343.16893125000007</v>
      </c>
      <c r="E18" s="28">
        <f t="shared" si="2"/>
        <v>240.56977500000013</v>
      </c>
      <c r="F18" s="28">
        <f t="shared" si="2"/>
        <v>62.774971875000077</v>
      </c>
      <c r="G18" s="28"/>
      <c r="H18" s="28"/>
    </row>
    <row r="19" spans="1:8" x14ac:dyDescent="0.35">
      <c r="A19" s="10"/>
      <c r="B19" s="10"/>
      <c r="C19" s="10"/>
      <c r="D19" s="10"/>
      <c r="E19" s="10"/>
      <c r="F19" s="10"/>
      <c r="G19" s="10"/>
      <c r="H19" s="10"/>
    </row>
    <row r="20" spans="1:8" x14ac:dyDescent="0.35">
      <c r="A20" s="10"/>
      <c r="B20" s="10"/>
      <c r="C20" s="10"/>
      <c r="D20" s="10"/>
      <c r="E20" s="10"/>
      <c r="F20" s="10"/>
      <c r="G20" s="13" t="s">
        <v>24</v>
      </c>
      <c r="H20" s="29">
        <f>SUM(C17:F18)</f>
        <v>85746.2738395833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ED7F-7D54-4359-BEA6-74BF5A9DEEA9}">
  <dimension ref="A1:H20"/>
  <sheetViews>
    <sheetView workbookViewId="0">
      <selection activeCell="J16" sqref="J16"/>
    </sheetView>
  </sheetViews>
  <sheetFormatPr defaultRowHeight="14.5" x14ac:dyDescent="0.35"/>
  <cols>
    <col min="1" max="1" width="28.36328125" bestFit="1" customWidth="1"/>
    <col min="7" max="7" width="9.7265625" bestFit="1" customWidth="1"/>
    <col min="8" max="8" width="8.36328125" bestFit="1" customWidth="1"/>
  </cols>
  <sheetData>
    <row r="1" spans="1:8" x14ac:dyDescent="0.35">
      <c r="A1" s="10"/>
      <c r="B1" s="10"/>
      <c r="C1" s="11">
        <v>1</v>
      </c>
      <c r="D1" s="11">
        <v>2</v>
      </c>
      <c r="E1" s="11">
        <v>3</v>
      </c>
      <c r="F1" s="11">
        <v>4</v>
      </c>
      <c r="G1" s="12"/>
      <c r="H1" s="12"/>
    </row>
    <row r="2" spans="1:8" x14ac:dyDescent="0.35">
      <c r="A2" s="13" t="s">
        <v>15</v>
      </c>
      <c r="B2" s="13"/>
      <c r="C2" s="14">
        <v>300</v>
      </c>
      <c r="D2" s="15">
        <f>C5</f>
        <v>52.700000000000159</v>
      </c>
      <c r="E2" s="15">
        <f t="shared" ref="E2:F2" si="0">D5</f>
        <v>695.20045833333347</v>
      </c>
      <c r="F2" s="15">
        <f t="shared" si="0"/>
        <v>63.200041666666948</v>
      </c>
      <c r="G2" s="16"/>
      <c r="H2" s="16"/>
    </row>
    <row r="3" spans="1:8" x14ac:dyDescent="0.35">
      <c r="A3" s="13" t="s">
        <v>16</v>
      </c>
      <c r="B3" s="13"/>
      <c r="C3" s="17">
        <v>324.70000000000027</v>
      </c>
      <c r="D3" s="17">
        <v>1063.4992083333332</v>
      </c>
      <c r="E3" s="17">
        <v>0</v>
      </c>
      <c r="F3" s="17">
        <v>264.59904166666638</v>
      </c>
      <c r="G3" s="18"/>
      <c r="H3" s="18"/>
    </row>
    <row r="4" spans="1:8" x14ac:dyDescent="0.35">
      <c r="A4" s="13" t="s">
        <v>17</v>
      </c>
      <c r="B4" s="13"/>
      <c r="C4" s="9">
        <v>572.00000000000011</v>
      </c>
      <c r="D4" s="9">
        <v>420.99874999999992</v>
      </c>
      <c r="E4" s="9">
        <v>632.00041666666652</v>
      </c>
      <c r="F4" s="9">
        <v>297.99916666666661</v>
      </c>
      <c r="G4" s="19"/>
      <c r="H4" s="19"/>
    </row>
    <row r="5" spans="1:8" x14ac:dyDescent="0.35">
      <c r="A5" s="13" t="s">
        <v>18</v>
      </c>
      <c r="B5" s="13"/>
      <c r="C5" s="5">
        <f>C2+C3-C4</f>
        <v>52.700000000000159</v>
      </c>
      <c r="D5" s="5">
        <f t="shared" ref="D5:F5" si="1">D2+D3-D4</f>
        <v>695.20045833333347</v>
      </c>
      <c r="E5" s="5">
        <f t="shared" si="1"/>
        <v>63.200041666666948</v>
      </c>
      <c r="F5" s="5">
        <f t="shared" si="1"/>
        <v>29.799916666666718</v>
      </c>
      <c r="G5" s="6"/>
      <c r="H5" s="6"/>
    </row>
    <row r="6" spans="1:8" x14ac:dyDescent="0.35">
      <c r="A6" s="10"/>
      <c r="B6" s="10"/>
      <c r="C6" s="20"/>
      <c r="D6" s="20"/>
      <c r="E6" s="20"/>
      <c r="F6" s="20"/>
      <c r="G6" s="20"/>
      <c r="H6" s="20"/>
    </row>
    <row r="7" spans="1:8" x14ac:dyDescent="0.35">
      <c r="A7" s="13"/>
      <c r="B7" s="21"/>
      <c r="C7" s="15"/>
      <c r="D7" s="15"/>
      <c r="E7" s="15"/>
      <c r="F7" s="15"/>
      <c r="G7" s="15"/>
      <c r="H7" s="15"/>
    </row>
    <row r="8" spans="1:8" x14ac:dyDescent="0.35">
      <c r="A8" s="22" t="s">
        <v>25</v>
      </c>
      <c r="B8" s="21"/>
      <c r="C8" s="9">
        <v>506.00000000000006</v>
      </c>
      <c r="D8" s="9">
        <v>498.99958333333319</v>
      </c>
      <c r="E8" s="9">
        <v>402.00083333333333</v>
      </c>
      <c r="F8" s="9">
        <v>530.00041666666664</v>
      </c>
      <c r="G8" s="9"/>
      <c r="H8" s="9"/>
    </row>
    <row r="9" spans="1:8" x14ac:dyDescent="0.35">
      <c r="A9" s="22"/>
      <c r="B9" s="9"/>
      <c r="C9" s="9"/>
      <c r="D9" s="9"/>
      <c r="E9" s="9"/>
      <c r="F9" s="9"/>
      <c r="G9" s="9"/>
      <c r="H9" s="9"/>
    </row>
    <row r="10" spans="1:8" x14ac:dyDescent="0.35">
      <c r="A10" s="22" t="s">
        <v>26</v>
      </c>
      <c r="B10" s="9"/>
      <c r="C10" s="9">
        <v>52.7</v>
      </c>
      <c r="D10" s="9">
        <v>42.099875000000004</v>
      </c>
      <c r="E10" s="9">
        <v>63.200041666666664</v>
      </c>
      <c r="F10" s="9">
        <v>29.799916666666661</v>
      </c>
      <c r="G10" s="9"/>
      <c r="H10" s="9"/>
    </row>
    <row r="11" spans="1:8" x14ac:dyDescent="0.35">
      <c r="A11" s="13"/>
      <c r="B11" s="22"/>
      <c r="C11" s="9"/>
      <c r="D11" s="9"/>
      <c r="E11" s="9"/>
      <c r="F11" s="9"/>
      <c r="G11" s="15"/>
      <c r="H11" s="15"/>
    </row>
    <row r="12" spans="1:8" x14ac:dyDescent="0.35">
      <c r="A12" s="13" t="s">
        <v>19</v>
      </c>
      <c r="B12" s="9"/>
      <c r="C12" s="15">
        <f>(C2+C5)/2</f>
        <v>176.35000000000008</v>
      </c>
      <c r="D12" s="15">
        <f>(D2+D5)/2</f>
        <v>373.95022916666682</v>
      </c>
      <c r="E12" s="15">
        <f>(E2+E5)/2</f>
        <v>379.20025000000021</v>
      </c>
      <c r="F12" s="15">
        <f>(F2+F5)/2</f>
        <v>46.499979166666833</v>
      </c>
      <c r="G12" s="15"/>
      <c r="H12" s="15"/>
    </row>
    <row r="13" spans="1:8" x14ac:dyDescent="0.35">
      <c r="A13" s="9"/>
      <c r="B13" s="9"/>
      <c r="C13" s="9"/>
      <c r="D13" s="9"/>
      <c r="E13" s="9"/>
      <c r="F13" s="9"/>
      <c r="G13" s="9"/>
      <c r="H13" s="9"/>
    </row>
    <row r="14" spans="1:8" x14ac:dyDescent="0.35">
      <c r="A14" s="13" t="s">
        <v>20</v>
      </c>
      <c r="B14" s="13"/>
      <c r="C14" s="23">
        <v>51.530416666666667</v>
      </c>
      <c r="D14" s="23">
        <v>50.519583333333323</v>
      </c>
      <c r="E14" s="23">
        <v>53.590416666666663</v>
      </c>
      <c r="F14" s="23">
        <v>48.729583333333331</v>
      </c>
      <c r="G14" s="24"/>
      <c r="H14" s="24"/>
    </row>
    <row r="15" spans="1:8" x14ac:dyDescent="0.35">
      <c r="A15" s="13" t="s">
        <v>21</v>
      </c>
      <c r="B15" s="25"/>
      <c r="C15" s="25"/>
      <c r="D15" s="25"/>
      <c r="E15" s="25"/>
      <c r="F15" s="25"/>
      <c r="G15" s="26"/>
      <c r="H15" s="26"/>
    </row>
    <row r="16" spans="1:8" x14ac:dyDescent="0.35">
      <c r="A16" s="27"/>
      <c r="B16" s="27"/>
      <c r="C16" s="15"/>
      <c r="D16" s="15"/>
      <c r="E16" s="15"/>
      <c r="F16" s="15"/>
      <c r="G16" s="15"/>
      <c r="H16" s="15"/>
    </row>
    <row r="17" spans="1:8" x14ac:dyDescent="0.35">
      <c r="A17" s="27" t="s">
        <v>22</v>
      </c>
      <c r="B17" s="27"/>
      <c r="C17" s="28">
        <f>C3*C14</f>
        <v>16731.926291666681</v>
      </c>
      <c r="D17" s="28">
        <f>D3*D14</f>
        <v>53727.536880329841</v>
      </c>
      <c r="E17" s="28">
        <f>E3*E14</f>
        <v>0</v>
      </c>
      <c r="F17" s="28">
        <f>F3*F14</f>
        <v>12893.801050815957</v>
      </c>
      <c r="G17" s="28"/>
      <c r="H17" s="28"/>
    </row>
    <row r="18" spans="1:8" x14ac:dyDescent="0.35">
      <c r="A18" s="27" t="s">
        <v>23</v>
      </c>
      <c r="B18" s="27"/>
      <c r="C18" s="28">
        <f>C12*C15</f>
        <v>0</v>
      </c>
      <c r="D18" s="28">
        <f t="shared" ref="D18:F18" si="2">D12*D15</f>
        <v>0</v>
      </c>
      <c r="E18" s="28">
        <f t="shared" si="2"/>
        <v>0</v>
      </c>
      <c r="F18" s="28">
        <f t="shared" si="2"/>
        <v>0</v>
      </c>
      <c r="G18" s="28"/>
      <c r="H18" s="28"/>
    </row>
    <row r="19" spans="1:8" x14ac:dyDescent="0.35">
      <c r="A19" s="10"/>
      <c r="B19" s="10"/>
      <c r="C19" s="10"/>
      <c r="D19" s="10"/>
      <c r="E19" s="10"/>
      <c r="F19" s="10"/>
      <c r="G19" s="10"/>
      <c r="H19" s="10"/>
    </row>
    <row r="20" spans="1:8" x14ac:dyDescent="0.35">
      <c r="A20" s="10"/>
      <c r="B20" s="10"/>
      <c r="C20" s="10"/>
      <c r="D20" s="10"/>
      <c r="E20" s="10"/>
      <c r="F20" s="10"/>
      <c r="G20" s="13" t="s">
        <v>24</v>
      </c>
      <c r="H20" s="29">
        <f>SUM(C17:F18)</f>
        <v>83353.26422281249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E40C-319C-4AD2-A5BA-84E44543BCFE}">
  <dimension ref="A1:E6"/>
  <sheetViews>
    <sheetView workbookViewId="0">
      <selection activeCell="E25" sqref="E25"/>
    </sheetView>
  </sheetViews>
  <sheetFormatPr defaultRowHeight="14.5" x14ac:dyDescent="0.35"/>
  <cols>
    <col min="1" max="1" width="12.453125" bestFit="1" customWidth="1"/>
    <col min="2" max="2" width="17.36328125" bestFit="1" customWidth="1"/>
    <col min="3" max="3" width="17" bestFit="1" customWidth="1"/>
    <col min="4" max="4" width="23.54296875" bestFit="1" customWidth="1"/>
    <col min="5" max="5" width="20.6328125" bestFit="1" customWidth="1"/>
  </cols>
  <sheetData>
    <row r="1" spans="1:5" x14ac:dyDescent="0.35">
      <c r="A1" s="2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5">
      <c r="A2" s="3">
        <v>1</v>
      </c>
      <c r="B2" s="4">
        <v>506.00000000000006</v>
      </c>
      <c r="C2" s="4">
        <v>572.00000000000011</v>
      </c>
      <c r="D2" s="4">
        <v>51.530416666666667</v>
      </c>
      <c r="E2" s="4">
        <v>57.199999999999996</v>
      </c>
    </row>
    <row r="3" spans="1:5" x14ac:dyDescent="0.35">
      <c r="A3" s="3">
        <v>2</v>
      </c>
      <c r="B3" s="4">
        <v>498.99958333333319</v>
      </c>
      <c r="C3" s="4">
        <v>420.99874999999992</v>
      </c>
      <c r="D3" s="4">
        <v>50.519583333333323</v>
      </c>
      <c r="E3" s="4">
        <v>42.099875000000004</v>
      </c>
    </row>
    <row r="4" spans="1:5" x14ac:dyDescent="0.35">
      <c r="A4" s="3">
        <v>3</v>
      </c>
      <c r="B4" s="4">
        <v>402.00083333333333</v>
      </c>
      <c r="C4" s="4">
        <v>632.00041666666652</v>
      </c>
      <c r="D4" s="4">
        <v>53.590416666666663</v>
      </c>
      <c r="E4" s="4">
        <v>63.200041666666664</v>
      </c>
    </row>
    <row r="5" spans="1:5" x14ac:dyDescent="0.35">
      <c r="A5" s="3">
        <v>4</v>
      </c>
      <c r="B5" s="4">
        <v>530.00041666666664</v>
      </c>
      <c r="C5" s="4">
        <v>297.99916666666661</v>
      </c>
      <c r="D5" s="4">
        <v>48.729583333333331</v>
      </c>
      <c r="E5" s="4">
        <v>29.799916666666661</v>
      </c>
    </row>
    <row r="6" spans="1:5" x14ac:dyDescent="0.35">
      <c r="A6" s="3" t="s">
        <v>9</v>
      </c>
      <c r="B6" s="4">
        <v>484.25020833333338</v>
      </c>
      <c r="C6" s="4">
        <v>480.74958333333348</v>
      </c>
      <c r="D6" s="4">
        <v>51.092500000000008</v>
      </c>
      <c r="E6" s="4">
        <v>48.074958333333349</v>
      </c>
    </row>
  </sheetData>
  <conditionalFormatting pivot="1" sqref="C2:C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B70D0E8-9A5B-47D9-8F3B-D750A2491A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'Pivot Table'!B2:B5</xm:f>
              <xm:sqref>B7</xm:sqref>
            </x14:sparkline>
            <x14:sparkline>
              <xm:f>'Pivot Table'!C2:C5</xm:f>
              <xm:sqref>C7</xm:sqref>
            </x14:sparkline>
            <x14:sparkline>
              <xm:f>'Pivot Table'!D2:D5</xm:f>
              <xm:sqref>D7</xm:sqref>
            </x14:sparkline>
            <x14:sparkline>
              <xm:f>'Pivot Table'!E2:E5</xm:f>
              <xm:sqref>E7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5C3B-F0D2-47AB-AE2F-596B04BD2CBA}">
  <dimension ref="A1:D26"/>
  <sheetViews>
    <sheetView tabSelected="1" workbookViewId="0">
      <selection activeCell="G26" sqref="G26"/>
    </sheetView>
  </sheetViews>
  <sheetFormatPr defaultRowHeight="14.5" x14ac:dyDescent="0.35"/>
  <cols>
    <col min="1" max="1" width="12.453125" bestFit="1" customWidth="1"/>
    <col min="2" max="2" width="17.36328125" bestFit="1" customWidth="1"/>
    <col min="3" max="3" width="17" bestFit="1" customWidth="1"/>
    <col min="4" max="4" width="23.54296875" bestFit="1" customWidth="1"/>
  </cols>
  <sheetData>
    <row r="1" spans="1:4" x14ac:dyDescent="0.35">
      <c r="A1" s="2" t="s">
        <v>10</v>
      </c>
      <c r="B1" t="s">
        <v>11</v>
      </c>
      <c r="C1" t="s">
        <v>12</v>
      </c>
      <c r="D1" t="s">
        <v>13</v>
      </c>
    </row>
    <row r="2" spans="1:4" x14ac:dyDescent="0.35">
      <c r="A2" s="3">
        <v>2000</v>
      </c>
      <c r="B2" s="4">
        <v>497.38499999999999</v>
      </c>
      <c r="C2" s="4">
        <v>460.16499999999996</v>
      </c>
      <c r="D2" s="4">
        <v>58.407499999999999</v>
      </c>
    </row>
    <row r="3" spans="1:4" x14ac:dyDescent="0.35">
      <c r="A3" s="3">
        <v>2001</v>
      </c>
      <c r="B3" s="4">
        <v>480.96749999999997</v>
      </c>
      <c r="C3" s="4">
        <v>472.55500000000001</v>
      </c>
      <c r="D3" s="4">
        <v>57.3825</v>
      </c>
    </row>
    <row r="4" spans="1:4" x14ac:dyDescent="0.35">
      <c r="A4" s="3">
        <v>2002</v>
      </c>
      <c r="B4" s="4">
        <v>486.24249999999995</v>
      </c>
      <c r="C4" s="4">
        <v>474.75249999999994</v>
      </c>
      <c r="D4" s="4">
        <v>55.177500000000002</v>
      </c>
    </row>
    <row r="5" spans="1:4" x14ac:dyDescent="0.35">
      <c r="A5" s="3">
        <v>2003</v>
      </c>
      <c r="B5" s="4">
        <v>453.35249999999996</v>
      </c>
      <c r="C5" s="4">
        <v>387.63749999999999</v>
      </c>
      <c r="D5" s="4">
        <v>52.414999999999999</v>
      </c>
    </row>
    <row r="6" spans="1:4" x14ac:dyDescent="0.35">
      <c r="A6" s="3">
        <v>2004</v>
      </c>
      <c r="B6" s="4">
        <v>522.04750000000001</v>
      </c>
      <c r="C6" s="4">
        <v>401.46000000000004</v>
      </c>
      <c r="D6" s="4">
        <v>53.364999999999995</v>
      </c>
    </row>
    <row r="7" spans="1:4" x14ac:dyDescent="0.35">
      <c r="A7" s="3">
        <v>2005</v>
      </c>
      <c r="B7" s="4">
        <v>499.98500000000001</v>
      </c>
      <c r="C7" s="4">
        <v>472.81</v>
      </c>
      <c r="D7" s="4">
        <v>56.2425</v>
      </c>
    </row>
    <row r="8" spans="1:4" x14ac:dyDescent="0.35">
      <c r="A8" s="3">
        <v>2006</v>
      </c>
      <c r="B8" s="4">
        <v>459.98750000000001</v>
      </c>
      <c r="C8" s="4">
        <v>482.28750000000002</v>
      </c>
      <c r="D8" s="4">
        <v>56.02</v>
      </c>
    </row>
    <row r="9" spans="1:4" x14ac:dyDescent="0.35">
      <c r="A9" s="3">
        <v>2007</v>
      </c>
      <c r="B9" s="4">
        <v>473.95750000000004</v>
      </c>
      <c r="C9" s="4">
        <v>414.10999999999996</v>
      </c>
      <c r="D9" s="4">
        <v>56.277499999999996</v>
      </c>
    </row>
    <row r="10" spans="1:4" x14ac:dyDescent="0.35">
      <c r="A10" s="3">
        <v>2008</v>
      </c>
      <c r="B10" s="4">
        <v>508.32750000000004</v>
      </c>
      <c r="C10" s="4">
        <v>479.68249999999995</v>
      </c>
      <c r="D10" s="4">
        <v>49.15</v>
      </c>
    </row>
    <row r="11" spans="1:4" x14ac:dyDescent="0.35">
      <c r="A11" s="3">
        <v>2009</v>
      </c>
      <c r="B11" s="4">
        <v>499.29750000000001</v>
      </c>
      <c r="C11" s="4">
        <v>438.65249999999997</v>
      </c>
      <c r="D11" s="4">
        <v>55.097499999999997</v>
      </c>
    </row>
    <row r="12" spans="1:4" x14ac:dyDescent="0.35">
      <c r="A12" s="3">
        <v>2010</v>
      </c>
      <c r="B12" s="4">
        <v>492.375</v>
      </c>
      <c r="C12" s="4">
        <v>414.78</v>
      </c>
      <c r="D12" s="4">
        <v>52.225000000000001</v>
      </c>
    </row>
    <row r="13" spans="1:4" x14ac:dyDescent="0.35">
      <c r="A13" s="3">
        <v>2011</v>
      </c>
      <c r="B13" s="4">
        <v>465.21250000000003</v>
      </c>
      <c r="C13" s="4">
        <v>491.78500000000003</v>
      </c>
      <c r="D13" s="4">
        <v>49.527500000000003</v>
      </c>
    </row>
    <row r="14" spans="1:4" x14ac:dyDescent="0.35">
      <c r="A14" s="3">
        <v>2012</v>
      </c>
      <c r="B14" s="4">
        <v>462.0675</v>
      </c>
      <c r="C14" s="4">
        <v>456.3</v>
      </c>
      <c r="D14" s="4">
        <v>48.565000000000005</v>
      </c>
    </row>
    <row r="15" spans="1:4" x14ac:dyDescent="0.35">
      <c r="A15" s="3">
        <v>2013</v>
      </c>
      <c r="B15" s="4">
        <v>513.37249999999995</v>
      </c>
      <c r="C15" s="4">
        <v>391.22750000000002</v>
      </c>
      <c r="D15" s="4">
        <v>47.877499999999998</v>
      </c>
    </row>
    <row r="16" spans="1:4" x14ac:dyDescent="0.35">
      <c r="A16" s="3">
        <v>2014</v>
      </c>
      <c r="B16" s="4">
        <v>515.17250000000001</v>
      </c>
      <c r="C16" s="4">
        <v>528.97249999999997</v>
      </c>
      <c r="D16" s="4">
        <v>46.322499999999998</v>
      </c>
    </row>
    <row r="17" spans="1:4" x14ac:dyDescent="0.35">
      <c r="A17" s="3">
        <v>2015</v>
      </c>
      <c r="B17" s="4">
        <v>432.57000000000005</v>
      </c>
      <c r="C17" s="4">
        <v>565.28499999999997</v>
      </c>
      <c r="D17" s="4">
        <v>51.147500000000008</v>
      </c>
    </row>
    <row r="18" spans="1:4" x14ac:dyDescent="0.35">
      <c r="A18" s="3">
        <v>2016</v>
      </c>
      <c r="B18" s="4">
        <v>495.06</v>
      </c>
      <c r="C18" s="4">
        <v>512.35500000000002</v>
      </c>
      <c r="D18" s="4">
        <v>50.214999999999996</v>
      </c>
    </row>
    <row r="19" spans="1:4" x14ac:dyDescent="0.35">
      <c r="A19" s="3">
        <v>2017</v>
      </c>
      <c r="B19" s="4">
        <v>466.71000000000004</v>
      </c>
      <c r="C19" s="4">
        <v>509.99749999999995</v>
      </c>
      <c r="D19" s="4">
        <v>50.052500000000002</v>
      </c>
    </row>
    <row r="20" spans="1:4" x14ac:dyDescent="0.35">
      <c r="A20" s="3">
        <v>2018</v>
      </c>
      <c r="B20" s="4">
        <v>467.86750000000001</v>
      </c>
      <c r="C20" s="4">
        <v>588.86</v>
      </c>
      <c r="D20" s="4">
        <v>46.830000000000005</v>
      </c>
    </row>
    <row r="21" spans="1:4" x14ac:dyDescent="0.35">
      <c r="A21" s="3">
        <v>2019</v>
      </c>
      <c r="B21" s="4">
        <v>485.34749999999997</v>
      </c>
      <c r="C21" s="4">
        <v>531.23249999999996</v>
      </c>
      <c r="D21" s="4">
        <v>49.745000000000005</v>
      </c>
    </row>
    <row r="22" spans="1:4" x14ac:dyDescent="0.35">
      <c r="A22" s="3">
        <v>2020</v>
      </c>
      <c r="B22" s="4">
        <v>480.10500000000002</v>
      </c>
      <c r="C22" s="4">
        <v>456.90500000000003</v>
      </c>
      <c r="D22" s="4">
        <v>46.412500000000001</v>
      </c>
    </row>
    <row r="23" spans="1:4" x14ac:dyDescent="0.35">
      <c r="A23" s="3">
        <v>2021</v>
      </c>
      <c r="B23" s="4">
        <v>500.32</v>
      </c>
      <c r="C23" s="4">
        <v>514.87249999999995</v>
      </c>
      <c r="D23" s="4">
        <v>48.317499999999995</v>
      </c>
    </row>
    <row r="24" spans="1:4" x14ac:dyDescent="0.35">
      <c r="A24" s="3">
        <v>2022</v>
      </c>
      <c r="B24" s="4">
        <v>473.40999999999997</v>
      </c>
      <c r="C24" s="4">
        <v>575.70749999999998</v>
      </c>
      <c r="D24" s="4">
        <v>43.5075</v>
      </c>
    </row>
    <row r="25" spans="1:4" x14ac:dyDescent="0.35">
      <c r="A25" s="3">
        <v>2023</v>
      </c>
      <c r="B25" s="4">
        <v>490.86500000000001</v>
      </c>
      <c r="C25" s="4">
        <v>515.59749999999997</v>
      </c>
      <c r="D25" s="4">
        <v>45.94</v>
      </c>
    </row>
    <row r="26" spans="1:4" x14ac:dyDescent="0.35">
      <c r="A26" s="3" t="s">
        <v>9</v>
      </c>
      <c r="B26" s="4">
        <v>484.25020833333338</v>
      </c>
      <c r="C26" s="4">
        <v>480.74958333333348</v>
      </c>
      <c r="D26" s="4">
        <v>51.092500000000001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 3 constraints </vt:lpstr>
      <vt:lpstr>Past demand </vt:lpstr>
      <vt:lpstr>Optimal Solution </vt:lpstr>
      <vt:lpstr>Solution with stipulation </vt:lpstr>
      <vt:lpstr>Pivot 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Gaskin</dc:creator>
  <cp:lastModifiedBy>Jessica Gaskin</cp:lastModifiedBy>
  <dcterms:created xsi:type="dcterms:W3CDTF">2025-02-20T00:13:33Z</dcterms:created>
  <dcterms:modified xsi:type="dcterms:W3CDTF">2025-02-20T18:55:05Z</dcterms:modified>
</cp:coreProperties>
</file>