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kw\Desktop\Challenge - Prediction\"/>
    </mc:Choice>
  </mc:AlternateContent>
  <bookViews>
    <workbookView xWindow="0" yWindow="0" windowWidth="20490" windowHeight="8610" xr2:uid="{00000000-000D-0000-FFFF-FFFF00000000}"/>
  </bookViews>
  <sheets>
    <sheet name="Chart1" sheetId="5" r:id="rId1"/>
    <sheet name="Sheet2" sheetId="4" r:id="rId2"/>
    <sheet name="MinWage" sheetId="1" r:id="rId3"/>
    <sheet name="Sheet1" sheetId="2" r:id="rId4"/>
  </sheets>
  <definedNames>
    <definedName name="_xlnm._FilterDatabase" localSheetId="2" hidden="1">MinWage!$A$1:$C$431</definedName>
  </definedNames>
  <calcPr calcId="171027"/>
  <pivotCaches>
    <pivotCache cacheId="2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E39" i="1" s="1"/>
  <c r="D94" i="1"/>
  <c r="E94" i="1" s="1"/>
  <c r="D89" i="1"/>
  <c r="E89" i="1" s="1"/>
  <c r="D84" i="1"/>
  <c r="E84" i="1" s="1"/>
  <c r="D79" i="1"/>
  <c r="E79" i="1" s="1"/>
  <c r="D74" i="1"/>
  <c r="E74" i="1" s="1"/>
  <c r="D69" i="1"/>
  <c r="E69" i="1" s="1"/>
  <c r="D64" i="1"/>
  <c r="E64" i="1" s="1"/>
  <c r="D59" i="1"/>
  <c r="E59" i="1" s="1"/>
  <c r="D54" i="1"/>
  <c r="E54" i="1" s="1"/>
  <c r="D49" i="1"/>
  <c r="E49" i="1" s="1"/>
  <c r="D44" i="1"/>
  <c r="E44" i="1" s="1"/>
  <c r="D109" i="1"/>
  <c r="E109" i="1" s="1"/>
  <c r="D104" i="1"/>
  <c r="E104" i="1" s="1"/>
  <c r="D149" i="1"/>
  <c r="E149" i="1" s="1"/>
  <c r="D34" i="1"/>
  <c r="E34" i="1" s="1"/>
  <c r="D29" i="1"/>
  <c r="E29" i="1" s="1"/>
  <c r="D24" i="1"/>
  <c r="E24" i="1" s="1"/>
  <c r="D19" i="1"/>
  <c r="E19" i="1" s="1"/>
  <c r="D14" i="1"/>
  <c r="E14" i="1" s="1"/>
  <c r="D9" i="1"/>
  <c r="E9" i="1" s="1"/>
  <c r="D4" i="1"/>
  <c r="E4" i="1" s="1"/>
  <c r="D99" i="1"/>
  <c r="E99" i="1" s="1"/>
  <c r="D114" i="1"/>
  <c r="D119" i="1"/>
  <c r="E119" i="1" s="1"/>
  <c r="D124" i="1"/>
  <c r="E124" i="1" s="1"/>
  <c r="D129" i="1"/>
  <c r="E129" i="1" s="1"/>
  <c r="D134" i="1"/>
  <c r="E134" i="1" s="1"/>
  <c r="D139" i="1"/>
  <c r="E139" i="1" s="1"/>
  <c r="D144" i="1"/>
  <c r="E144" i="1" s="1"/>
  <c r="D154" i="1"/>
  <c r="E154" i="1" s="1"/>
  <c r="D159" i="1"/>
  <c r="D164" i="1"/>
  <c r="E164" i="1" s="1"/>
  <c r="D169" i="1"/>
  <c r="E169" i="1" s="1"/>
  <c r="D174" i="1"/>
  <c r="E174" i="1" s="1"/>
  <c r="D179" i="1"/>
  <c r="E179" i="1" s="1"/>
  <c r="D184" i="1"/>
  <c r="E184" i="1" s="1"/>
  <c r="D189" i="1"/>
  <c r="E189" i="1" s="1"/>
  <c r="D194" i="1"/>
  <c r="E194" i="1" s="1"/>
  <c r="D199" i="1"/>
  <c r="E199" i="1" s="1"/>
  <c r="D204" i="1"/>
  <c r="E204" i="1" s="1"/>
  <c r="D209" i="1"/>
  <c r="E209" i="1" s="1"/>
  <c r="D214" i="1"/>
  <c r="E214" i="1" s="1"/>
  <c r="D219" i="1"/>
  <c r="E219" i="1" s="1"/>
  <c r="D224" i="1"/>
  <c r="E224" i="1" s="1"/>
  <c r="D229" i="1"/>
  <c r="E229" i="1" s="1"/>
  <c r="D234" i="1"/>
  <c r="E234" i="1" s="1"/>
  <c r="D239" i="1"/>
  <c r="E239" i="1" s="1"/>
  <c r="D244" i="1"/>
  <c r="E244" i="1" s="1"/>
  <c r="D249" i="1"/>
  <c r="E249" i="1" s="1"/>
  <c r="D254" i="1"/>
  <c r="E254" i="1" s="1"/>
  <c r="D259" i="1"/>
  <c r="E259" i="1" s="1"/>
  <c r="D264" i="1"/>
  <c r="E264" i="1" s="1"/>
  <c r="D269" i="1"/>
  <c r="E269" i="1" s="1"/>
  <c r="D274" i="1"/>
  <c r="E274" i="1" s="1"/>
  <c r="D279" i="1"/>
  <c r="E279" i="1" s="1"/>
  <c r="D284" i="1"/>
  <c r="E284" i="1" s="1"/>
  <c r="D289" i="1"/>
  <c r="E289" i="1" s="1"/>
  <c r="D294" i="1"/>
  <c r="E294" i="1" s="1"/>
  <c r="D299" i="1"/>
  <c r="E299" i="1" s="1"/>
  <c r="D304" i="1"/>
  <c r="E304" i="1" s="1"/>
  <c r="D309" i="1"/>
  <c r="E309" i="1" s="1"/>
  <c r="D314" i="1"/>
  <c r="E314" i="1" s="1"/>
  <c r="D319" i="1"/>
  <c r="E319" i="1" s="1"/>
  <c r="D324" i="1"/>
  <c r="E324" i="1" s="1"/>
  <c r="D329" i="1"/>
  <c r="E329" i="1" s="1"/>
  <c r="D334" i="1"/>
  <c r="E334" i="1" s="1"/>
  <c r="D339" i="1"/>
  <c r="E339" i="1" s="1"/>
  <c r="D344" i="1"/>
  <c r="E344" i="1" s="1"/>
  <c r="D349" i="1"/>
  <c r="E349" i="1" s="1"/>
  <c r="D354" i="1"/>
  <c r="E354" i="1" s="1"/>
  <c r="D359" i="1"/>
  <c r="E359" i="1" s="1"/>
  <c r="D364" i="1"/>
  <c r="E364" i="1" s="1"/>
  <c r="D369" i="1"/>
  <c r="E369" i="1" s="1"/>
  <c r="D374" i="1"/>
  <c r="E374" i="1" s="1"/>
  <c r="D379" i="1"/>
  <c r="E379" i="1" s="1"/>
  <c r="D384" i="1"/>
  <c r="E384" i="1" s="1"/>
  <c r="D389" i="1"/>
  <c r="E389" i="1" s="1"/>
  <c r="D394" i="1"/>
  <c r="E394" i="1" s="1"/>
  <c r="D399" i="1"/>
  <c r="E399" i="1" s="1"/>
  <c r="D404" i="1"/>
  <c r="E404" i="1" s="1"/>
  <c r="D409" i="1"/>
  <c r="E409" i="1" s="1"/>
  <c r="D414" i="1"/>
  <c r="E414" i="1" s="1"/>
  <c r="D419" i="1"/>
  <c r="E419" i="1" s="1"/>
  <c r="D424" i="1"/>
  <c r="E424" i="1" s="1"/>
  <c r="D429" i="1"/>
  <c r="E429" i="1" s="1"/>
  <c r="D3" i="1"/>
  <c r="E3" i="1" s="1"/>
  <c r="D155" i="1"/>
  <c r="E155" i="1" s="1"/>
  <c r="D150" i="1"/>
  <c r="E150" i="1" s="1"/>
  <c r="D145" i="1"/>
  <c r="E145" i="1" s="1"/>
  <c r="D140" i="1"/>
  <c r="E140" i="1" s="1"/>
  <c r="D135" i="1"/>
  <c r="E135" i="1" s="1"/>
  <c r="D130" i="1"/>
  <c r="E130" i="1" s="1"/>
  <c r="D125" i="1"/>
  <c r="E125" i="1" s="1"/>
  <c r="D120" i="1"/>
  <c r="E120" i="1" s="1"/>
  <c r="D115" i="1"/>
  <c r="E115" i="1" s="1"/>
  <c r="D110" i="1"/>
  <c r="E110" i="1" s="1"/>
  <c r="D105" i="1"/>
  <c r="E105" i="1" s="1"/>
  <c r="D100" i="1"/>
  <c r="E100" i="1" s="1"/>
  <c r="D431" i="1"/>
  <c r="E431" i="1" s="1"/>
  <c r="D426" i="1"/>
  <c r="E426" i="1" s="1"/>
  <c r="D421" i="1"/>
  <c r="E421" i="1" s="1"/>
  <c r="D416" i="1"/>
  <c r="E416" i="1" s="1"/>
  <c r="D411" i="1"/>
  <c r="E411" i="1" s="1"/>
  <c r="D406" i="1"/>
  <c r="E406" i="1" s="1"/>
  <c r="D401" i="1"/>
  <c r="E401" i="1" s="1"/>
  <c r="D396" i="1"/>
  <c r="E396" i="1" s="1"/>
  <c r="D391" i="1"/>
  <c r="E391" i="1" s="1"/>
  <c r="D386" i="1"/>
  <c r="E386" i="1" s="1"/>
  <c r="D381" i="1"/>
  <c r="E381" i="1" s="1"/>
  <c r="D376" i="1"/>
  <c r="E376" i="1" s="1"/>
  <c r="D371" i="1"/>
  <c r="E371" i="1" s="1"/>
  <c r="D366" i="1"/>
  <c r="E366" i="1" s="1"/>
  <c r="D361" i="1"/>
  <c r="E361" i="1" s="1"/>
  <c r="D356" i="1"/>
  <c r="E356" i="1" s="1"/>
  <c r="D351" i="1"/>
  <c r="E351" i="1" s="1"/>
  <c r="D346" i="1"/>
  <c r="E346" i="1" s="1"/>
  <c r="D341" i="1"/>
  <c r="E341" i="1" s="1"/>
  <c r="D281" i="1"/>
  <c r="E281" i="1" s="1"/>
  <c r="D336" i="1"/>
  <c r="E336" i="1" s="1"/>
  <c r="D331" i="1"/>
  <c r="E331" i="1" s="1"/>
  <c r="D326" i="1"/>
  <c r="E326" i="1" s="1"/>
  <c r="D321" i="1"/>
  <c r="E321" i="1" s="1"/>
  <c r="D316" i="1"/>
  <c r="E316" i="1" s="1"/>
  <c r="D311" i="1"/>
  <c r="E311" i="1" s="1"/>
  <c r="D306" i="1"/>
  <c r="E306" i="1" s="1"/>
  <c r="D301" i="1"/>
  <c r="E301" i="1" s="1"/>
  <c r="D296" i="1"/>
  <c r="E296" i="1" s="1"/>
  <c r="D291" i="1"/>
  <c r="E291" i="1" s="1"/>
  <c r="D286" i="1"/>
  <c r="E286" i="1" s="1"/>
  <c r="D276" i="1"/>
  <c r="E276" i="1" s="1"/>
  <c r="D271" i="1"/>
  <c r="E271" i="1" s="1"/>
  <c r="D266" i="1"/>
  <c r="E266" i="1" s="1"/>
  <c r="D261" i="1"/>
  <c r="E261" i="1" s="1"/>
  <c r="D256" i="1"/>
  <c r="E256" i="1" s="1"/>
  <c r="D251" i="1"/>
  <c r="E251" i="1" s="1"/>
  <c r="D246" i="1"/>
  <c r="E246" i="1" s="1"/>
  <c r="D241" i="1"/>
  <c r="E241" i="1" s="1"/>
  <c r="D236" i="1"/>
  <c r="E236" i="1" s="1"/>
  <c r="D231" i="1"/>
  <c r="E231" i="1" s="1"/>
  <c r="D226" i="1"/>
  <c r="E226" i="1" s="1"/>
  <c r="D221" i="1"/>
  <c r="E221" i="1" s="1"/>
  <c r="D216" i="1"/>
  <c r="E216" i="1" s="1"/>
  <c r="D211" i="1"/>
  <c r="E211" i="1" s="1"/>
  <c r="D206" i="1"/>
  <c r="E206" i="1" s="1"/>
  <c r="D201" i="1"/>
  <c r="E201" i="1" s="1"/>
  <c r="D196" i="1"/>
  <c r="E196" i="1" s="1"/>
  <c r="D191" i="1"/>
  <c r="E191" i="1" s="1"/>
  <c r="D186" i="1"/>
  <c r="E186" i="1" s="1"/>
  <c r="D181" i="1"/>
  <c r="E181" i="1" s="1"/>
  <c r="D176" i="1"/>
  <c r="E176" i="1" s="1"/>
  <c r="D171" i="1"/>
  <c r="E171" i="1" s="1"/>
  <c r="D166" i="1"/>
  <c r="E166" i="1" s="1"/>
  <c r="D161" i="1"/>
  <c r="E161" i="1" s="1"/>
  <c r="D156" i="1"/>
  <c r="E156" i="1" s="1"/>
  <c r="D151" i="1"/>
  <c r="E151" i="1" s="1"/>
  <c r="D146" i="1"/>
  <c r="E146" i="1" s="1"/>
  <c r="D141" i="1"/>
  <c r="E141" i="1" s="1"/>
  <c r="D136" i="1"/>
  <c r="E136" i="1" s="1"/>
  <c r="D131" i="1"/>
  <c r="E131" i="1" s="1"/>
  <c r="D126" i="1"/>
  <c r="E126" i="1" s="1"/>
  <c r="D121" i="1"/>
  <c r="E121" i="1" s="1"/>
  <c r="D116" i="1"/>
  <c r="E116" i="1" s="1"/>
  <c r="D111" i="1"/>
  <c r="E111" i="1" s="1"/>
  <c r="D106" i="1"/>
  <c r="E106" i="1" s="1"/>
  <c r="D101" i="1"/>
  <c r="E101" i="1" s="1"/>
  <c r="D96" i="1"/>
  <c r="E96" i="1" s="1"/>
  <c r="D91" i="1"/>
  <c r="E91" i="1" s="1"/>
  <c r="D86" i="1"/>
  <c r="E86" i="1" s="1"/>
  <c r="D81" i="1"/>
  <c r="E81" i="1" s="1"/>
  <c r="D76" i="1"/>
  <c r="E76" i="1" s="1"/>
  <c r="D71" i="1"/>
  <c r="E71" i="1" s="1"/>
  <c r="D66" i="1"/>
  <c r="E66" i="1" s="1"/>
  <c r="D61" i="1"/>
  <c r="E61" i="1" s="1"/>
  <c r="D56" i="1"/>
  <c r="E56" i="1" s="1"/>
  <c r="D51" i="1"/>
  <c r="E51" i="1" s="1"/>
  <c r="D46" i="1"/>
  <c r="E46" i="1" s="1"/>
  <c r="D41" i="1"/>
  <c r="E41" i="1" s="1"/>
  <c r="D6" i="1"/>
  <c r="E6" i="1" s="1"/>
  <c r="D36" i="1"/>
  <c r="E36" i="1" s="1"/>
  <c r="D31" i="1"/>
  <c r="E31" i="1" s="1"/>
  <c r="D26" i="1"/>
  <c r="E26" i="1" s="1"/>
  <c r="D21" i="1"/>
  <c r="E21" i="1" s="1"/>
  <c r="D16" i="1"/>
  <c r="E16" i="1" s="1"/>
  <c r="D11" i="1"/>
  <c r="E11" i="1" s="1"/>
  <c r="D428" i="1"/>
  <c r="E428" i="1" s="1"/>
  <c r="D423" i="1"/>
  <c r="E423" i="1" s="1"/>
  <c r="D418" i="1"/>
  <c r="E418" i="1" s="1"/>
  <c r="D413" i="1"/>
  <c r="E413" i="1" s="1"/>
  <c r="D408" i="1"/>
  <c r="E408" i="1" s="1"/>
  <c r="D403" i="1"/>
  <c r="E403" i="1" s="1"/>
  <c r="D398" i="1"/>
  <c r="E398" i="1" s="1"/>
  <c r="D393" i="1"/>
  <c r="E393" i="1" s="1"/>
  <c r="D388" i="1"/>
  <c r="E388" i="1" s="1"/>
  <c r="D383" i="1"/>
  <c r="E383" i="1" s="1"/>
  <c r="D378" i="1"/>
  <c r="E378" i="1" s="1"/>
  <c r="D373" i="1"/>
  <c r="E373" i="1" s="1"/>
  <c r="D368" i="1"/>
  <c r="E368" i="1" s="1"/>
  <c r="D363" i="1"/>
  <c r="E363" i="1" s="1"/>
  <c r="D358" i="1"/>
  <c r="E358" i="1" s="1"/>
  <c r="D353" i="1"/>
  <c r="E353" i="1" s="1"/>
  <c r="D348" i="1"/>
  <c r="E348" i="1" s="1"/>
  <c r="D343" i="1"/>
  <c r="E343" i="1" s="1"/>
  <c r="D338" i="1"/>
  <c r="E338" i="1" s="1"/>
  <c r="D333" i="1"/>
  <c r="E333" i="1" s="1"/>
  <c r="D328" i="1"/>
  <c r="E328" i="1" s="1"/>
  <c r="D323" i="1"/>
  <c r="E323" i="1" s="1"/>
  <c r="D318" i="1"/>
  <c r="E318" i="1" s="1"/>
  <c r="D313" i="1"/>
  <c r="E313" i="1" s="1"/>
  <c r="D308" i="1"/>
  <c r="E308" i="1" s="1"/>
  <c r="D303" i="1"/>
  <c r="E303" i="1" s="1"/>
  <c r="D298" i="1"/>
  <c r="E298" i="1" s="1"/>
  <c r="D293" i="1"/>
  <c r="E293" i="1" s="1"/>
  <c r="D288" i="1"/>
  <c r="E288" i="1" s="1"/>
  <c r="D283" i="1"/>
  <c r="E283" i="1" s="1"/>
  <c r="D278" i="1"/>
  <c r="E278" i="1" s="1"/>
  <c r="D218" i="1"/>
  <c r="E218" i="1" s="1"/>
  <c r="D273" i="1"/>
  <c r="E273" i="1" s="1"/>
  <c r="D268" i="1"/>
  <c r="E268" i="1" s="1"/>
  <c r="D263" i="1"/>
  <c r="E263" i="1" s="1"/>
  <c r="D258" i="1"/>
  <c r="E258" i="1" s="1"/>
  <c r="D253" i="1"/>
  <c r="E253" i="1" s="1"/>
  <c r="D248" i="1"/>
  <c r="E248" i="1" s="1"/>
  <c r="D243" i="1"/>
  <c r="E243" i="1" s="1"/>
  <c r="D238" i="1"/>
  <c r="E238" i="1" s="1"/>
  <c r="D233" i="1"/>
  <c r="E233" i="1" s="1"/>
  <c r="D228" i="1"/>
  <c r="E228" i="1" s="1"/>
  <c r="D223" i="1"/>
  <c r="E223" i="1" s="1"/>
  <c r="D213" i="1"/>
  <c r="E213" i="1" s="1"/>
  <c r="D208" i="1"/>
  <c r="E208" i="1" s="1"/>
  <c r="D203" i="1"/>
  <c r="E203" i="1" s="1"/>
  <c r="D198" i="1"/>
  <c r="E198" i="1" s="1"/>
  <c r="D193" i="1"/>
  <c r="E193" i="1" s="1"/>
  <c r="D188" i="1"/>
  <c r="E188" i="1" s="1"/>
  <c r="D183" i="1"/>
  <c r="E183" i="1" s="1"/>
  <c r="D178" i="1"/>
  <c r="E178" i="1" s="1"/>
  <c r="D173" i="1"/>
  <c r="E173" i="1" s="1"/>
  <c r="D168" i="1"/>
  <c r="E168" i="1" s="1"/>
  <c r="D163" i="1"/>
  <c r="E163" i="1" s="1"/>
  <c r="D158" i="1"/>
  <c r="D153" i="1"/>
  <c r="E153" i="1" s="1"/>
  <c r="D148" i="1"/>
  <c r="E148" i="1" s="1"/>
  <c r="D143" i="1"/>
  <c r="E143" i="1" s="1"/>
  <c r="D138" i="1"/>
  <c r="E138" i="1" s="1"/>
  <c r="D133" i="1"/>
  <c r="E133" i="1" s="1"/>
  <c r="D128" i="1"/>
  <c r="E128" i="1" s="1"/>
  <c r="D123" i="1"/>
  <c r="E123" i="1" s="1"/>
  <c r="D118" i="1"/>
  <c r="E118" i="1" s="1"/>
  <c r="D113" i="1"/>
  <c r="E113" i="1" s="1"/>
  <c r="D108" i="1"/>
  <c r="E108" i="1" s="1"/>
  <c r="D103" i="1"/>
  <c r="E103" i="1" s="1"/>
  <c r="D98" i="1"/>
  <c r="E98" i="1" s="1"/>
  <c r="D93" i="1"/>
  <c r="E93" i="1" s="1"/>
  <c r="D88" i="1"/>
  <c r="E88" i="1" s="1"/>
  <c r="D83" i="1"/>
  <c r="E83" i="1" s="1"/>
  <c r="D78" i="1"/>
  <c r="E78" i="1" s="1"/>
  <c r="D73" i="1"/>
  <c r="E73" i="1" s="1"/>
  <c r="D68" i="1"/>
  <c r="E68" i="1" s="1"/>
  <c r="D63" i="1"/>
  <c r="E63" i="1" s="1"/>
  <c r="D58" i="1"/>
  <c r="E58" i="1" s="1"/>
  <c r="D53" i="1"/>
  <c r="E53" i="1" s="1"/>
  <c r="D48" i="1"/>
  <c r="E48" i="1" s="1"/>
  <c r="D43" i="1"/>
  <c r="E43" i="1" s="1"/>
  <c r="D38" i="1"/>
  <c r="E38" i="1" s="1"/>
  <c r="D33" i="1"/>
  <c r="E33" i="1" s="1"/>
  <c r="D28" i="1"/>
  <c r="E28" i="1" s="1"/>
  <c r="D23" i="1"/>
  <c r="E23" i="1" s="1"/>
  <c r="D18" i="1"/>
  <c r="E18" i="1" s="1"/>
  <c r="D13" i="1"/>
  <c r="E13" i="1" s="1"/>
  <c r="D8" i="1"/>
  <c r="E8" i="1" s="1"/>
  <c r="D430" i="1"/>
  <c r="E430" i="1" s="1"/>
  <c r="D425" i="1"/>
  <c r="E425" i="1" s="1"/>
  <c r="D420" i="1"/>
  <c r="E420" i="1" s="1"/>
  <c r="D415" i="1"/>
  <c r="E415" i="1" s="1"/>
  <c r="D410" i="1"/>
  <c r="E410" i="1" s="1"/>
  <c r="D405" i="1"/>
  <c r="E405" i="1" s="1"/>
  <c r="D400" i="1"/>
  <c r="E400" i="1" s="1"/>
  <c r="D395" i="1"/>
  <c r="E395" i="1" s="1"/>
  <c r="D390" i="1"/>
  <c r="E390" i="1" s="1"/>
  <c r="D385" i="1"/>
  <c r="E385" i="1" s="1"/>
  <c r="D380" i="1"/>
  <c r="E380" i="1" s="1"/>
  <c r="D375" i="1"/>
  <c r="E375" i="1" s="1"/>
  <c r="D370" i="1"/>
  <c r="E370" i="1" s="1"/>
  <c r="D365" i="1"/>
  <c r="E365" i="1" s="1"/>
  <c r="D360" i="1"/>
  <c r="E360" i="1" s="1"/>
  <c r="D355" i="1"/>
  <c r="E355" i="1" s="1"/>
  <c r="D350" i="1"/>
  <c r="E350" i="1" s="1"/>
  <c r="D345" i="1"/>
  <c r="E345" i="1" s="1"/>
  <c r="D340" i="1"/>
  <c r="E340" i="1" s="1"/>
  <c r="D335" i="1"/>
  <c r="E335" i="1" s="1"/>
  <c r="D330" i="1"/>
  <c r="E330" i="1" s="1"/>
  <c r="D325" i="1"/>
  <c r="E325" i="1" s="1"/>
  <c r="D320" i="1"/>
  <c r="E320" i="1" s="1"/>
  <c r="D315" i="1"/>
  <c r="E315" i="1" s="1"/>
  <c r="D310" i="1"/>
  <c r="E310" i="1" s="1"/>
  <c r="D305" i="1"/>
  <c r="E305" i="1" s="1"/>
  <c r="D300" i="1"/>
  <c r="E300" i="1" s="1"/>
  <c r="D295" i="1"/>
  <c r="E295" i="1" s="1"/>
  <c r="D290" i="1"/>
  <c r="E290" i="1" s="1"/>
  <c r="D285" i="1"/>
  <c r="E285" i="1" s="1"/>
  <c r="D280" i="1"/>
  <c r="E280" i="1" s="1"/>
  <c r="D275" i="1"/>
  <c r="E275" i="1" s="1"/>
  <c r="D270" i="1"/>
  <c r="E270" i="1" s="1"/>
  <c r="D265" i="1"/>
  <c r="E265" i="1" s="1"/>
  <c r="D260" i="1"/>
  <c r="E260" i="1" s="1"/>
  <c r="D255" i="1"/>
  <c r="E255" i="1" s="1"/>
  <c r="D250" i="1"/>
  <c r="E250" i="1" s="1"/>
  <c r="D245" i="1"/>
  <c r="E245" i="1" s="1"/>
  <c r="D240" i="1"/>
  <c r="E240" i="1" s="1"/>
  <c r="D235" i="1"/>
  <c r="E235" i="1" s="1"/>
  <c r="D230" i="1"/>
  <c r="E230" i="1" s="1"/>
  <c r="D225" i="1"/>
  <c r="E225" i="1" s="1"/>
  <c r="D220" i="1"/>
  <c r="E220" i="1" s="1"/>
  <c r="D215" i="1"/>
  <c r="E215" i="1" s="1"/>
  <c r="D210" i="1"/>
  <c r="E210" i="1" s="1"/>
  <c r="D205" i="1"/>
  <c r="E205" i="1" s="1"/>
  <c r="D200" i="1"/>
  <c r="E200" i="1" s="1"/>
  <c r="D195" i="1"/>
  <c r="E195" i="1" s="1"/>
  <c r="D190" i="1"/>
  <c r="E190" i="1" s="1"/>
  <c r="D185" i="1"/>
  <c r="E185" i="1" s="1"/>
  <c r="D180" i="1"/>
  <c r="E180" i="1" s="1"/>
  <c r="D175" i="1"/>
  <c r="E175" i="1" s="1"/>
  <c r="D170" i="1"/>
  <c r="E170" i="1" s="1"/>
  <c r="D165" i="1"/>
  <c r="E165" i="1" s="1"/>
  <c r="D160" i="1"/>
  <c r="E160" i="1" s="1"/>
  <c r="D95" i="1"/>
  <c r="E95" i="1" s="1"/>
  <c r="D90" i="1"/>
  <c r="E90" i="1" s="1"/>
  <c r="D85" i="1"/>
  <c r="E85" i="1" s="1"/>
  <c r="D80" i="1"/>
  <c r="E80" i="1" s="1"/>
  <c r="D75" i="1"/>
  <c r="E75" i="1" s="1"/>
  <c r="D70" i="1"/>
  <c r="E70" i="1" s="1"/>
  <c r="D65" i="1"/>
  <c r="E65" i="1" s="1"/>
  <c r="D60" i="1"/>
  <c r="E60" i="1" s="1"/>
  <c r="D55" i="1"/>
  <c r="E55" i="1" s="1"/>
  <c r="D50" i="1"/>
  <c r="E50" i="1" s="1"/>
  <c r="D45" i="1"/>
  <c r="E45" i="1" s="1"/>
  <c r="D40" i="1"/>
  <c r="E40" i="1" s="1"/>
  <c r="D35" i="1"/>
  <c r="E35" i="1" s="1"/>
  <c r="D30" i="1"/>
  <c r="E30" i="1" s="1"/>
  <c r="D25" i="1"/>
  <c r="E25" i="1" s="1"/>
  <c r="D20" i="1"/>
  <c r="E20" i="1" s="1"/>
  <c r="D15" i="1"/>
  <c r="E15" i="1" s="1"/>
  <c r="D10" i="1"/>
  <c r="E10" i="1" s="1"/>
  <c r="D5" i="1"/>
  <c r="E5" i="1" s="1"/>
  <c r="D427" i="1"/>
  <c r="E427" i="1" s="1"/>
  <c r="D422" i="1"/>
  <c r="E422" i="1" s="1"/>
  <c r="D417" i="1"/>
  <c r="E417" i="1" s="1"/>
  <c r="D412" i="1"/>
  <c r="E412" i="1" s="1"/>
  <c r="D407" i="1"/>
  <c r="E407" i="1" s="1"/>
  <c r="D402" i="1"/>
  <c r="E402" i="1" s="1"/>
  <c r="D397" i="1"/>
  <c r="E397" i="1" s="1"/>
  <c r="D392" i="1"/>
  <c r="E392" i="1" s="1"/>
  <c r="D387" i="1"/>
  <c r="E387" i="1" s="1"/>
  <c r="D382" i="1"/>
  <c r="E382" i="1" s="1"/>
  <c r="D377" i="1"/>
  <c r="E377" i="1" s="1"/>
  <c r="D372" i="1"/>
  <c r="E372" i="1" s="1"/>
  <c r="D367" i="1"/>
  <c r="E367" i="1" s="1"/>
  <c r="D362" i="1"/>
  <c r="E362" i="1" s="1"/>
  <c r="D357" i="1"/>
  <c r="E357" i="1" s="1"/>
  <c r="D352" i="1"/>
  <c r="E352" i="1" s="1"/>
  <c r="D347" i="1"/>
  <c r="E347" i="1" s="1"/>
  <c r="D342" i="1"/>
  <c r="E342" i="1" s="1"/>
  <c r="D337" i="1"/>
  <c r="E337" i="1" s="1"/>
  <c r="D332" i="1"/>
  <c r="E332" i="1" s="1"/>
  <c r="D327" i="1"/>
  <c r="E327" i="1" s="1"/>
  <c r="D322" i="1"/>
  <c r="E322" i="1" s="1"/>
  <c r="D317" i="1"/>
  <c r="E317" i="1" s="1"/>
  <c r="D312" i="1"/>
  <c r="E312" i="1" s="1"/>
  <c r="D307" i="1"/>
  <c r="E307" i="1" s="1"/>
  <c r="D302" i="1"/>
  <c r="E302" i="1" s="1"/>
  <c r="D297" i="1"/>
  <c r="E297" i="1" s="1"/>
  <c r="D292" i="1"/>
  <c r="E292" i="1" s="1"/>
  <c r="D287" i="1"/>
  <c r="E287" i="1" s="1"/>
  <c r="D282" i="1"/>
  <c r="E282" i="1" s="1"/>
  <c r="D277" i="1"/>
  <c r="E277" i="1" s="1"/>
  <c r="D272" i="1"/>
  <c r="E272" i="1" s="1"/>
  <c r="D267" i="1"/>
  <c r="E267" i="1" s="1"/>
  <c r="D262" i="1"/>
  <c r="E262" i="1" s="1"/>
  <c r="D257" i="1"/>
  <c r="E257" i="1" s="1"/>
  <c r="D252" i="1"/>
  <c r="E252" i="1" s="1"/>
  <c r="D247" i="1"/>
  <c r="E247" i="1" s="1"/>
  <c r="D242" i="1"/>
  <c r="E242" i="1" s="1"/>
  <c r="D237" i="1"/>
  <c r="E237" i="1" s="1"/>
  <c r="D232" i="1"/>
  <c r="E232" i="1" s="1"/>
  <c r="D227" i="1"/>
  <c r="E227" i="1" s="1"/>
  <c r="D222" i="1"/>
  <c r="E222" i="1" s="1"/>
  <c r="D217" i="1"/>
  <c r="E217" i="1" s="1"/>
  <c r="D212" i="1"/>
  <c r="E212" i="1" s="1"/>
  <c r="D207" i="1"/>
  <c r="E207" i="1" s="1"/>
  <c r="D202" i="1"/>
  <c r="E202" i="1" s="1"/>
  <c r="D197" i="1"/>
  <c r="E197" i="1" s="1"/>
  <c r="D192" i="1"/>
  <c r="E192" i="1" s="1"/>
  <c r="D187" i="1"/>
  <c r="E187" i="1" s="1"/>
  <c r="D182" i="1"/>
  <c r="E182" i="1" s="1"/>
  <c r="D177" i="1"/>
  <c r="E177" i="1" s="1"/>
  <c r="D172" i="1"/>
  <c r="E172" i="1" s="1"/>
  <c r="D167" i="1"/>
  <c r="E167" i="1" s="1"/>
  <c r="D162" i="1"/>
  <c r="E162" i="1" s="1"/>
  <c r="D157" i="1"/>
  <c r="E157" i="1" s="1"/>
  <c r="D152" i="1"/>
  <c r="E152" i="1" s="1"/>
  <c r="D147" i="1"/>
  <c r="E147" i="1" s="1"/>
  <c r="D142" i="1"/>
  <c r="E142" i="1" s="1"/>
  <c r="D137" i="1"/>
  <c r="E137" i="1" s="1"/>
  <c r="D132" i="1"/>
  <c r="E132" i="1" s="1"/>
  <c r="D127" i="1"/>
  <c r="E127" i="1" s="1"/>
  <c r="D122" i="1"/>
  <c r="E122" i="1" s="1"/>
  <c r="D117" i="1"/>
  <c r="E117" i="1" s="1"/>
  <c r="D112" i="1"/>
  <c r="E112" i="1" s="1"/>
  <c r="D107" i="1"/>
  <c r="E107" i="1" s="1"/>
  <c r="D102" i="1"/>
  <c r="E102" i="1" s="1"/>
  <c r="D97" i="1"/>
  <c r="E97" i="1" s="1"/>
  <c r="D92" i="1"/>
  <c r="E92" i="1" s="1"/>
  <c r="D87" i="1"/>
  <c r="E87" i="1" s="1"/>
  <c r="D82" i="1"/>
  <c r="E82" i="1" s="1"/>
  <c r="D77" i="1"/>
  <c r="E77" i="1" s="1"/>
  <c r="D72" i="1"/>
  <c r="E72" i="1" s="1"/>
  <c r="D67" i="1"/>
  <c r="E67" i="1" s="1"/>
  <c r="D62" i="1"/>
  <c r="E62" i="1" s="1"/>
  <c r="D57" i="1"/>
  <c r="E57" i="1" s="1"/>
  <c r="D52" i="1"/>
  <c r="E52" i="1" s="1"/>
  <c r="D47" i="1"/>
  <c r="E47" i="1" s="1"/>
  <c r="D42" i="1"/>
  <c r="E42" i="1" s="1"/>
  <c r="D37" i="1"/>
  <c r="E37" i="1" s="1"/>
  <c r="D32" i="1"/>
  <c r="E32" i="1" s="1"/>
  <c r="D27" i="1"/>
  <c r="E27" i="1" s="1"/>
  <c r="D22" i="1"/>
  <c r="E22" i="1" s="1"/>
  <c r="D17" i="1"/>
  <c r="E17" i="1" s="1"/>
  <c r="D12" i="1"/>
  <c r="E12" i="1" s="1"/>
  <c r="D7" i="1"/>
  <c r="E7" i="1" s="1"/>
  <c r="D2" i="1"/>
  <c r="E2" i="1" s="1"/>
  <c r="E158" i="1" l="1"/>
  <c r="E159" i="1"/>
  <c r="E114" i="1"/>
</calcChain>
</file>

<file path=xl/sharedStrings.xml><?xml version="1.0" encoding="utf-8"?>
<sst xmlns="http://schemas.openxmlformats.org/spreadsheetml/2006/main" count="826" uniqueCount="28">
  <si>
    <t>Date</t>
  </si>
  <si>
    <t>Country</t>
  </si>
  <si>
    <t>Min Wage</t>
  </si>
  <si>
    <t>CHINA</t>
  </si>
  <si>
    <t>INDONESIA</t>
  </si>
  <si>
    <t>INDIA</t>
  </si>
  <si>
    <t>BANGLADESH</t>
  </si>
  <si>
    <t>VIETNAM</t>
  </si>
  <si>
    <t>BANGLADESH</t>
    <phoneticPr fontId="3" type="noConversion"/>
  </si>
  <si>
    <t>China</t>
    <phoneticPr fontId="3" type="noConversion"/>
  </si>
  <si>
    <t>BANGLADESH</t>
    <phoneticPr fontId="3" type="noConversion"/>
  </si>
  <si>
    <t>INDONESIA</t>
    <phoneticPr fontId="3" type="noConversion"/>
  </si>
  <si>
    <t>VIETNAM</t>
    <phoneticPr fontId="3" type="noConversion"/>
  </si>
  <si>
    <t>AVE</t>
    <phoneticPr fontId="3" type="noConversion"/>
  </si>
  <si>
    <t>minwagw(USD)</t>
    <phoneticPr fontId="3" type="noConversion"/>
  </si>
  <si>
    <t>Sum of AVE</t>
  </si>
  <si>
    <t>Column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</si>
  <si>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</si>
  <si>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</si>
  <si>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</si>
  <si>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</si>
  <si>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</si>
  <si>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</si>
  <si>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</si>
  <si>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</si>
  <si>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</si>
  <si>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Row Labels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</si>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</sst>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Font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[Economic Data - Minimum Wages by Country_plot.xlsx]Sheet2!PivotTable2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 Min Wage in</a:t>
            </a:r>
            <a:r>
              <a:rPr lang="en-US" sz="2400" baseline="0"/>
              <a:t> each country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2135</c:v>
                </c:pt>
                <c:pt idx="1">
                  <c:v>5369.1931540342302</c:v>
                </c:pt>
                <c:pt idx="2">
                  <c:v>5369.1931540342302</c:v>
                </c:pt>
                <c:pt idx="3">
                  <c:v>8084.9420849420821</c:v>
                </c:pt>
                <c:pt idx="4">
                  <c:v>9797.1758664955069</c:v>
                </c:pt>
                <c:pt idx="5">
                  <c:v>9722.2929936305718</c:v>
                </c:pt>
                <c:pt idx="6">
                  <c:v>9624.2118537200495</c:v>
                </c:pt>
                <c:pt idx="7">
                  <c:v>5489.519112207151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401D-890C-CAC6A19FEE6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7977.2000000000007</c:v>
                </c:pt>
                <c:pt idx="1">
                  <c:v>29462.400000000005</c:v>
                </c:pt>
                <c:pt idx="2">
                  <c:v>33912</c:v>
                </c:pt>
                <c:pt idx="3">
                  <c:v>36864</c:v>
                </c:pt>
                <c:pt idx="4">
                  <c:v>41815.439999999995</c:v>
                </c:pt>
                <c:pt idx="5">
                  <c:v>45352.320000000007</c:v>
                </c:pt>
                <c:pt idx="6">
                  <c:v>43555.68</c:v>
                </c:pt>
                <c:pt idx="7">
                  <c:v>24725.4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401D-890C-CAC6A19FEE6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0">
                  <c:v>311.38799999999998</c:v>
                </c:pt>
                <c:pt idx="1">
                  <c:v>939.83999999999969</c:v>
                </c:pt>
                <c:pt idx="2">
                  <c:v>846.93599999999992</c:v>
                </c:pt>
                <c:pt idx="3">
                  <c:v>880.05600000000015</c:v>
                </c:pt>
                <c:pt idx="4">
                  <c:v>908.92799999999988</c:v>
                </c:pt>
                <c:pt idx="5">
                  <c:v>910.80000000000007</c:v>
                </c:pt>
                <c:pt idx="6">
                  <c:v>930.38400000000024</c:v>
                </c:pt>
                <c:pt idx="7">
                  <c:v>589.67999999999995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1-401D-890C-CAC6A19FEE6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8"/>
                <c:pt idx="0">
                  <c:v>6026.0685100000001</c:v>
                </c:pt>
                <c:pt idx="1">
                  <c:v>21176.639999999999</c:v>
                </c:pt>
                <c:pt idx="2">
                  <c:v>23133.599999999995</c:v>
                </c:pt>
                <c:pt idx="3">
                  <c:v>31363.199999999993</c:v>
                </c:pt>
                <c:pt idx="4">
                  <c:v>29376.000000000004</c:v>
                </c:pt>
                <c:pt idx="5">
                  <c:v>29937.599999999995</c:v>
                </c:pt>
                <c:pt idx="6">
                  <c:v>33926.400000000001</c:v>
                </c:pt>
                <c:pt idx="7">
                  <c:v>19529.999999999996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1-401D-890C-CAC6A19FEE6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Sheet2!$F$5:$F$13</c:f>
              <c:numCache>
                <c:formatCode>General</c:formatCode>
                <c:ptCount val="8"/>
                <c:pt idx="0">
                  <c:v>1824.2699999999995</c:v>
                </c:pt>
                <c:pt idx="1">
                  <c:v>5677.2000000000007</c:v>
                </c:pt>
                <c:pt idx="2">
                  <c:v>9676.7999999999993</c:v>
                </c:pt>
                <c:pt idx="3">
                  <c:v>11238.480000000003</c:v>
                </c:pt>
                <c:pt idx="4">
                  <c:v>12777.12</c:v>
                </c:pt>
                <c:pt idx="5">
                  <c:v>13932</c:v>
                </c:pt>
                <c:pt idx="6">
                  <c:v>15206.400000000001</c:v>
                </c:pt>
                <c:pt idx="7">
                  <c:v>9535.68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1-401D-890C-CAC6A19F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536472"/>
        <c:axId val="375535160"/>
      </c:lineChart>
      <c:catAx>
        <c:axId val="3755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35160"/>
        <c:crosses val="autoZero"/>
        <c:auto val="1"/>
        <c:lblAlgn val="ctr"/>
        <c:lblOffset val="100"/>
        <c:noMultiLvlLbl val="0"/>
      </c:catAx>
      <c:valAx>
        <c:axId val="3755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1BA3C0-C9F6-4D76-B8B5-619473126958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CD272-13A2-4B72-A232-80233B01E8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kw" refreshedDate="42966.742988194441" createdVersion="6" refreshedVersion="6" minRefreshableVersion="3" recordCount="430" xr:uid="{C43E530E-D193-41F9-BE89-EB918E704330}">
  <cacheSource type="worksheet">
    <worksheetSource ref="A1:E431" sheet="MinWage"/>
  </cacheSource>
  <cacheFields count="7">
    <cacheField name="Date" numFmtId="164">
      <sharedItems containsSemiMixedTypes="0" containsNonDate="0" containsDate="1" containsString="0" minDate="2010-06-01T00:00:00" maxDate="2017-07-04T00:00:00" count="87"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16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3T00:00:00"/>
      </sharedItems>
      <fieldGroup par="6" base="0">
        <rangePr groupBy="months" startDate="2010-06-01T00:00:00" endDate="2017-07-04T00:00:00"/>
        <groupItems count="14">
          <s v="&lt;6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4/2017"/>
        </groupItems>
      </fieldGroup>
    </cacheField>
    <cacheField name="Country" numFmtId="0">
      <sharedItems count="5">
        <s v="China"/>
        <s v="INDONESIA"/>
        <s v="INDIA"/>
        <s v="BANGLADESH"/>
        <s v="VIETNAM"/>
      </sharedItems>
    </cacheField>
    <cacheField name="Min Wage" numFmtId="0">
      <sharedItems containsSemiMixedTypes="0" containsString="0" containsNumber="1" minValue="248" maxValue="3100000"/>
    </cacheField>
    <cacheField name="minwagw(USD)" numFmtId="0">
      <sharedItems containsSemiMixedTypes="0" containsString="0" containsNumber="1" minValue="5.4559999999999995" maxValue="320.74000000000007"/>
    </cacheField>
    <cacheField name="AVE" numFmtId="0">
      <sharedItems containsSemiMixedTypes="0" containsString="0" containsNumber="1" minValue="38.191999999999993" maxValue="3848.880000000001"/>
    </cacheField>
    <cacheField name="Quarters" numFmtId="0" databaseField="0">
      <fieldGroup base="0">
        <rangePr groupBy="quarters" startDate="2010-06-01T00:00:00" endDate="2017-07-04T00:00:00"/>
        <groupItems count="6">
          <s v="&lt;6/1/2010"/>
          <s v="Qtr1"/>
          <s v="Qtr2"/>
          <s v="Qtr3"/>
          <s v="Qtr4"/>
          <s v="&gt;7/4/2017"/>
        </groupItems>
      </fieldGroup>
    </cacheField>
    <cacheField name="Years" numFmtId="0" databaseField="0">
      <fieldGroup base="0">
        <rangePr groupBy="years" startDate="2010-06-01T00:00:00" endDate="2017-07-04T00:00:00"/>
        <groupItems count="10">
          <s v="&lt;6/1/2010"/>
          <s v="2010"/>
          <s v="2011"/>
          <s v="2012"/>
          <s v="2013"/>
          <s v="2014"/>
          <s v="2015"/>
          <s v="2016"/>
          <s v="2017"/>
          <s v="&gt;7/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">
  <r>
    <x v="0"/>
    <x v="0"/>
    <n v="1100"/>
    <n v="162.79999999999998"/>
    <n v="1139.5999999999999"/>
  </r>
  <r>
    <x v="0"/>
    <x v="1"/>
    <n v="1118009"/>
    <n v="122.98099000000001"/>
    <n v="860.86693000000002"/>
  </r>
  <r>
    <x v="0"/>
    <x v="2"/>
    <n v="248"/>
    <n v="5.4559999999999995"/>
    <n v="38.191999999999993"/>
  </r>
  <r>
    <x v="0"/>
    <x v="3"/>
    <n v="3050"/>
    <n v="43.571428571428569"/>
    <n v="305"/>
  </r>
  <r>
    <x v="0"/>
    <x v="4"/>
    <n v="730000"/>
    <n v="37.229999999999997"/>
    <n v="260.60999999999996"/>
  </r>
  <r>
    <x v="1"/>
    <x v="0"/>
    <n v="1100"/>
    <n v="162.79999999999998"/>
    <n v="1139.5999999999999"/>
  </r>
  <r>
    <x v="1"/>
    <x v="1"/>
    <n v="1118009"/>
    <n v="122.98099000000001"/>
    <n v="860.86693000000002"/>
  </r>
  <r>
    <x v="1"/>
    <x v="2"/>
    <n v="248"/>
    <n v="6.27"/>
    <n v="43.89"/>
  </r>
  <r>
    <x v="1"/>
    <x v="3"/>
    <n v="3050"/>
    <n v="43.571428571428569"/>
    <n v="305"/>
  </r>
  <r>
    <x v="1"/>
    <x v="4"/>
    <n v="730000"/>
    <n v="37.229999999999997"/>
    <n v="260.60999999999996"/>
  </r>
  <r>
    <x v="2"/>
    <x v="0"/>
    <n v="1100"/>
    <n v="162.79999999999998"/>
    <n v="1139.5999999999999"/>
  </r>
  <r>
    <x v="2"/>
    <x v="1"/>
    <n v="1118009"/>
    <n v="122.98099000000001"/>
    <n v="860.86693000000002"/>
  </r>
  <r>
    <x v="2"/>
    <x v="2"/>
    <n v="248"/>
    <n v="6.27"/>
    <n v="43.89"/>
  </r>
  <r>
    <x v="2"/>
    <x v="3"/>
    <n v="3050"/>
    <n v="43.571428571428569"/>
    <n v="305"/>
  </r>
  <r>
    <x v="2"/>
    <x v="4"/>
    <n v="730000"/>
    <n v="37.229999999999997"/>
    <n v="260.60999999999996"/>
  </r>
  <r>
    <x v="3"/>
    <x v="0"/>
    <n v="1100"/>
    <n v="162.79999999999998"/>
    <n v="1139.5999999999999"/>
  </r>
  <r>
    <x v="3"/>
    <x v="1"/>
    <n v="1118009"/>
    <n v="122.98099000000001"/>
    <n v="860.86693000000002"/>
  </r>
  <r>
    <x v="3"/>
    <x v="2"/>
    <n v="248"/>
    <n v="6.6219999999999999"/>
    <n v="46.353999999999999"/>
  </r>
  <r>
    <x v="3"/>
    <x v="3"/>
    <n v="3050"/>
    <n v="43.571428571428569"/>
    <n v="305"/>
  </r>
  <r>
    <x v="3"/>
    <x v="4"/>
    <n v="730000"/>
    <n v="37.229999999999997"/>
    <n v="260.60999999999996"/>
  </r>
  <r>
    <x v="4"/>
    <x v="0"/>
    <n v="1100"/>
    <n v="162.79999999999998"/>
    <n v="1139.5999999999999"/>
  </r>
  <r>
    <x v="4"/>
    <x v="1"/>
    <n v="1118009"/>
    <n v="122.98099000000001"/>
    <n v="860.86693000000002"/>
  </r>
  <r>
    <x v="4"/>
    <x v="2"/>
    <n v="248"/>
    <n v="6.6219999999999999"/>
    <n v="46.353999999999999"/>
  </r>
  <r>
    <x v="4"/>
    <x v="3"/>
    <n v="3050"/>
    <n v="43.571428571428569"/>
    <n v="305"/>
  </r>
  <r>
    <x v="4"/>
    <x v="4"/>
    <n v="730000"/>
    <n v="37.229999999999997"/>
    <n v="260.60999999999996"/>
  </r>
  <r>
    <x v="5"/>
    <x v="0"/>
    <n v="1100"/>
    <n v="162.79999999999998"/>
    <n v="1139.5999999999999"/>
  </r>
  <r>
    <x v="5"/>
    <x v="1"/>
    <n v="1118009"/>
    <n v="122.98099000000001"/>
    <n v="860.86693000000002"/>
  </r>
  <r>
    <x v="5"/>
    <x v="2"/>
    <n v="248"/>
    <n v="6.6219999999999999"/>
    <n v="46.353999999999999"/>
  </r>
  <r>
    <x v="5"/>
    <x v="3"/>
    <n v="3050"/>
    <n v="43.571428571428569"/>
    <n v="305"/>
  </r>
  <r>
    <x v="5"/>
    <x v="4"/>
    <n v="730000"/>
    <n v="37.229999999999997"/>
    <n v="260.60999999999996"/>
  </r>
  <r>
    <x v="6"/>
    <x v="0"/>
    <n v="1100"/>
    <n v="162.79999999999998"/>
    <n v="1139.5999999999999"/>
  </r>
  <r>
    <x v="6"/>
    <x v="1"/>
    <n v="1118009"/>
    <n v="122.98099000000001"/>
    <n v="860.86693000000002"/>
  </r>
  <r>
    <x v="6"/>
    <x v="2"/>
    <n v="248"/>
    <n v="6.6219999999999999"/>
    <n v="46.353999999999999"/>
  </r>
  <r>
    <x v="6"/>
    <x v="3"/>
    <n v="3050"/>
    <n v="43.571428571428569"/>
    <n v="305"/>
  </r>
  <r>
    <x v="6"/>
    <x v="4"/>
    <n v="730000"/>
    <n v="37.229999999999997"/>
    <n v="260.60999999999996"/>
  </r>
  <r>
    <x v="7"/>
    <x v="0"/>
    <n v="1320"/>
    <n v="204.6"/>
    <n v="2455.1999999999998"/>
  </r>
  <r>
    <x v="7"/>
    <x v="1"/>
    <n v="1290000"/>
    <n v="147.06"/>
    <n v="1764.72"/>
  </r>
  <r>
    <x v="7"/>
    <x v="2"/>
    <n v="248"/>
    <n v="5.4559999999999995"/>
    <n v="65.471999999999994"/>
  </r>
  <r>
    <x v="7"/>
    <x v="3"/>
    <n v="3050"/>
    <n v="37.286063569682156"/>
    <n v="447.43276283618587"/>
  </r>
  <r>
    <x v="7"/>
    <x v="4"/>
    <n v="830000"/>
    <n v="39.425000000000004"/>
    <n v="473.1"/>
  </r>
  <r>
    <x v="8"/>
    <x v="0"/>
    <n v="1320"/>
    <n v="204.6"/>
    <n v="2455.1999999999998"/>
  </r>
  <r>
    <x v="8"/>
    <x v="1"/>
    <n v="1290000"/>
    <n v="147.06"/>
    <n v="1764.72"/>
  </r>
  <r>
    <x v="8"/>
    <x v="2"/>
    <n v="285"/>
    <n v="6.27"/>
    <n v="75.239999999999995"/>
  </r>
  <r>
    <x v="8"/>
    <x v="3"/>
    <n v="3050"/>
    <n v="37.286063569682156"/>
    <n v="447.43276283618587"/>
  </r>
  <r>
    <x v="8"/>
    <x v="4"/>
    <n v="830000"/>
    <n v="39.425000000000004"/>
    <n v="473.1"/>
  </r>
  <r>
    <x v="9"/>
    <x v="0"/>
    <n v="1320"/>
    <n v="204.6"/>
    <n v="2455.1999999999998"/>
  </r>
  <r>
    <x v="9"/>
    <x v="1"/>
    <n v="1290000"/>
    <n v="147.06"/>
    <n v="1764.72"/>
  </r>
  <r>
    <x v="9"/>
    <x v="2"/>
    <n v="285"/>
    <n v="6.27"/>
    <n v="75.239999999999995"/>
  </r>
  <r>
    <x v="9"/>
    <x v="3"/>
    <n v="3050"/>
    <n v="37.286063569682156"/>
    <n v="447.43276283618587"/>
  </r>
  <r>
    <x v="9"/>
    <x v="4"/>
    <n v="830000"/>
    <n v="39.425000000000004"/>
    <n v="473.1"/>
  </r>
  <r>
    <x v="10"/>
    <x v="0"/>
    <n v="1320"/>
    <n v="204.6"/>
    <n v="2455.1999999999998"/>
  </r>
  <r>
    <x v="10"/>
    <x v="1"/>
    <n v="1290000"/>
    <n v="147.06"/>
    <n v="1764.72"/>
  </r>
  <r>
    <x v="10"/>
    <x v="2"/>
    <n v="301"/>
    <n v="6.6219999999999999"/>
    <n v="79.463999999999999"/>
  </r>
  <r>
    <x v="10"/>
    <x v="3"/>
    <n v="3050"/>
    <n v="37.286063569682156"/>
    <n v="447.43276283618587"/>
  </r>
  <r>
    <x v="10"/>
    <x v="4"/>
    <n v="830000"/>
    <n v="39.425000000000004"/>
    <n v="473.1"/>
  </r>
  <r>
    <x v="11"/>
    <x v="0"/>
    <n v="1320"/>
    <n v="204.6"/>
    <n v="2455.1999999999998"/>
  </r>
  <r>
    <x v="11"/>
    <x v="1"/>
    <n v="1290000"/>
    <n v="147.06"/>
    <n v="1764.72"/>
  </r>
  <r>
    <x v="11"/>
    <x v="2"/>
    <n v="301"/>
    <n v="6.6219999999999999"/>
    <n v="79.463999999999999"/>
  </r>
  <r>
    <x v="11"/>
    <x v="3"/>
    <n v="3050"/>
    <n v="37.286063569682156"/>
    <n v="447.43276283618587"/>
  </r>
  <r>
    <x v="11"/>
    <x v="4"/>
    <n v="830000"/>
    <n v="39.425000000000004"/>
    <n v="473.1"/>
  </r>
  <r>
    <x v="12"/>
    <x v="0"/>
    <n v="1320"/>
    <n v="204.6"/>
    <n v="2455.1999999999998"/>
  </r>
  <r>
    <x v="12"/>
    <x v="1"/>
    <n v="1290000"/>
    <n v="147.06"/>
    <n v="1764.72"/>
  </r>
  <r>
    <x v="12"/>
    <x v="2"/>
    <n v="301"/>
    <n v="6.6219999999999999"/>
    <n v="79.463999999999999"/>
  </r>
  <r>
    <x v="12"/>
    <x v="3"/>
    <n v="3050"/>
    <n v="37.286063569682156"/>
    <n v="447.43276283618587"/>
  </r>
  <r>
    <x v="12"/>
    <x v="4"/>
    <n v="830000"/>
    <n v="39.425000000000004"/>
    <n v="473.1"/>
  </r>
  <r>
    <x v="13"/>
    <x v="0"/>
    <n v="1320"/>
    <n v="204.6"/>
    <n v="2455.1999999999998"/>
  </r>
  <r>
    <x v="13"/>
    <x v="1"/>
    <n v="1290000"/>
    <n v="147.06"/>
    <n v="1764.72"/>
  </r>
  <r>
    <x v="13"/>
    <x v="2"/>
    <n v="301"/>
    <n v="6.6219999999999999"/>
    <n v="79.463999999999999"/>
  </r>
  <r>
    <x v="13"/>
    <x v="3"/>
    <n v="3050"/>
    <n v="37.286063569682156"/>
    <n v="447.43276283618587"/>
  </r>
  <r>
    <x v="13"/>
    <x v="4"/>
    <n v="830000"/>
    <n v="39.425000000000004"/>
    <n v="473.1"/>
  </r>
  <r>
    <x v="14"/>
    <x v="0"/>
    <n v="1320"/>
    <n v="204.6"/>
    <n v="2455.1999999999998"/>
  </r>
  <r>
    <x v="14"/>
    <x v="1"/>
    <n v="1290000"/>
    <n v="147.06"/>
    <n v="1764.72"/>
  </r>
  <r>
    <x v="14"/>
    <x v="2"/>
    <n v="301"/>
    <n v="6.6219999999999999"/>
    <n v="79.463999999999999"/>
  </r>
  <r>
    <x v="14"/>
    <x v="3"/>
    <n v="3050"/>
    <n v="37.286063569682156"/>
    <n v="447.43276283618587"/>
  </r>
  <r>
    <x v="14"/>
    <x v="4"/>
    <n v="830000"/>
    <n v="39.425000000000004"/>
    <n v="473.1"/>
  </r>
  <r>
    <x v="15"/>
    <x v="0"/>
    <n v="1320"/>
    <n v="204.6"/>
    <n v="2455.1999999999998"/>
  </r>
  <r>
    <x v="15"/>
    <x v="1"/>
    <n v="1290000"/>
    <n v="147.06"/>
    <n v="1764.72"/>
  </r>
  <r>
    <x v="15"/>
    <x v="2"/>
    <n v="301"/>
    <n v="6.6219999999999999"/>
    <n v="79.463999999999999"/>
  </r>
  <r>
    <x v="15"/>
    <x v="3"/>
    <n v="3050"/>
    <n v="37.286063569682156"/>
    <n v="447.43276283618587"/>
  </r>
  <r>
    <x v="15"/>
    <x v="4"/>
    <n v="830000"/>
    <n v="39.425000000000004"/>
    <n v="473.1"/>
  </r>
  <r>
    <x v="16"/>
    <x v="0"/>
    <n v="1320"/>
    <n v="204.6"/>
    <n v="2455.1999999999998"/>
  </r>
  <r>
    <x v="16"/>
    <x v="1"/>
    <n v="1290000"/>
    <n v="147.06"/>
    <n v="1764.72"/>
  </r>
  <r>
    <x v="16"/>
    <x v="2"/>
    <n v="312"/>
    <n v="6.8639999999999999"/>
    <n v="82.367999999999995"/>
  </r>
  <r>
    <x v="16"/>
    <x v="3"/>
    <n v="3050"/>
    <n v="37.286063569682156"/>
    <n v="447.43276283618587"/>
  </r>
  <r>
    <x v="16"/>
    <x v="4"/>
    <n v="830000"/>
    <n v="39.425000000000004"/>
    <n v="473.1"/>
  </r>
  <r>
    <x v="17"/>
    <x v="0"/>
    <n v="1320"/>
    <n v="204.6"/>
    <n v="2455.1999999999998"/>
  </r>
  <r>
    <x v="17"/>
    <x v="1"/>
    <n v="1290000"/>
    <n v="147.06"/>
    <n v="1764.72"/>
  </r>
  <r>
    <x v="17"/>
    <x v="2"/>
    <n v="312"/>
    <n v="6.8639999999999999"/>
    <n v="82.367999999999995"/>
  </r>
  <r>
    <x v="17"/>
    <x v="3"/>
    <n v="3050"/>
    <n v="37.286063569682156"/>
    <n v="447.43276283618587"/>
  </r>
  <r>
    <x v="17"/>
    <x v="4"/>
    <n v="830000"/>
    <n v="39.425000000000004"/>
    <n v="473.1"/>
  </r>
  <r>
    <x v="18"/>
    <x v="0"/>
    <n v="1320"/>
    <n v="204.6"/>
    <n v="2455.1999999999998"/>
  </r>
  <r>
    <x v="18"/>
    <x v="1"/>
    <n v="1290000"/>
    <n v="147.06"/>
    <n v="1764.72"/>
  </r>
  <r>
    <x v="18"/>
    <x v="2"/>
    <n v="312"/>
    <n v="6.8639999999999999"/>
    <n v="82.367999999999995"/>
  </r>
  <r>
    <x v="18"/>
    <x v="3"/>
    <n v="3050"/>
    <n v="37.286063569682156"/>
    <n v="447.43276283618587"/>
  </r>
  <r>
    <x v="18"/>
    <x v="4"/>
    <n v="830000"/>
    <n v="39.425000000000004"/>
    <n v="473.1"/>
  </r>
  <r>
    <x v="19"/>
    <x v="0"/>
    <n v="1500"/>
    <n v="235.5"/>
    <n v="2826"/>
  </r>
  <r>
    <x v="19"/>
    <x v="1"/>
    <n v="1530000"/>
    <n v="160.65"/>
    <n v="1927.8000000000002"/>
  </r>
  <r>
    <x v="19"/>
    <x v="2"/>
    <n v="312"/>
    <n v="5.6159999999999997"/>
    <n v="67.391999999999996"/>
  </r>
  <r>
    <x v="19"/>
    <x v="3"/>
    <n v="3050"/>
    <n v="37.286063569682156"/>
    <n v="447.43276283618587"/>
  </r>
  <r>
    <x v="19"/>
    <x v="4"/>
    <n v="1400000"/>
    <n v="67.2"/>
    <n v="806.40000000000009"/>
  </r>
  <r>
    <x v="20"/>
    <x v="0"/>
    <n v="1500"/>
    <n v="235.5"/>
    <n v="2826"/>
  </r>
  <r>
    <x v="20"/>
    <x v="1"/>
    <n v="1530000"/>
    <n v="160.65"/>
    <n v="1927.8000000000002"/>
  </r>
  <r>
    <x v="20"/>
    <x v="2"/>
    <n v="312"/>
    <n v="5.6159999999999997"/>
    <n v="67.391999999999996"/>
  </r>
  <r>
    <x v="20"/>
    <x v="3"/>
    <n v="3050"/>
    <n v="37.286063569682156"/>
    <n v="447.43276283618587"/>
  </r>
  <r>
    <x v="20"/>
    <x v="4"/>
    <n v="1400000"/>
    <n v="67.2"/>
    <n v="806.40000000000009"/>
  </r>
  <r>
    <x v="21"/>
    <x v="0"/>
    <n v="1500"/>
    <n v="235.5"/>
    <n v="2826"/>
  </r>
  <r>
    <x v="21"/>
    <x v="1"/>
    <n v="1530000"/>
    <n v="160.65"/>
    <n v="1927.8000000000002"/>
  </r>
  <r>
    <x v="21"/>
    <x v="2"/>
    <n v="312"/>
    <n v="5.6159999999999997"/>
    <n v="67.391999999999996"/>
  </r>
  <r>
    <x v="21"/>
    <x v="3"/>
    <n v="3050"/>
    <n v="37.286063569682156"/>
    <n v="447.43276283618587"/>
  </r>
  <r>
    <x v="21"/>
    <x v="4"/>
    <n v="1400000"/>
    <n v="67.2"/>
    <n v="806.40000000000009"/>
  </r>
  <r>
    <x v="22"/>
    <x v="0"/>
    <n v="1500"/>
    <n v="235.5"/>
    <n v="2826"/>
  </r>
  <r>
    <x v="22"/>
    <x v="1"/>
    <n v="1530000"/>
    <n v="160.65"/>
    <n v="1927.8000000000002"/>
  </r>
  <r>
    <x v="22"/>
    <x v="2"/>
    <n v="328"/>
    <n v="5.9039999999999999"/>
    <n v="70.847999999999999"/>
  </r>
  <r>
    <x v="22"/>
    <x v="3"/>
    <n v="3050"/>
    <n v="37.286063569682156"/>
    <n v="447.43276283618587"/>
  </r>
  <r>
    <x v="22"/>
    <x v="4"/>
    <n v="1400000"/>
    <n v="67.2"/>
    <n v="806.40000000000009"/>
  </r>
  <r>
    <x v="23"/>
    <x v="0"/>
    <n v="1500"/>
    <n v="235.5"/>
    <n v="2826"/>
  </r>
  <r>
    <x v="23"/>
    <x v="1"/>
    <n v="1530000"/>
    <n v="160.65"/>
    <n v="1927.8000000000002"/>
  </r>
  <r>
    <x v="23"/>
    <x v="2"/>
    <n v="328"/>
    <n v="5.9039999999999999"/>
    <n v="70.847999999999999"/>
  </r>
  <r>
    <x v="23"/>
    <x v="3"/>
    <n v="3050"/>
    <n v="37.286063569682156"/>
    <n v="447.43276283618587"/>
  </r>
  <r>
    <x v="23"/>
    <x v="4"/>
    <n v="1400000"/>
    <n v="67.2"/>
    <n v="806.40000000000009"/>
  </r>
  <r>
    <x v="24"/>
    <x v="0"/>
    <n v="1500"/>
    <n v="235.5"/>
    <n v="2826"/>
  </r>
  <r>
    <x v="24"/>
    <x v="1"/>
    <n v="1530000"/>
    <n v="160.65"/>
    <n v="1927.8000000000002"/>
  </r>
  <r>
    <x v="24"/>
    <x v="2"/>
    <n v="328"/>
    <n v="5.9039999999999999"/>
    <n v="70.847999999999999"/>
  </r>
  <r>
    <x v="24"/>
    <x v="3"/>
    <n v="3050"/>
    <n v="37.286063569682156"/>
    <n v="447.43276283618587"/>
  </r>
  <r>
    <x v="24"/>
    <x v="4"/>
    <n v="1400000"/>
    <n v="67.2"/>
    <n v="806.40000000000009"/>
  </r>
  <r>
    <x v="25"/>
    <x v="0"/>
    <n v="1500"/>
    <n v="235.5"/>
    <n v="2826"/>
  </r>
  <r>
    <x v="25"/>
    <x v="1"/>
    <n v="1530000"/>
    <n v="160.65"/>
    <n v="1927.8000000000002"/>
  </r>
  <r>
    <x v="25"/>
    <x v="2"/>
    <n v="328"/>
    <n v="5.9039999999999999"/>
    <n v="70.847999999999999"/>
  </r>
  <r>
    <x v="25"/>
    <x v="3"/>
    <n v="3050"/>
    <n v="37.286063569682156"/>
    <n v="447.43276283618587"/>
  </r>
  <r>
    <x v="25"/>
    <x v="4"/>
    <n v="1400000"/>
    <n v="67.2"/>
    <n v="806.40000000000009"/>
  </r>
  <r>
    <x v="26"/>
    <x v="0"/>
    <n v="1500"/>
    <n v="235.5"/>
    <n v="2826"/>
  </r>
  <r>
    <x v="26"/>
    <x v="1"/>
    <n v="1530000"/>
    <n v="160.65"/>
    <n v="1927.8000000000002"/>
  </r>
  <r>
    <x v="26"/>
    <x v="2"/>
    <n v="328"/>
    <n v="5.9039999999999999"/>
    <n v="70.847999999999999"/>
  </r>
  <r>
    <x v="26"/>
    <x v="3"/>
    <n v="3050"/>
    <n v="37.286063569682156"/>
    <n v="447.43276283618587"/>
  </r>
  <r>
    <x v="26"/>
    <x v="4"/>
    <n v="1400000"/>
    <n v="67.2"/>
    <n v="806.40000000000009"/>
  </r>
  <r>
    <x v="27"/>
    <x v="0"/>
    <n v="1500"/>
    <n v="235.5"/>
    <n v="2826"/>
  </r>
  <r>
    <x v="27"/>
    <x v="1"/>
    <n v="1530000"/>
    <n v="160.65"/>
    <n v="1927.8000000000002"/>
  </r>
  <r>
    <x v="27"/>
    <x v="2"/>
    <n v="328"/>
    <n v="5.9039999999999999"/>
    <n v="70.847999999999999"/>
  </r>
  <r>
    <x v="27"/>
    <x v="3"/>
    <n v="3050"/>
    <n v="37.286063569682156"/>
    <n v="447.43276283618587"/>
  </r>
  <r>
    <x v="27"/>
    <x v="4"/>
    <n v="1400000"/>
    <n v="67.2"/>
    <n v="806.40000000000009"/>
  </r>
  <r>
    <x v="28"/>
    <x v="0"/>
    <n v="1500"/>
    <n v="235.5"/>
    <n v="2826"/>
  </r>
  <r>
    <x v="28"/>
    <x v="1"/>
    <n v="1530000"/>
    <n v="160.65"/>
    <n v="1927.8000000000002"/>
  </r>
  <r>
    <x v="28"/>
    <x v="2"/>
    <n v="339"/>
    <n v="6.1019999999999994"/>
    <n v="73.22399999999999"/>
  </r>
  <r>
    <x v="28"/>
    <x v="3"/>
    <n v="3050"/>
    <n v="37.286063569682156"/>
    <n v="447.43276283618587"/>
  </r>
  <r>
    <x v="28"/>
    <x v="4"/>
    <n v="1400000"/>
    <n v="67.2"/>
    <n v="806.40000000000009"/>
  </r>
  <r>
    <x v="29"/>
    <x v="0"/>
    <n v="1500"/>
    <n v="235.5"/>
    <n v="2826"/>
  </r>
  <r>
    <x v="29"/>
    <x v="1"/>
    <n v="1530000"/>
    <n v="160.65"/>
    <n v="1927.8000000000002"/>
  </r>
  <r>
    <x v="29"/>
    <x v="2"/>
    <n v="339"/>
    <n v="6.1019999999999994"/>
    <n v="73.22399999999999"/>
  </r>
  <r>
    <x v="29"/>
    <x v="3"/>
    <n v="3050"/>
    <n v="37.286063569682156"/>
    <n v="447.43276283618587"/>
  </r>
  <r>
    <x v="29"/>
    <x v="4"/>
    <n v="1400000"/>
    <n v="67.2"/>
    <n v="806.40000000000009"/>
  </r>
  <r>
    <x v="30"/>
    <x v="0"/>
    <n v="1500"/>
    <n v="235.5"/>
    <n v="2826"/>
  </r>
  <r>
    <x v="30"/>
    <x v="1"/>
    <n v="1530000"/>
    <n v="160.65"/>
    <n v="1927.8000000000002"/>
  </r>
  <r>
    <x v="30"/>
    <x v="2"/>
    <n v="339"/>
    <n v="6.1019999999999994"/>
    <n v="73.22399999999999"/>
  </r>
  <r>
    <x v="30"/>
    <x v="3"/>
    <n v="3050"/>
    <n v="37.286063569682156"/>
    <n v="447.43276283618587"/>
  </r>
  <r>
    <x v="30"/>
    <x v="4"/>
    <n v="1400000"/>
    <n v="67.2"/>
    <n v="806.40000000000009"/>
  </r>
  <r>
    <x v="31"/>
    <x v="0"/>
    <n v="1600"/>
    <n v="256"/>
    <n v="3072"/>
  </r>
  <r>
    <x v="31"/>
    <x v="1"/>
    <n v="2200000"/>
    <n v="217.79999999999998"/>
    <n v="2613.6"/>
  </r>
  <r>
    <x v="31"/>
    <x v="2"/>
    <n v="339"/>
    <n v="5.7630000000000008"/>
    <n v="69.156000000000006"/>
  </r>
  <r>
    <x v="31"/>
    <x v="3"/>
    <n v="3050"/>
    <n v="39.253539253539252"/>
    <n v="471.04247104247099"/>
  </r>
  <r>
    <x v="31"/>
    <x v="4"/>
    <n v="1650000"/>
    <n v="78.045000000000002"/>
    <n v="936.54"/>
  </r>
  <r>
    <x v="32"/>
    <x v="0"/>
    <n v="1600"/>
    <n v="256"/>
    <n v="3072"/>
  </r>
  <r>
    <x v="32"/>
    <x v="1"/>
    <n v="2200000"/>
    <n v="217.79999999999998"/>
    <n v="2613.6"/>
  </r>
  <r>
    <x v="32"/>
    <x v="2"/>
    <n v="339"/>
    <n v="5.7630000000000008"/>
    <n v="69.156000000000006"/>
  </r>
  <r>
    <x v="32"/>
    <x v="3"/>
    <n v="3050"/>
    <n v="39.253539253539252"/>
    <n v="471.04247104247099"/>
  </r>
  <r>
    <x v="32"/>
    <x v="4"/>
    <n v="1650000"/>
    <n v="78.045000000000002"/>
    <n v="936.54"/>
  </r>
  <r>
    <x v="33"/>
    <x v="0"/>
    <n v="1600"/>
    <n v="256"/>
    <n v="3072"/>
  </r>
  <r>
    <x v="33"/>
    <x v="1"/>
    <n v="2200000"/>
    <n v="217.79999999999998"/>
    <n v="2613.6"/>
  </r>
  <r>
    <x v="33"/>
    <x v="2"/>
    <n v="339"/>
    <n v="5.7630000000000008"/>
    <n v="69.156000000000006"/>
  </r>
  <r>
    <x v="33"/>
    <x v="3"/>
    <n v="3050"/>
    <n v="39.253539253539252"/>
    <n v="471.04247104247099"/>
  </r>
  <r>
    <x v="33"/>
    <x v="4"/>
    <n v="1650000"/>
    <n v="78.045000000000002"/>
    <n v="936.54"/>
  </r>
  <r>
    <x v="34"/>
    <x v="0"/>
    <n v="1600"/>
    <n v="256"/>
    <n v="3072"/>
  </r>
  <r>
    <x v="34"/>
    <x v="1"/>
    <n v="2200000"/>
    <n v="217.79999999999998"/>
    <n v="2613.6"/>
  </r>
  <r>
    <x v="34"/>
    <x v="2"/>
    <n v="361"/>
    <n v="6.1370000000000005"/>
    <n v="73.644000000000005"/>
  </r>
  <r>
    <x v="34"/>
    <x v="3"/>
    <n v="3050"/>
    <n v="39.253539253539252"/>
    <n v="471.04247104247099"/>
  </r>
  <r>
    <x v="34"/>
    <x v="4"/>
    <n v="1650000"/>
    <n v="78.045000000000002"/>
    <n v="936.54"/>
  </r>
  <r>
    <x v="35"/>
    <x v="0"/>
    <n v="1600"/>
    <n v="256"/>
    <n v="3072"/>
  </r>
  <r>
    <x v="35"/>
    <x v="1"/>
    <n v="2200000"/>
    <n v="217.79999999999998"/>
    <n v="2613.6"/>
  </r>
  <r>
    <x v="35"/>
    <x v="2"/>
    <n v="361"/>
    <n v="6.1370000000000005"/>
    <n v="73.644000000000005"/>
  </r>
  <r>
    <x v="35"/>
    <x v="3"/>
    <n v="3050"/>
    <n v="39.253539253539252"/>
    <n v="471.04247104247099"/>
  </r>
  <r>
    <x v="35"/>
    <x v="4"/>
    <n v="1650000"/>
    <n v="78.045000000000002"/>
    <n v="936.54"/>
  </r>
  <r>
    <x v="36"/>
    <x v="0"/>
    <n v="1600"/>
    <n v="256"/>
    <n v="3072"/>
  </r>
  <r>
    <x v="36"/>
    <x v="1"/>
    <n v="2200000"/>
    <n v="217.79999999999998"/>
    <n v="2613.6"/>
  </r>
  <r>
    <x v="36"/>
    <x v="2"/>
    <n v="361"/>
    <n v="6.1370000000000005"/>
    <n v="73.644000000000005"/>
  </r>
  <r>
    <x v="36"/>
    <x v="3"/>
    <n v="5300"/>
    <n v="68.211068211068209"/>
    <n v="818.53281853281851"/>
  </r>
  <r>
    <x v="36"/>
    <x v="4"/>
    <n v="1650000"/>
    <n v="78.045000000000002"/>
    <n v="936.54"/>
  </r>
  <r>
    <x v="37"/>
    <x v="0"/>
    <n v="1600"/>
    <n v="256"/>
    <n v="3072"/>
  </r>
  <r>
    <x v="37"/>
    <x v="1"/>
    <n v="2200000"/>
    <n v="217.79999999999998"/>
    <n v="2613.6"/>
  </r>
  <r>
    <x v="37"/>
    <x v="2"/>
    <n v="361"/>
    <n v="6.1370000000000005"/>
    <n v="73.644000000000005"/>
  </r>
  <r>
    <x v="37"/>
    <x v="3"/>
    <n v="5300"/>
    <n v="68.211068211068209"/>
    <n v="818.53281853281851"/>
  </r>
  <r>
    <x v="37"/>
    <x v="4"/>
    <n v="1650000"/>
    <n v="78.045000000000002"/>
    <n v="936.54"/>
  </r>
  <r>
    <x v="38"/>
    <x v="0"/>
    <n v="1600"/>
    <n v="256"/>
    <n v="3072"/>
  </r>
  <r>
    <x v="38"/>
    <x v="1"/>
    <n v="2200000"/>
    <n v="217.79999999999998"/>
    <n v="2613.6"/>
  </r>
  <r>
    <x v="38"/>
    <x v="2"/>
    <n v="361"/>
    <n v="6.1370000000000005"/>
    <n v="73.644000000000005"/>
  </r>
  <r>
    <x v="38"/>
    <x v="3"/>
    <n v="5300"/>
    <n v="68.211068211068209"/>
    <n v="818.53281853281851"/>
  </r>
  <r>
    <x v="38"/>
    <x v="4"/>
    <n v="1650000"/>
    <n v="78.045000000000002"/>
    <n v="936.54"/>
  </r>
  <r>
    <x v="39"/>
    <x v="0"/>
    <n v="1600"/>
    <n v="256"/>
    <n v="3072"/>
  </r>
  <r>
    <x v="39"/>
    <x v="1"/>
    <n v="2200000"/>
    <n v="217.79999999999998"/>
    <n v="2613.6"/>
  </r>
  <r>
    <x v="39"/>
    <x v="2"/>
    <n v="361"/>
    <n v="6.1370000000000005"/>
    <n v="73.644000000000005"/>
  </r>
  <r>
    <x v="39"/>
    <x v="3"/>
    <n v="5300"/>
    <n v="68.211068211068209"/>
    <n v="818.53281853281851"/>
  </r>
  <r>
    <x v="39"/>
    <x v="4"/>
    <n v="1650000"/>
    <n v="78.045000000000002"/>
    <n v="936.54"/>
  </r>
  <r>
    <x v="40"/>
    <x v="0"/>
    <n v="1600"/>
    <n v="256"/>
    <n v="3072"/>
  </r>
  <r>
    <x v="40"/>
    <x v="1"/>
    <n v="2200000"/>
    <n v="217.79999999999998"/>
    <n v="2613.6"/>
  </r>
  <r>
    <x v="40"/>
    <x v="2"/>
    <n v="377"/>
    <n v="6.4090000000000007"/>
    <n v="76.908000000000015"/>
  </r>
  <r>
    <x v="40"/>
    <x v="3"/>
    <n v="5300"/>
    <n v="68.211068211068209"/>
    <n v="818.53281853281851"/>
  </r>
  <r>
    <x v="40"/>
    <x v="4"/>
    <n v="1650000"/>
    <n v="78.045000000000002"/>
    <n v="936.54"/>
  </r>
  <r>
    <x v="41"/>
    <x v="0"/>
    <n v="1600"/>
    <n v="256"/>
    <n v="3072"/>
  </r>
  <r>
    <x v="41"/>
    <x v="1"/>
    <n v="2200000"/>
    <n v="217.79999999999998"/>
    <n v="2613.6"/>
  </r>
  <r>
    <x v="41"/>
    <x v="2"/>
    <n v="377"/>
    <n v="6.4090000000000007"/>
    <n v="76.908000000000015"/>
  </r>
  <r>
    <x v="41"/>
    <x v="3"/>
    <n v="5300"/>
    <n v="68.211068211068209"/>
    <n v="818.53281853281851"/>
  </r>
  <r>
    <x v="41"/>
    <x v="4"/>
    <n v="1650000"/>
    <n v="78.045000000000002"/>
    <n v="936.54"/>
  </r>
  <r>
    <x v="42"/>
    <x v="0"/>
    <n v="1600"/>
    <n v="256"/>
    <n v="3072"/>
  </r>
  <r>
    <x v="42"/>
    <x v="1"/>
    <n v="2200000"/>
    <n v="217.79999999999998"/>
    <n v="2613.6"/>
  </r>
  <r>
    <x v="42"/>
    <x v="2"/>
    <n v="377"/>
    <n v="6.4090000000000007"/>
    <n v="76.908000000000015"/>
  </r>
  <r>
    <x v="42"/>
    <x v="3"/>
    <n v="5300"/>
    <n v="68.211068211068209"/>
    <n v="818.53281853281851"/>
  </r>
  <r>
    <x v="42"/>
    <x v="4"/>
    <n v="1650000"/>
    <n v="78.045000000000002"/>
    <n v="936.54"/>
  </r>
  <r>
    <x v="43"/>
    <x v="0"/>
    <n v="1600"/>
    <n v="259.2"/>
    <n v="3110.3999999999996"/>
  </r>
  <r>
    <x v="43"/>
    <x v="1"/>
    <n v="2400000"/>
    <n v="204.00000000000003"/>
    <n v="2448.0000000000005"/>
  </r>
  <r>
    <x v="43"/>
    <x v="2"/>
    <n v="377"/>
    <n v="6.032"/>
    <n v="72.384"/>
  </r>
  <r>
    <x v="43"/>
    <x v="3"/>
    <n v="5300"/>
    <n v="68.035943517329912"/>
    <n v="816.43132220795894"/>
  </r>
  <r>
    <x v="43"/>
    <x v="4"/>
    <n v="1900000"/>
    <n v="88.72999999999999"/>
    <n v="1064.7599999999998"/>
  </r>
  <r>
    <x v="44"/>
    <x v="0"/>
    <n v="1810"/>
    <n v="293.22000000000003"/>
    <n v="3518.6400000000003"/>
  </r>
  <r>
    <x v="44"/>
    <x v="1"/>
    <n v="2400000"/>
    <n v="204.00000000000003"/>
    <n v="2448.0000000000005"/>
  </r>
  <r>
    <x v="44"/>
    <x v="2"/>
    <n v="377"/>
    <n v="6.032"/>
    <n v="72.384"/>
  </r>
  <r>
    <x v="44"/>
    <x v="3"/>
    <n v="5300"/>
    <n v="68.035943517329912"/>
    <n v="816.43132220795894"/>
  </r>
  <r>
    <x v="44"/>
    <x v="4"/>
    <n v="1900000"/>
    <n v="88.72999999999999"/>
    <n v="1064.7599999999998"/>
  </r>
  <r>
    <x v="45"/>
    <x v="0"/>
    <n v="1810"/>
    <n v="293.22000000000003"/>
    <n v="3518.6400000000003"/>
  </r>
  <r>
    <x v="45"/>
    <x v="1"/>
    <n v="2400000"/>
    <n v="204.00000000000003"/>
    <n v="2448.0000000000005"/>
  </r>
  <r>
    <x v="45"/>
    <x v="2"/>
    <n v="377"/>
    <n v="6.032"/>
    <n v="72.384"/>
  </r>
  <r>
    <x v="45"/>
    <x v="3"/>
    <n v="5300"/>
    <n v="68.035943517329912"/>
    <n v="816.43132220795894"/>
  </r>
  <r>
    <x v="45"/>
    <x v="4"/>
    <n v="1900000"/>
    <n v="88.72999999999999"/>
    <n v="1064.7599999999998"/>
  </r>
  <r>
    <x v="46"/>
    <x v="0"/>
    <n v="1810"/>
    <n v="293.22000000000003"/>
    <n v="3518.6400000000003"/>
  </r>
  <r>
    <x v="46"/>
    <x v="1"/>
    <n v="2400000"/>
    <n v="204.00000000000003"/>
    <n v="2448.0000000000005"/>
  </r>
  <r>
    <x v="46"/>
    <x v="2"/>
    <n v="399"/>
    <n v="6.3840000000000003"/>
    <n v="76.608000000000004"/>
  </r>
  <r>
    <x v="46"/>
    <x v="3"/>
    <n v="5300"/>
    <n v="68.035943517329912"/>
    <n v="816.43132220795894"/>
  </r>
  <r>
    <x v="46"/>
    <x v="4"/>
    <n v="1900000"/>
    <n v="88.72999999999999"/>
    <n v="1064.7599999999998"/>
  </r>
  <r>
    <x v="47"/>
    <x v="0"/>
    <n v="1810"/>
    <n v="293.22000000000003"/>
    <n v="3518.6400000000003"/>
  </r>
  <r>
    <x v="47"/>
    <x v="1"/>
    <n v="2400000"/>
    <n v="204.00000000000003"/>
    <n v="2448.0000000000005"/>
  </r>
  <r>
    <x v="47"/>
    <x v="2"/>
    <n v="399"/>
    <n v="6.3840000000000003"/>
    <n v="76.608000000000004"/>
  </r>
  <r>
    <x v="47"/>
    <x v="3"/>
    <n v="5300"/>
    <n v="68.035943517329912"/>
    <n v="816.43132220795894"/>
  </r>
  <r>
    <x v="47"/>
    <x v="4"/>
    <n v="1900000"/>
    <n v="88.72999999999999"/>
    <n v="1064.7599999999998"/>
  </r>
  <r>
    <x v="48"/>
    <x v="0"/>
    <n v="1810"/>
    <n v="293.22000000000003"/>
    <n v="3518.6400000000003"/>
  </r>
  <r>
    <x v="48"/>
    <x v="1"/>
    <n v="2400000"/>
    <n v="204.00000000000003"/>
    <n v="2448.0000000000005"/>
  </r>
  <r>
    <x v="48"/>
    <x v="2"/>
    <n v="399"/>
    <n v="6.3840000000000003"/>
    <n v="76.608000000000004"/>
  </r>
  <r>
    <x v="48"/>
    <x v="3"/>
    <n v="5300"/>
    <n v="68.035943517329912"/>
    <n v="816.43132220795894"/>
  </r>
  <r>
    <x v="48"/>
    <x v="4"/>
    <n v="1900000"/>
    <n v="88.72999999999999"/>
    <n v="1064.7599999999998"/>
  </r>
  <r>
    <x v="49"/>
    <x v="0"/>
    <n v="1810"/>
    <n v="293.22000000000003"/>
    <n v="3518.6400000000003"/>
  </r>
  <r>
    <x v="49"/>
    <x v="1"/>
    <n v="2400000"/>
    <n v="204.00000000000003"/>
    <n v="2448.0000000000005"/>
  </r>
  <r>
    <x v="49"/>
    <x v="2"/>
    <n v="399"/>
    <n v="6.3840000000000003"/>
    <n v="76.608000000000004"/>
  </r>
  <r>
    <x v="49"/>
    <x v="3"/>
    <n v="5300"/>
    <n v="68.035943517329912"/>
    <n v="816.43132220795894"/>
  </r>
  <r>
    <x v="49"/>
    <x v="4"/>
    <n v="1900000"/>
    <n v="88.72999999999999"/>
    <n v="1064.7599999999998"/>
  </r>
  <r>
    <x v="50"/>
    <x v="0"/>
    <n v="1810"/>
    <n v="293.22000000000003"/>
    <n v="3518.6400000000003"/>
  </r>
  <r>
    <x v="50"/>
    <x v="1"/>
    <n v="2400000"/>
    <n v="204.00000000000003"/>
    <n v="2448.0000000000005"/>
  </r>
  <r>
    <x v="50"/>
    <x v="2"/>
    <n v="399"/>
    <n v="6.3840000000000003"/>
    <n v="76.608000000000004"/>
  </r>
  <r>
    <x v="50"/>
    <x v="3"/>
    <n v="5300"/>
    <n v="68.035943517329912"/>
    <n v="816.43132220795894"/>
  </r>
  <r>
    <x v="50"/>
    <x v="4"/>
    <n v="1900000"/>
    <n v="88.72999999999999"/>
    <n v="1064.7599999999998"/>
  </r>
  <r>
    <x v="51"/>
    <x v="0"/>
    <n v="1810"/>
    <n v="293.22000000000003"/>
    <n v="3518.6400000000003"/>
  </r>
  <r>
    <x v="51"/>
    <x v="1"/>
    <n v="2400000"/>
    <n v="204.00000000000003"/>
    <n v="2448.0000000000005"/>
  </r>
  <r>
    <x v="51"/>
    <x v="2"/>
    <n v="399"/>
    <n v="6.3840000000000003"/>
    <n v="76.608000000000004"/>
  </r>
  <r>
    <x v="51"/>
    <x v="3"/>
    <n v="5300"/>
    <n v="68.035943517329912"/>
    <n v="816.43132220795894"/>
  </r>
  <r>
    <x v="51"/>
    <x v="4"/>
    <n v="1900000"/>
    <n v="88.72999999999999"/>
    <n v="1064.7599999999998"/>
  </r>
  <r>
    <x v="52"/>
    <x v="0"/>
    <n v="1810"/>
    <n v="293.22000000000003"/>
    <n v="3518.6400000000003"/>
  </r>
  <r>
    <x v="52"/>
    <x v="1"/>
    <n v="2400000"/>
    <n v="204.00000000000003"/>
    <n v="2448.0000000000005"/>
  </r>
  <r>
    <x v="52"/>
    <x v="2"/>
    <n v="403"/>
    <n v="6.4480000000000004"/>
    <n v="77.376000000000005"/>
  </r>
  <r>
    <x v="52"/>
    <x v="3"/>
    <n v="5300"/>
    <n v="68.035943517329912"/>
    <n v="816.43132220795894"/>
  </r>
  <r>
    <x v="52"/>
    <x v="4"/>
    <n v="1900000"/>
    <n v="88.72999999999999"/>
    <n v="1064.7599999999998"/>
  </r>
  <r>
    <x v="53"/>
    <x v="0"/>
    <n v="1810"/>
    <n v="293.22000000000003"/>
    <n v="3518.6400000000003"/>
  </r>
  <r>
    <x v="53"/>
    <x v="1"/>
    <n v="2400000"/>
    <n v="204.00000000000003"/>
    <n v="2448.0000000000005"/>
  </r>
  <r>
    <x v="53"/>
    <x v="2"/>
    <n v="403"/>
    <n v="6.4480000000000004"/>
    <n v="77.376000000000005"/>
  </r>
  <r>
    <x v="53"/>
    <x v="3"/>
    <n v="5300"/>
    <n v="68.035943517329912"/>
    <n v="816.43132220795894"/>
  </r>
  <r>
    <x v="53"/>
    <x v="4"/>
    <n v="1900000"/>
    <n v="88.72999999999999"/>
    <n v="1064.7599999999998"/>
  </r>
  <r>
    <x v="54"/>
    <x v="0"/>
    <n v="1810"/>
    <n v="293.22000000000003"/>
    <n v="3518.6400000000003"/>
  </r>
  <r>
    <x v="54"/>
    <x v="1"/>
    <n v="2400000"/>
    <n v="204.00000000000003"/>
    <n v="2448.0000000000005"/>
  </r>
  <r>
    <x v="54"/>
    <x v="2"/>
    <n v="403"/>
    <n v="6.4480000000000004"/>
    <n v="77.376000000000005"/>
  </r>
  <r>
    <x v="54"/>
    <x v="3"/>
    <n v="5300"/>
    <n v="68.035943517329912"/>
    <n v="816.43132220795894"/>
  </r>
  <r>
    <x v="54"/>
    <x v="4"/>
    <n v="1900000"/>
    <n v="88.72999999999999"/>
    <n v="1064.7599999999998"/>
  </r>
  <r>
    <x v="55"/>
    <x v="0"/>
    <n v="1810"/>
    <n v="285.98"/>
    <n v="3431.76"/>
  </r>
  <r>
    <x v="55"/>
    <x v="1"/>
    <n v="2700000"/>
    <n v="207.9"/>
    <n v="2494.8000000000002"/>
  </r>
  <r>
    <x v="55"/>
    <x v="2"/>
    <n v="403"/>
    <n v="6.0449999999999999"/>
    <n v="72.539999999999992"/>
  </r>
  <r>
    <x v="55"/>
    <x v="3"/>
    <n v="5300"/>
    <n v="67.515923566878982"/>
    <n v="810.19108280254773"/>
  </r>
  <r>
    <x v="55"/>
    <x v="4"/>
    <n v="2150000"/>
    <n v="96.75"/>
    <n v="1161"/>
  </r>
  <r>
    <x v="56"/>
    <x v="0"/>
    <n v="1810"/>
    <n v="285.98"/>
    <n v="3431.76"/>
  </r>
  <r>
    <x v="56"/>
    <x v="1"/>
    <n v="2700000"/>
    <n v="207.9"/>
    <n v="2494.8000000000002"/>
  </r>
  <r>
    <x v="56"/>
    <x v="2"/>
    <n v="403"/>
    <n v="6.0449999999999999"/>
    <n v="72.539999999999992"/>
  </r>
  <r>
    <x v="56"/>
    <x v="3"/>
    <n v="5300"/>
    <n v="67.515923566878982"/>
    <n v="810.19108280254773"/>
  </r>
  <r>
    <x v="56"/>
    <x v="4"/>
    <n v="2150000"/>
    <n v="96.75"/>
    <n v="1161"/>
  </r>
  <r>
    <x v="57"/>
    <x v="0"/>
    <n v="2030"/>
    <n v="320.74"/>
    <n v="3848.88"/>
  </r>
  <r>
    <x v="57"/>
    <x v="1"/>
    <n v="2700000"/>
    <n v="207.9"/>
    <n v="2494.8000000000002"/>
  </r>
  <r>
    <x v="57"/>
    <x v="2"/>
    <n v="403"/>
    <n v="6.3449999999999998"/>
    <n v="76.14"/>
  </r>
  <r>
    <x v="57"/>
    <x v="3"/>
    <n v="5300"/>
    <n v="67.515923566878982"/>
    <n v="810.19108280254773"/>
  </r>
  <r>
    <x v="57"/>
    <x v="4"/>
    <n v="2150000"/>
    <n v="96.75"/>
    <n v="1161"/>
  </r>
  <r>
    <x v="58"/>
    <x v="0"/>
    <n v="2030"/>
    <n v="320.74"/>
    <n v="3848.88"/>
  </r>
  <r>
    <x v="58"/>
    <x v="1"/>
    <n v="2700000"/>
    <n v="207.9"/>
    <n v="2494.8000000000002"/>
  </r>
  <r>
    <x v="58"/>
    <x v="2"/>
    <n v="423"/>
    <n v="6.3449999999999998"/>
    <n v="76.14"/>
  </r>
  <r>
    <x v="58"/>
    <x v="3"/>
    <n v="5300"/>
    <n v="67.515923566878982"/>
    <n v="810.19108280254773"/>
  </r>
  <r>
    <x v="58"/>
    <x v="4"/>
    <n v="2150000"/>
    <n v="96.75"/>
    <n v="1161"/>
  </r>
  <r>
    <x v="59"/>
    <x v="0"/>
    <n v="2030"/>
    <n v="320.74"/>
    <n v="3848.88"/>
  </r>
  <r>
    <x v="59"/>
    <x v="1"/>
    <n v="2700000"/>
    <n v="207.9"/>
    <n v="2494.8000000000002"/>
  </r>
  <r>
    <x v="59"/>
    <x v="2"/>
    <n v="423"/>
    <n v="6.3449999999999998"/>
    <n v="76.14"/>
  </r>
  <r>
    <x v="59"/>
    <x v="3"/>
    <n v="5300"/>
    <n v="67.515923566878982"/>
    <n v="810.19108280254773"/>
  </r>
  <r>
    <x v="59"/>
    <x v="4"/>
    <n v="2150000"/>
    <n v="96.75"/>
    <n v="1161"/>
  </r>
  <r>
    <x v="60"/>
    <x v="0"/>
    <n v="2030.0000000000002"/>
    <n v="320.74000000000007"/>
    <n v="3848.880000000001"/>
  </r>
  <r>
    <x v="60"/>
    <x v="1"/>
    <n v="2700000"/>
    <n v="207.9"/>
    <n v="2494.8000000000002"/>
  </r>
  <r>
    <x v="60"/>
    <x v="2"/>
    <n v="423"/>
    <n v="6.3449999999999998"/>
    <n v="76.14"/>
  </r>
  <r>
    <x v="60"/>
    <x v="3"/>
    <n v="5300"/>
    <n v="67.515923566878982"/>
    <n v="810.19108280254773"/>
  </r>
  <r>
    <x v="60"/>
    <x v="4"/>
    <n v="2150000"/>
    <n v="96.75"/>
    <n v="1161"/>
  </r>
  <r>
    <x v="61"/>
    <x v="0"/>
    <n v="2030.0000000000002"/>
    <n v="320.74000000000007"/>
    <n v="3848.880000000001"/>
  </r>
  <r>
    <x v="61"/>
    <x v="1"/>
    <n v="2700000"/>
    <n v="207.9"/>
    <n v="2494.8000000000002"/>
  </r>
  <r>
    <x v="61"/>
    <x v="2"/>
    <n v="423"/>
    <n v="6.3449999999999998"/>
    <n v="76.14"/>
  </r>
  <r>
    <x v="61"/>
    <x v="3"/>
    <n v="5300"/>
    <n v="67.515923566878982"/>
    <n v="810.19108280254773"/>
  </r>
  <r>
    <x v="61"/>
    <x v="4"/>
    <n v="2150000"/>
    <n v="96.75"/>
    <n v="1161"/>
  </r>
  <r>
    <x v="62"/>
    <x v="0"/>
    <n v="2030"/>
    <n v="320.74"/>
    <n v="3848.88"/>
  </r>
  <r>
    <x v="62"/>
    <x v="1"/>
    <n v="2700000"/>
    <n v="207.9"/>
    <n v="2494.8000000000002"/>
  </r>
  <r>
    <x v="62"/>
    <x v="2"/>
    <n v="423"/>
    <n v="6.3449999999999998"/>
    <n v="76.14"/>
  </r>
  <r>
    <x v="62"/>
    <x v="3"/>
    <n v="5300"/>
    <n v="67.515923566878982"/>
    <n v="810.19108280254773"/>
  </r>
  <r>
    <x v="62"/>
    <x v="4"/>
    <n v="2150000"/>
    <n v="96.75"/>
    <n v="1161"/>
  </r>
  <r>
    <x v="63"/>
    <x v="0"/>
    <n v="2030"/>
    <n v="320.74"/>
    <n v="3848.88"/>
  </r>
  <r>
    <x v="63"/>
    <x v="1"/>
    <n v="2700000"/>
    <n v="207.9"/>
    <n v="2494.8000000000002"/>
  </r>
  <r>
    <x v="63"/>
    <x v="2"/>
    <n v="423"/>
    <n v="6.4349999999999996"/>
    <n v="77.22"/>
  </r>
  <r>
    <x v="63"/>
    <x v="3"/>
    <n v="5300"/>
    <n v="67.515923566878982"/>
    <n v="810.19108280254773"/>
  </r>
  <r>
    <x v="63"/>
    <x v="4"/>
    <n v="2150000"/>
    <n v="96.75"/>
    <n v="1161"/>
  </r>
  <r>
    <x v="64"/>
    <x v="0"/>
    <n v="2030"/>
    <n v="320.74"/>
    <n v="3848.88"/>
  </r>
  <r>
    <x v="64"/>
    <x v="1"/>
    <n v="2700000"/>
    <n v="207.9"/>
    <n v="2494.8000000000002"/>
  </r>
  <r>
    <x v="64"/>
    <x v="2"/>
    <n v="429"/>
    <n v="6.4349999999999996"/>
    <n v="77.22"/>
  </r>
  <r>
    <x v="64"/>
    <x v="3"/>
    <n v="5300"/>
    <n v="67.515923566878982"/>
    <n v="810.19108280254773"/>
  </r>
  <r>
    <x v="64"/>
    <x v="4"/>
    <n v="2150000"/>
    <n v="96.75"/>
    <n v="1161"/>
  </r>
  <r>
    <x v="65"/>
    <x v="0"/>
    <n v="2030.0000000000002"/>
    <n v="320.74000000000007"/>
    <n v="3848.880000000001"/>
  </r>
  <r>
    <x v="65"/>
    <x v="1"/>
    <n v="2700000"/>
    <n v="207.9"/>
    <n v="2494.8000000000002"/>
  </r>
  <r>
    <x v="65"/>
    <x v="2"/>
    <n v="429"/>
    <n v="6.4349999999999996"/>
    <n v="77.22"/>
  </r>
  <r>
    <x v="65"/>
    <x v="3"/>
    <n v="5300"/>
    <n v="67.515923566878982"/>
    <n v="810.19108280254773"/>
  </r>
  <r>
    <x v="65"/>
    <x v="4"/>
    <n v="2150000"/>
    <n v="96.75"/>
    <n v="1161"/>
  </r>
  <r>
    <x v="66"/>
    <x v="0"/>
    <n v="2030.0000000000002"/>
    <n v="320.74000000000007"/>
    <n v="3848.880000000001"/>
  </r>
  <r>
    <x v="66"/>
    <x v="1"/>
    <n v="2700000"/>
    <n v="207.9"/>
    <n v="2494.8000000000002"/>
  </r>
  <r>
    <x v="66"/>
    <x v="2"/>
    <n v="429"/>
    <n v="6.4349999999999996"/>
    <n v="77.22"/>
  </r>
  <r>
    <x v="66"/>
    <x v="3"/>
    <n v="5300"/>
    <n v="67.515923566878982"/>
    <n v="810.19108280254773"/>
  </r>
  <r>
    <x v="66"/>
    <x v="4"/>
    <n v="2150000"/>
    <n v="96.75"/>
    <n v="1161"/>
  </r>
  <r>
    <x v="67"/>
    <x v="0"/>
    <n v="2030.0000000000002"/>
    <n v="302.47000000000003"/>
    <n v="3629.6400000000003"/>
  </r>
  <r>
    <x v="67"/>
    <x v="1"/>
    <n v="3100000"/>
    <n v="235.60000000000002"/>
    <n v="2827.2000000000003"/>
  </r>
  <r>
    <x v="67"/>
    <x v="2"/>
    <n v="429"/>
    <n v="6.0060000000000002"/>
    <n v="72.072000000000003"/>
  </r>
  <r>
    <x v="67"/>
    <x v="3"/>
    <n v="5300"/>
    <n v="66.834804539722569"/>
    <n v="802.01765447667083"/>
  </r>
  <r>
    <x v="67"/>
    <x v="4"/>
    <n v="2400000"/>
    <n v="105.6"/>
    <n v="1267.1999999999998"/>
  </r>
  <r>
    <x v="68"/>
    <x v="0"/>
    <n v="2030.0000000000002"/>
    <n v="302.47000000000003"/>
    <n v="3629.6400000000003"/>
  </r>
  <r>
    <x v="68"/>
    <x v="1"/>
    <n v="3100000"/>
    <n v="235.60000000000002"/>
    <n v="2827.2000000000003"/>
  </r>
  <r>
    <x v="68"/>
    <x v="2"/>
    <n v="429"/>
    <n v="6.0060000000000002"/>
    <n v="72.072000000000003"/>
  </r>
  <r>
    <x v="68"/>
    <x v="3"/>
    <n v="5300"/>
    <n v="66.834804539722569"/>
    <n v="802.01765447667083"/>
  </r>
  <r>
    <x v="68"/>
    <x v="4"/>
    <n v="2400000"/>
    <n v="105.6"/>
    <n v="1267.1999999999998"/>
  </r>
  <r>
    <x v="69"/>
    <x v="0"/>
    <n v="2030.0000000000002"/>
    <n v="302.47000000000003"/>
    <n v="3629.6400000000003"/>
  </r>
  <r>
    <x v="69"/>
    <x v="1"/>
    <n v="3100000"/>
    <n v="235.60000000000002"/>
    <n v="2827.2000000000003"/>
  </r>
  <r>
    <x v="69"/>
    <x v="2"/>
    <n v="429"/>
    <n v="6.5520000000000005"/>
    <n v="78.624000000000009"/>
  </r>
  <r>
    <x v="69"/>
    <x v="3"/>
    <n v="5300"/>
    <n v="66.834804539722569"/>
    <n v="802.01765447667083"/>
  </r>
  <r>
    <x v="69"/>
    <x v="4"/>
    <n v="2400000"/>
    <n v="105.6"/>
    <n v="1267.1999999999998"/>
  </r>
  <r>
    <x v="70"/>
    <x v="0"/>
    <n v="2030.0000000000002"/>
    <n v="302.47000000000003"/>
    <n v="3629.6400000000003"/>
  </r>
  <r>
    <x v="70"/>
    <x v="1"/>
    <n v="3100000"/>
    <n v="235.60000000000002"/>
    <n v="2827.2000000000003"/>
  </r>
  <r>
    <x v="70"/>
    <x v="2"/>
    <n v="468"/>
    <n v="6.5520000000000005"/>
    <n v="78.624000000000009"/>
  </r>
  <r>
    <x v="70"/>
    <x v="3"/>
    <n v="5300"/>
    <n v="66.834804539722569"/>
    <n v="802.01765447667083"/>
  </r>
  <r>
    <x v="70"/>
    <x v="4"/>
    <n v="2400000"/>
    <n v="105.6"/>
    <n v="1267.1999999999998"/>
  </r>
  <r>
    <x v="71"/>
    <x v="0"/>
    <n v="2030.0000000000002"/>
    <n v="302.47000000000003"/>
    <n v="3629.6400000000003"/>
  </r>
  <r>
    <x v="71"/>
    <x v="1"/>
    <n v="3100000"/>
    <n v="235.60000000000002"/>
    <n v="2827.2000000000003"/>
  </r>
  <r>
    <x v="71"/>
    <x v="2"/>
    <n v="468"/>
    <n v="6.5520000000000005"/>
    <n v="78.624000000000009"/>
  </r>
  <r>
    <x v="71"/>
    <x v="3"/>
    <n v="5300"/>
    <n v="66.834804539722569"/>
    <n v="802.01765447667083"/>
  </r>
  <r>
    <x v="71"/>
    <x v="4"/>
    <n v="2400000"/>
    <n v="105.6"/>
    <n v="1267.1999999999998"/>
  </r>
  <r>
    <x v="72"/>
    <x v="0"/>
    <n v="2030.0000000000002"/>
    <n v="302.47000000000003"/>
    <n v="3629.6400000000003"/>
  </r>
  <r>
    <x v="72"/>
    <x v="1"/>
    <n v="3100000"/>
    <n v="235.60000000000002"/>
    <n v="2827.2000000000003"/>
  </r>
  <r>
    <x v="72"/>
    <x v="2"/>
    <n v="468"/>
    <n v="6.5520000000000005"/>
    <n v="78.624000000000009"/>
  </r>
  <r>
    <x v="72"/>
    <x v="3"/>
    <n v="5300"/>
    <n v="66.834804539722569"/>
    <n v="802.01765447667083"/>
  </r>
  <r>
    <x v="72"/>
    <x v="4"/>
    <n v="2400000"/>
    <n v="105.6"/>
    <n v="1267.1999999999998"/>
  </r>
  <r>
    <x v="73"/>
    <x v="0"/>
    <n v="2030.0000000000002"/>
    <n v="302.47000000000003"/>
    <n v="3629.6400000000003"/>
  </r>
  <r>
    <x v="74"/>
    <x v="1"/>
    <n v="3100000"/>
    <n v="235.60000000000002"/>
    <n v="2827.2000000000003"/>
  </r>
  <r>
    <x v="74"/>
    <x v="2"/>
    <n v="468"/>
    <n v="6.5520000000000005"/>
    <n v="78.624000000000009"/>
  </r>
  <r>
    <x v="74"/>
    <x v="3"/>
    <n v="5300"/>
    <n v="66.834804539722569"/>
    <n v="802.01765447667083"/>
  </r>
  <r>
    <x v="74"/>
    <x v="4"/>
    <n v="2400000"/>
    <n v="105.6"/>
    <n v="1267.1999999999998"/>
  </r>
  <r>
    <x v="75"/>
    <x v="0"/>
    <n v="2030.0000000000002"/>
    <n v="302.47000000000003"/>
    <n v="3629.6400000000003"/>
  </r>
  <r>
    <x v="75"/>
    <x v="1"/>
    <n v="3100000"/>
    <n v="235.60000000000002"/>
    <n v="2827.2000000000003"/>
  </r>
  <r>
    <x v="75"/>
    <x v="2"/>
    <n v="468"/>
    <n v="6.5520000000000005"/>
    <n v="78.624000000000009"/>
  </r>
  <r>
    <x v="75"/>
    <x v="3"/>
    <n v="5300"/>
    <n v="66.834804539722569"/>
    <n v="802.01765447667083"/>
  </r>
  <r>
    <x v="75"/>
    <x v="4"/>
    <n v="2400000"/>
    <n v="105.6"/>
    <n v="1267.1999999999998"/>
  </r>
  <r>
    <x v="76"/>
    <x v="0"/>
    <n v="2030.0000000000002"/>
    <n v="302.47000000000003"/>
    <n v="3629.6400000000003"/>
  </r>
  <r>
    <x v="76"/>
    <x v="1"/>
    <n v="3100000"/>
    <n v="235.60000000000002"/>
    <n v="2827.2000000000003"/>
  </r>
  <r>
    <x v="76"/>
    <x v="2"/>
    <n v="468"/>
    <n v="6.5520000000000005"/>
    <n v="78.624000000000009"/>
  </r>
  <r>
    <x v="76"/>
    <x v="3"/>
    <n v="5300"/>
    <n v="66.834804539722569"/>
    <n v="802.01765447667083"/>
  </r>
  <r>
    <x v="76"/>
    <x v="4"/>
    <n v="2400000"/>
    <n v="105.6"/>
    <n v="1267.1999999999998"/>
  </r>
  <r>
    <x v="77"/>
    <x v="0"/>
    <n v="2030.0000000000002"/>
    <n v="302.47000000000003"/>
    <n v="3629.6400000000003"/>
  </r>
  <r>
    <x v="77"/>
    <x v="1"/>
    <n v="3100000"/>
    <n v="235.60000000000002"/>
    <n v="2827.2000000000003"/>
  </r>
  <r>
    <x v="77"/>
    <x v="2"/>
    <n v="468"/>
    <n v="6.5520000000000005"/>
    <n v="78.624000000000009"/>
  </r>
  <r>
    <x v="77"/>
    <x v="3"/>
    <n v="5300"/>
    <n v="66.834804539722569"/>
    <n v="802.01765447667083"/>
  </r>
  <r>
    <x v="77"/>
    <x v="4"/>
    <n v="2400000"/>
    <n v="105.6"/>
    <n v="1267.1999999999998"/>
  </r>
  <r>
    <x v="78"/>
    <x v="0"/>
    <n v="2030.0000000000002"/>
    <n v="302.47000000000003"/>
    <n v="3629.6400000000003"/>
  </r>
  <r>
    <x v="78"/>
    <x v="1"/>
    <n v="3100000"/>
    <n v="235.60000000000002"/>
    <n v="2827.2000000000003"/>
  </r>
  <r>
    <x v="78"/>
    <x v="2"/>
    <n v="468"/>
    <n v="6.5520000000000005"/>
    <n v="78.624000000000009"/>
  </r>
  <r>
    <x v="78"/>
    <x v="3"/>
    <n v="5300"/>
    <n v="66.834804539722569"/>
    <n v="802.01765447667083"/>
  </r>
  <r>
    <x v="78"/>
    <x v="4"/>
    <n v="2400000"/>
    <n v="105.6"/>
    <n v="1267.1999999999998"/>
  </r>
  <r>
    <x v="79"/>
    <x v="0"/>
    <n v="2030.0000000000002"/>
    <n v="302.47000000000003"/>
    <n v="3629.6400000000003"/>
  </r>
  <r>
    <x v="79"/>
    <x v="1"/>
    <n v="3100000"/>
    <n v="235.60000000000002"/>
    <n v="2827.2000000000003"/>
  </r>
  <r>
    <x v="79"/>
    <x v="2"/>
    <n v="468"/>
    <n v="6.5520000000000005"/>
    <n v="78.624000000000009"/>
  </r>
  <r>
    <x v="79"/>
    <x v="3"/>
    <n v="5300"/>
    <n v="66.834804539722569"/>
    <n v="802.01765447667083"/>
  </r>
  <r>
    <x v="79"/>
    <x v="4"/>
    <n v="2400000"/>
    <n v="105.6"/>
    <n v="1267.1999999999998"/>
  </r>
  <r>
    <x v="80"/>
    <x v="0"/>
    <n v="2030.0000000000002"/>
    <n v="294.35000000000002"/>
    <n v="3532.2000000000003"/>
  </r>
  <r>
    <x v="80"/>
    <x v="1"/>
    <n v="3100000"/>
    <n v="232.49999999999997"/>
    <n v="2789.9999999999995"/>
  </r>
  <r>
    <x v="80"/>
    <x v="2"/>
    <n v="468"/>
    <n v="7.02"/>
    <n v="84.24"/>
  </r>
  <r>
    <x v="80"/>
    <x v="3"/>
    <n v="5300"/>
    <n v="65.35141800246609"/>
    <n v="784.21701602959308"/>
  </r>
  <r>
    <x v="80"/>
    <x v="4"/>
    <n v="2580000"/>
    <n v="113.52"/>
    <n v="1362.24"/>
  </r>
  <r>
    <x v="81"/>
    <x v="0"/>
    <n v="2030.0000000000002"/>
    <n v="294.35000000000002"/>
    <n v="3532.2000000000003"/>
  </r>
  <r>
    <x v="81"/>
    <x v="1"/>
    <n v="3100000"/>
    <n v="232.49999999999997"/>
    <n v="2789.9999999999995"/>
  </r>
  <r>
    <x v="81"/>
    <x v="2"/>
    <n v="468"/>
    <n v="7.02"/>
    <n v="84.24"/>
  </r>
  <r>
    <x v="81"/>
    <x v="3"/>
    <n v="5300"/>
    <n v="65.35141800246609"/>
    <n v="784.21701602959308"/>
  </r>
  <r>
    <x v="81"/>
    <x v="4"/>
    <n v="2580000"/>
    <n v="113.52"/>
    <n v="1362.24"/>
  </r>
  <r>
    <x v="82"/>
    <x v="0"/>
    <n v="2030.0000000000002"/>
    <n v="294.35000000000002"/>
    <n v="3532.2000000000003"/>
  </r>
  <r>
    <x v="82"/>
    <x v="1"/>
    <n v="3100000"/>
    <n v="232.49999999999997"/>
    <n v="2789.9999999999995"/>
  </r>
  <r>
    <x v="82"/>
    <x v="2"/>
    <n v="468"/>
    <n v="7.02"/>
    <n v="84.24"/>
  </r>
  <r>
    <x v="82"/>
    <x v="3"/>
    <n v="5300"/>
    <n v="65.35141800246609"/>
    <n v="784.21701602959308"/>
  </r>
  <r>
    <x v="82"/>
    <x v="4"/>
    <n v="2580000"/>
    <n v="113.52"/>
    <n v="1362.24"/>
  </r>
  <r>
    <x v="83"/>
    <x v="0"/>
    <n v="2030.0000000000002"/>
    <n v="294.35000000000002"/>
    <n v="3532.2000000000003"/>
  </r>
  <r>
    <x v="83"/>
    <x v="1"/>
    <n v="3100000"/>
    <n v="232.49999999999997"/>
    <n v="2789.9999999999995"/>
  </r>
  <r>
    <x v="83"/>
    <x v="2"/>
    <n v="468"/>
    <n v="7.02"/>
    <n v="84.24"/>
  </r>
  <r>
    <x v="83"/>
    <x v="3"/>
    <n v="5300"/>
    <n v="65.35141800246609"/>
    <n v="784.21701602959308"/>
  </r>
  <r>
    <x v="83"/>
    <x v="4"/>
    <n v="2580000"/>
    <n v="113.52"/>
    <n v="1362.24"/>
  </r>
  <r>
    <x v="84"/>
    <x v="0"/>
    <n v="2030.0000000000002"/>
    <n v="294.35000000000002"/>
    <n v="3532.2000000000003"/>
  </r>
  <r>
    <x v="84"/>
    <x v="1"/>
    <n v="3100000"/>
    <n v="232.49999999999997"/>
    <n v="2789.9999999999995"/>
  </r>
  <r>
    <x v="84"/>
    <x v="2"/>
    <n v="468"/>
    <n v="7.02"/>
    <n v="84.24"/>
  </r>
  <r>
    <x v="84"/>
    <x v="3"/>
    <n v="5300"/>
    <n v="65.35141800246609"/>
    <n v="784.21701602959308"/>
  </r>
  <r>
    <x v="84"/>
    <x v="4"/>
    <n v="2580000"/>
    <n v="113.52"/>
    <n v="1362.24"/>
  </r>
  <r>
    <x v="85"/>
    <x v="0"/>
    <n v="2030.0000000000002"/>
    <n v="294.35000000000002"/>
    <n v="3532.2000000000003"/>
  </r>
  <r>
    <x v="85"/>
    <x v="1"/>
    <n v="3100000"/>
    <n v="232.49999999999997"/>
    <n v="2789.9999999999995"/>
  </r>
  <r>
    <x v="85"/>
    <x v="2"/>
    <n v="468"/>
    <n v="7.02"/>
    <n v="84.24"/>
  </r>
  <r>
    <x v="85"/>
    <x v="3"/>
    <n v="5300"/>
    <n v="65.35141800246609"/>
    <n v="784.21701602959308"/>
  </r>
  <r>
    <x v="85"/>
    <x v="4"/>
    <n v="2580000"/>
    <n v="113.52"/>
    <n v="1362.24"/>
  </r>
  <r>
    <x v="86"/>
    <x v="0"/>
    <n v="2030.0000000000002"/>
    <n v="294.35000000000002"/>
    <n v="3532.2000000000003"/>
  </r>
  <r>
    <x v="86"/>
    <x v="1"/>
    <n v="3100000"/>
    <n v="232.49999999999997"/>
    <n v="2789.9999999999995"/>
  </r>
  <r>
    <x v="86"/>
    <x v="2"/>
    <n v="468"/>
    <n v="7.02"/>
    <n v="84.24"/>
  </r>
  <r>
    <x v="86"/>
    <x v="3"/>
    <n v="5300"/>
    <n v="65.35141800246609"/>
    <n v="784.21701602959308"/>
  </r>
  <r>
    <x v="86"/>
    <x v="4"/>
    <n v="2580000"/>
    <n v="113.52"/>
    <n v="1362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B6315-ABA6-4951-80B5-145CD597DE64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3" firstHeaderRow="1" firstDataRow="2" firstDataCol="1"/>
  <pivotFields count="7"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ubtotalTop="0" showAll="0">
      <items count="6">
        <item x="3"/>
        <item x="0"/>
        <item x="2"/>
        <item x="1"/>
        <item x="4"/>
        <item t="default"/>
      </items>
    </pivotField>
    <pivotField subtotalTop="0" showAll="0"/>
    <pivotField subtotalTop="0" showAll="0"/>
    <pivotField dataField="1" subtotalTop="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6"/>
    <field x="5"/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VE" fld="4" baseField="0" baseItem="0"/>
  </dataFields>
  <chartFormats count="15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83A3-2D43-442E-A954-2DB4FCDF4CB5}">
  <dimension ref="A3:G13"/>
  <sheetViews>
    <sheetView workbookViewId="0">
      <selection activeCell="D10" sqref="D10"/>
    </sheetView>
  </sheetViews>
  <sheetFormatPr defaultRowHeight="15"/>
  <cols>
    <col min="1" max="1" width="13.140625" bestFit="1" customWidth="1"/>
    <col min="2" max="2" width="16.28515625" bestFit="1" customWidth="1"/>
    <col min="3" max="3" width="10" bestFit="1" customWidth="1"/>
    <col min="4" max="4" width="9" bestFit="1" customWidth="1"/>
    <col min="5" max="5" width="12" bestFit="1" customWidth="1"/>
    <col min="6" max="6" width="9.42578125" bestFit="1" customWidth="1"/>
    <col min="7" max="10" width="12" bestFit="1" customWidth="1"/>
    <col min="11" max="11" width="11" bestFit="1" customWidth="1"/>
    <col min="12" max="126" width="12" bestFit="1" customWidth="1"/>
  </cols>
  <sheetData>
    <row r="3" spans="1:7">
      <c r="A3" s="7" t="s">
        <v>15</v>
      </c>
      <c r="B3" s="7" t="s">
        <v>16</v>
      </c>
    </row>
    <row r="4" spans="1:7">
      <c r="A4" s="7" t="s">
        <v>26</v>
      </c>
      <c r="B4" t="s">
        <v>6</v>
      </c>
      <c r="C4" t="s">
        <v>27</v>
      </c>
      <c r="D4" t="s">
        <v>5</v>
      </c>
      <c r="E4" t="s">
        <v>4</v>
      </c>
      <c r="F4" t="s">
        <v>7</v>
      </c>
      <c r="G4" t="s">
        <v>17</v>
      </c>
    </row>
    <row r="5" spans="1:7">
      <c r="A5" s="8" t="s">
        <v>18</v>
      </c>
      <c r="B5" s="6">
        <v>2135</v>
      </c>
      <c r="C5" s="6">
        <v>7977.2000000000007</v>
      </c>
      <c r="D5" s="6">
        <v>311.38799999999998</v>
      </c>
      <c r="E5" s="6">
        <v>6026.0685100000001</v>
      </c>
      <c r="F5" s="6">
        <v>1824.2699999999995</v>
      </c>
      <c r="G5" s="6">
        <v>18273.926510000001</v>
      </c>
    </row>
    <row r="6" spans="1:7">
      <c r="A6" s="8" t="s">
        <v>19</v>
      </c>
      <c r="B6" s="6">
        <v>5369.1931540342302</v>
      </c>
      <c r="C6" s="6">
        <v>29462.400000000005</v>
      </c>
      <c r="D6" s="6">
        <v>939.83999999999969</v>
      </c>
      <c r="E6" s="6">
        <v>21176.639999999999</v>
      </c>
      <c r="F6" s="6">
        <v>5677.2000000000007</v>
      </c>
      <c r="G6" s="6">
        <v>62625.273154034236</v>
      </c>
    </row>
    <row r="7" spans="1:7">
      <c r="A7" s="8" t="s">
        <v>20</v>
      </c>
      <c r="B7" s="6">
        <v>5369.1931540342302</v>
      </c>
      <c r="C7" s="6">
        <v>33912</v>
      </c>
      <c r="D7" s="6">
        <v>846.93599999999992</v>
      </c>
      <c r="E7" s="6">
        <v>23133.599999999995</v>
      </c>
      <c r="F7" s="6">
        <v>9676.7999999999993</v>
      </c>
      <c r="G7" s="6">
        <v>72938.52915403423</v>
      </c>
    </row>
    <row r="8" spans="1:7">
      <c r="A8" s="8" t="s">
        <v>21</v>
      </c>
      <c r="B8" s="6">
        <v>8084.9420849420821</v>
      </c>
      <c r="C8" s="6">
        <v>36864</v>
      </c>
      <c r="D8" s="6">
        <v>880.05600000000015</v>
      </c>
      <c r="E8" s="6">
        <v>31363.199999999993</v>
      </c>
      <c r="F8" s="6">
        <v>11238.480000000003</v>
      </c>
      <c r="G8" s="6">
        <v>88430.678084942076</v>
      </c>
    </row>
    <row r="9" spans="1:7">
      <c r="A9" s="8" t="s">
        <v>22</v>
      </c>
      <c r="B9" s="6">
        <v>9797.1758664955069</v>
      </c>
      <c r="C9" s="6">
        <v>41815.439999999995</v>
      </c>
      <c r="D9" s="6">
        <v>908.92799999999988</v>
      </c>
      <c r="E9" s="6">
        <v>29376.000000000004</v>
      </c>
      <c r="F9" s="6">
        <v>12777.12</v>
      </c>
      <c r="G9" s="6">
        <v>94674.663866495495</v>
      </c>
    </row>
    <row r="10" spans="1:7">
      <c r="A10" s="8" t="s">
        <v>23</v>
      </c>
      <c r="B10" s="6">
        <v>9722.2929936305718</v>
      </c>
      <c r="C10" s="6">
        <v>45352.320000000007</v>
      </c>
      <c r="D10" s="6">
        <v>910.80000000000007</v>
      </c>
      <c r="E10" s="6">
        <v>29937.599999999995</v>
      </c>
      <c r="F10" s="6">
        <v>13932</v>
      </c>
      <c r="G10" s="6">
        <v>99855.012993630575</v>
      </c>
    </row>
    <row r="11" spans="1:7">
      <c r="A11" s="8" t="s">
        <v>24</v>
      </c>
      <c r="B11" s="6">
        <v>9624.2118537200495</v>
      </c>
      <c r="C11" s="6">
        <v>43555.68</v>
      </c>
      <c r="D11" s="6">
        <v>930.38400000000024</v>
      </c>
      <c r="E11" s="6">
        <v>33926.400000000001</v>
      </c>
      <c r="F11" s="6">
        <v>15206.400000000001</v>
      </c>
      <c r="G11" s="6">
        <v>103243.07585372005</v>
      </c>
    </row>
    <row r="12" spans="1:7">
      <c r="A12" s="8" t="s">
        <v>25</v>
      </c>
      <c r="B12" s="6">
        <v>5489.519112207151</v>
      </c>
      <c r="C12" s="6">
        <v>24725.4</v>
      </c>
      <c r="D12" s="6">
        <v>589.67999999999995</v>
      </c>
      <c r="E12" s="6">
        <v>19529.999999999996</v>
      </c>
      <c r="F12" s="6">
        <v>9535.68</v>
      </c>
      <c r="G12" s="6">
        <v>59870.27911220715</v>
      </c>
    </row>
    <row r="13" spans="1:7">
      <c r="A13" s="8" t="s">
        <v>17</v>
      </c>
      <c r="B13" s="6">
        <v>55591.528219063825</v>
      </c>
      <c r="C13" s="6">
        <v>263664.44</v>
      </c>
      <c r="D13" s="6">
        <v>6318.0119999999997</v>
      </c>
      <c r="E13" s="6">
        <v>194469.50850999999</v>
      </c>
      <c r="F13" s="6">
        <v>79867.950000000012</v>
      </c>
      <c r="G13" s="6">
        <v>599911.43872906384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431"/>
  <sheetViews>
    <sheetView workbookViewId="0">
      <selection activeCell="A2" sqref="A2"/>
    </sheetView>
  </sheetViews>
  <sheetFormatPr defaultColWidth="8.85546875" defaultRowHeight="15"/>
  <cols>
    <col min="2" max="2" width="16" customWidth="1"/>
    <col min="3" max="3" width="14.28515625" customWidth="1"/>
    <col min="4" max="5" width="9.140625" bestFit="1" customWidth="1"/>
  </cols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13</v>
      </c>
    </row>
    <row r="2" spans="1:5">
      <c r="A2" s="1">
        <v>40330</v>
      </c>
      <c r="B2" s="2" t="s">
        <v>9</v>
      </c>
      <c r="C2" s="2">
        <v>1100</v>
      </c>
      <c r="D2">
        <f>IF(B2="China",C2*0.148,"N")</f>
        <v>162.79999999999998</v>
      </c>
      <c r="E2">
        <f t="shared" ref="E2:E36" si="0">AVERAGE(D2*7)</f>
        <v>1139.5999999999999</v>
      </c>
    </row>
    <row r="3" spans="1:5">
      <c r="A3" s="1">
        <v>40330</v>
      </c>
      <c r="B3" s="2" t="s">
        <v>11</v>
      </c>
      <c r="C3" s="2">
        <v>1118009</v>
      </c>
      <c r="D3">
        <f>IF(B3="INDONESIA",C3*0.00011,"N")</f>
        <v>122.98099000000001</v>
      </c>
      <c r="E3">
        <f t="shared" si="0"/>
        <v>860.86693000000002</v>
      </c>
    </row>
    <row r="4" spans="1:5">
      <c r="A4" s="1">
        <v>40330</v>
      </c>
      <c r="B4" s="2" t="s">
        <v>5</v>
      </c>
      <c r="C4" s="2">
        <v>248</v>
      </c>
      <c r="D4">
        <f>IF(B4="INDIA",C39*0.022,N)</f>
        <v>5.4559999999999995</v>
      </c>
      <c r="E4">
        <f t="shared" si="0"/>
        <v>38.191999999999993</v>
      </c>
    </row>
    <row r="5" spans="1:5">
      <c r="A5" s="1">
        <v>40330</v>
      </c>
      <c r="B5" s="2" t="s">
        <v>10</v>
      </c>
      <c r="C5" s="2">
        <v>3050</v>
      </c>
      <c r="D5">
        <f>IF(B5="BANGLADESH",C5/70,"n")</f>
        <v>43.571428571428569</v>
      </c>
      <c r="E5">
        <f t="shared" si="0"/>
        <v>305</v>
      </c>
    </row>
    <row r="6" spans="1:5">
      <c r="A6" s="1">
        <v>40330</v>
      </c>
      <c r="B6" s="2" t="s">
        <v>12</v>
      </c>
      <c r="C6" s="2">
        <v>730000</v>
      </c>
      <c r="D6">
        <f>IF(B6="VIETNAM",C6*0.000051,"N")</f>
        <v>37.229999999999997</v>
      </c>
      <c r="E6">
        <f t="shared" si="0"/>
        <v>260.60999999999996</v>
      </c>
    </row>
    <row r="7" spans="1:5">
      <c r="A7" s="1">
        <v>40360</v>
      </c>
      <c r="B7" s="2" t="s">
        <v>3</v>
      </c>
      <c r="C7" s="2">
        <v>1100</v>
      </c>
      <c r="D7">
        <f>IF(B7="China",C7*0.148,"N")</f>
        <v>162.79999999999998</v>
      </c>
      <c r="E7">
        <f t="shared" si="0"/>
        <v>1139.5999999999999</v>
      </c>
    </row>
    <row r="8" spans="1:5">
      <c r="A8" s="1">
        <v>40360</v>
      </c>
      <c r="B8" s="2" t="s">
        <v>4</v>
      </c>
      <c r="C8" s="2">
        <v>1118009</v>
      </c>
      <c r="D8">
        <f>IF(B8="INDONESIA",C8*0.00011,"N")</f>
        <v>122.98099000000001</v>
      </c>
      <c r="E8">
        <f t="shared" si="0"/>
        <v>860.86693000000002</v>
      </c>
    </row>
    <row r="9" spans="1:5">
      <c r="A9" s="1">
        <v>40360</v>
      </c>
      <c r="B9" s="2" t="s">
        <v>5</v>
      </c>
      <c r="C9" s="2">
        <v>248</v>
      </c>
      <c r="D9">
        <f>IF(B9="INDIA",C44*0.022,N)</f>
        <v>6.27</v>
      </c>
      <c r="E9">
        <f t="shared" si="0"/>
        <v>43.89</v>
      </c>
    </row>
    <row r="10" spans="1:5">
      <c r="A10" s="1">
        <v>40360</v>
      </c>
      <c r="B10" s="2" t="s">
        <v>6</v>
      </c>
      <c r="C10" s="2">
        <v>3050</v>
      </c>
      <c r="D10">
        <f>IF(B10="BANGLADESH",C10/70,"n")</f>
        <v>43.571428571428569</v>
      </c>
      <c r="E10">
        <f t="shared" si="0"/>
        <v>305</v>
      </c>
    </row>
    <row r="11" spans="1:5">
      <c r="A11" s="1">
        <v>40360</v>
      </c>
      <c r="B11" s="2" t="s">
        <v>7</v>
      </c>
      <c r="C11" s="2">
        <v>730000</v>
      </c>
      <c r="D11">
        <f>IF(B11="VIETNAM",C11*0.000051,"N")</f>
        <v>37.229999999999997</v>
      </c>
      <c r="E11">
        <f t="shared" si="0"/>
        <v>260.60999999999996</v>
      </c>
    </row>
    <row r="12" spans="1:5">
      <c r="A12" s="1">
        <v>40391</v>
      </c>
      <c r="B12" s="2" t="s">
        <v>3</v>
      </c>
      <c r="C12" s="2">
        <v>1100</v>
      </c>
      <c r="D12">
        <f>IF(B12="China",C12*0.148,"N")</f>
        <v>162.79999999999998</v>
      </c>
      <c r="E12">
        <f t="shared" si="0"/>
        <v>1139.5999999999999</v>
      </c>
    </row>
    <row r="13" spans="1:5">
      <c r="A13" s="1">
        <v>40391</v>
      </c>
      <c r="B13" s="2" t="s">
        <v>4</v>
      </c>
      <c r="C13" s="2">
        <v>1118009</v>
      </c>
      <c r="D13">
        <f>IF(B13="INDONESIA",C13*0.00011,"N")</f>
        <v>122.98099000000001</v>
      </c>
      <c r="E13">
        <f t="shared" si="0"/>
        <v>860.86693000000002</v>
      </c>
    </row>
    <row r="14" spans="1:5">
      <c r="A14" s="1">
        <v>40391</v>
      </c>
      <c r="B14" s="2" t="s">
        <v>5</v>
      </c>
      <c r="C14" s="2">
        <v>248</v>
      </c>
      <c r="D14">
        <f>IF(B14="INDIA",C49*0.022,N)</f>
        <v>6.27</v>
      </c>
      <c r="E14">
        <f t="shared" si="0"/>
        <v>43.89</v>
      </c>
    </row>
    <row r="15" spans="1:5">
      <c r="A15" s="1">
        <v>40391</v>
      </c>
      <c r="B15" s="2" t="s">
        <v>6</v>
      </c>
      <c r="C15" s="2">
        <v>3050</v>
      </c>
      <c r="D15">
        <f>IF(B15="BANGLADESH",C15/70,"n")</f>
        <v>43.571428571428569</v>
      </c>
      <c r="E15">
        <f t="shared" si="0"/>
        <v>305</v>
      </c>
    </row>
    <row r="16" spans="1:5">
      <c r="A16" s="1">
        <v>40391</v>
      </c>
      <c r="B16" s="2" t="s">
        <v>7</v>
      </c>
      <c r="C16" s="2">
        <v>730000</v>
      </c>
      <c r="D16">
        <f>IF(B16="VIETNAM",C16*0.000051,"N")</f>
        <v>37.229999999999997</v>
      </c>
      <c r="E16">
        <f t="shared" si="0"/>
        <v>260.60999999999996</v>
      </c>
    </row>
    <row r="17" spans="1:5">
      <c r="A17" s="1">
        <v>40422</v>
      </c>
      <c r="B17" s="2" t="s">
        <v>3</v>
      </c>
      <c r="C17" s="2">
        <v>1100</v>
      </c>
      <c r="D17">
        <f>IF(B17="China",C17*0.148,"N")</f>
        <v>162.79999999999998</v>
      </c>
      <c r="E17">
        <f t="shared" si="0"/>
        <v>1139.5999999999999</v>
      </c>
    </row>
    <row r="18" spans="1:5">
      <c r="A18" s="1">
        <v>40422</v>
      </c>
      <c r="B18" s="2" t="s">
        <v>4</v>
      </c>
      <c r="C18" s="2">
        <v>1118009</v>
      </c>
      <c r="D18">
        <f>IF(B18="INDONESIA",C18*0.00011,"N")</f>
        <v>122.98099000000001</v>
      </c>
      <c r="E18">
        <f t="shared" si="0"/>
        <v>860.86693000000002</v>
      </c>
    </row>
    <row r="19" spans="1:5">
      <c r="A19" s="1">
        <v>40422</v>
      </c>
      <c r="B19" s="2" t="s">
        <v>5</v>
      </c>
      <c r="C19" s="2">
        <v>248</v>
      </c>
      <c r="D19">
        <f>IF(B19="INDIA",C54*0.022,N)</f>
        <v>6.6219999999999999</v>
      </c>
      <c r="E19">
        <f t="shared" si="0"/>
        <v>46.353999999999999</v>
      </c>
    </row>
    <row r="20" spans="1:5">
      <c r="A20" s="1">
        <v>40422</v>
      </c>
      <c r="B20" s="2" t="s">
        <v>6</v>
      </c>
      <c r="C20" s="2">
        <v>3050</v>
      </c>
      <c r="D20">
        <f>IF(B20="BANGLADESH",C20/70,"n")</f>
        <v>43.571428571428569</v>
      </c>
      <c r="E20">
        <f t="shared" si="0"/>
        <v>305</v>
      </c>
    </row>
    <row r="21" spans="1:5">
      <c r="A21" s="1">
        <v>40422</v>
      </c>
      <c r="B21" s="2" t="s">
        <v>7</v>
      </c>
      <c r="C21" s="2">
        <v>730000</v>
      </c>
      <c r="D21">
        <f>IF(B21="VIETNAM",C21*0.000051,"N")</f>
        <v>37.229999999999997</v>
      </c>
      <c r="E21">
        <f t="shared" si="0"/>
        <v>260.60999999999996</v>
      </c>
    </row>
    <row r="22" spans="1:5">
      <c r="A22" s="1">
        <v>40452</v>
      </c>
      <c r="B22" s="2" t="s">
        <v>3</v>
      </c>
      <c r="C22" s="2">
        <v>1100</v>
      </c>
      <c r="D22">
        <f>IF(B22="China",C22*0.148,"N")</f>
        <v>162.79999999999998</v>
      </c>
      <c r="E22">
        <f t="shared" si="0"/>
        <v>1139.5999999999999</v>
      </c>
    </row>
    <row r="23" spans="1:5">
      <c r="A23" s="1">
        <v>40452</v>
      </c>
      <c r="B23" s="2" t="s">
        <v>4</v>
      </c>
      <c r="C23" s="2">
        <v>1118009</v>
      </c>
      <c r="D23">
        <f>IF(B23="INDONESIA",C23*0.00011,"N")</f>
        <v>122.98099000000001</v>
      </c>
      <c r="E23">
        <f t="shared" si="0"/>
        <v>860.86693000000002</v>
      </c>
    </row>
    <row r="24" spans="1:5">
      <c r="A24" s="1">
        <v>40452</v>
      </c>
      <c r="B24" s="2" t="s">
        <v>5</v>
      </c>
      <c r="C24" s="2">
        <v>248</v>
      </c>
      <c r="D24">
        <f>IF(B24="INDIA",C59*0.022,N)</f>
        <v>6.6219999999999999</v>
      </c>
      <c r="E24">
        <f t="shared" si="0"/>
        <v>46.353999999999999</v>
      </c>
    </row>
    <row r="25" spans="1:5">
      <c r="A25" s="1">
        <v>40452</v>
      </c>
      <c r="B25" s="2" t="s">
        <v>6</v>
      </c>
      <c r="C25" s="2">
        <v>3050</v>
      </c>
      <c r="D25">
        <f>IF(B25="BANGLADESH",C25/70,"n")</f>
        <v>43.571428571428569</v>
      </c>
      <c r="E25">
        <f t="shared" si="0"/>
        <v>305</v>
      </c>
    </row>
    <row r="26" spans="1:5">
      <c r="A26" s="1">
        <v>40452</v>
      </c>
      <c r="B26" s="2" t="s">
        <v>7</v>
      </c>
      <c r="C26" s="2">
        <v>730000</v>
      </c>
      <c r="D26">
        <f>IF(B26="VIETNAM",C26*0.000051,"N")</f>
        <v>37.229999999999997</v>
      </c>
      <c r="E26">
        <f t="shared" si="0"/>
        <v>260.60999999999996</v>
      </c>
    </row>
    <row r="27" spans="1:5">
      <c r="A27" s="1">
        <v>40483</v>
      </c>
      <c r="B27" s="2" t="s">
        <v>3</v>
      </c>
      <c r="C27" s="2">
        <v>1100</v>
      </c>
      <c r="D27">
        <f>IF(B27="China",C27*0.148,"N")</f>
        <v>162.79999999999998</v>
      </c>
      <c r="E27">
        <f t="shared" si="0"/>
        <v>1139.5999999999999</v>
      </c>
    </row>
    <row r="28" spans="1:5">
      <c r="A28" s="1">
        <v>40483</v>
      </c>
      <c r="B28" s="2" t="s">
        <v>4</v>
      </c>
      <c r="C28" s="2">
        <v>1118009</v>
      </c>
      <c r="D28">
        <f>IF(B28="INDONESIA",C28*0.00011,"N")</f>
        <v>122.98099000000001</v>
      </c>
      <c r="E28">
        <f t="shared" si="0"/>
        <v>860.86693000000002</v>
      </c>
    </row>
    <row r="29" spans="1:5">
      <c r="A29" s="1">
        <v>40483</v>
      </c>
      <c r="B29" s="2" t="s">
        <v>5</v>
      </c>
      <c r="C29" s="2">
        <v>248</v>
      </c>
      <c r="D29">
        <f>IF(B29="INDIA",C64*0.022,N)</f>
        <v>6.6219999999999999</v>
      </c>
      <c r="E29">
        <f t="shared" si="0"/>
        <v>46.353999999999999</v>
      </c>
    </row>
    <row r="30" spans="1:5">
      <c r="A30" s="1">
        <v>40483</v>
      </c>
      <c r="B30" s="2" t="s">
        <v>6</v>
      </c>
      <c r="C30" s="2">
        <v>3050</v>
      </c>
      <c r="D30">
        <f>IF(B30="BANGLADESH",C30/70,"n")</f>
        <v>43.571428571428569</v>
      </c>
      <c r="E30">
        <f t="shared" si="0"/>
        <v>305</v>
      </c>
    </row>
    <row r="31" spans="1:5">
      <c r="A31" s="1">
        <v>40483</v>
      </c>
      <c r="B31" s="2" t="s">
        <v>7</v>
      </c>
      <c r="C31" s="2">
        <v>730000</v>
      </c>
      <c r="D31">
        <f>IF(B31="VIETNAM",C31*0.000051,"N")</f>
        <v>37.229999999999997</v>
      </c>
      <c r="E31">
        <f t="shared" si="0"/>
        <v>260.60999999999996</v>
      </c>
    </row>
    <row r="32" spans="1:5">
      <c r="A32" s="1">
        <v>40513</v>
      </c>
      <c r="B32" s="2" t="s">
        <v>3</v>
      </c>
      <c r="C32" s="2">
        <v>1100</v>
      </c>
      <c r="D32">
        <f>IF(B32="China",C32*0.148,"N")</f>
        <v>162.79999999999998</v>
      </c>
      <c r="E32">
        <f t="shared" si="0"/>
        <v>1139.5999999999999</v>
      </c>
    </row>
    <row r="33" spans="1:5">
      <c r="A33" s="1">
        <v>40513</v>
      </c>
      <c r="B33" s="2" t="s">
        <v>4</v>
      </c>
      <c r="C33" s="2">
        <v>1118009</v>
      </c>
      <c r="D33">
        <f>IF(B33="INDONESIA",C33*0.00011,"N")</f>
        <v>122.98099000000001</v>
      </c>
      <c r="E33">
        <f t="shared" si="0"/>
        <v>860.86693000000002</v>
      </c>
    </row>
    <row r="34" spans="1:5">
      <c r="A34" s="1">
        <v>40513</v>
      </c>
      <c r="B34" s="2" t="s">
        <v>5</v>
      </c>
      <c r="C34" s="2">
        <v>248</v>
      </c>
      <c r="D34">
        <f>IF(B34="INDIA",C69*0.022,N)</f>
        <v>6.6219999999999999</v>
      </c>
      <c r="E34">
        <f t="shared" si="0"/>
        <v>46.353999999999999</v>
      </c>
    </row>
    <row r="35" spans="1:5">
      <c r="A35" s="1">
        <v>40513</v>
      </c>
      <c r="B35" s="2" t="s">
        <v>6</v>
      </c>
      <c r="C35" s="2">
        <v>3050</v>
      </c>
      <c r="D35">
        <f>IF(B35="BANGLADESH",C35/70,"n")</f>
        <v>43.571428571428569</v>
      </c>
      <c r="E35">
        <f t="shared" si="0"/>
        <v>305</v>
      </c>
    </row>
    <row r="36" spans="1:5">
      <c r="A36" s="1">
        <v>40513</v>
      </c>
      <c r="B36" s="2" t="s">
        <v>7</v>
      </c>
      <c r="C36" s="2">
        <v>730000</v>
      </c>
      <c r="D36">
        <f>IF(B36="VIETNAM",C36*0.000051,"N")</f>
        <v>37.229999999999997</v>
      </c>
      <c r="E36">
        <f t="shared" si="0"/>
        <v>260.60999999999996</v>
      </c>
    </row>
    <row r="37" spans="1:5">
      <c r="A37" s="1">
        <v>40544</v>
      </c>
      <c r="B37" s="2" t="s">
        <v>3</v>
      </c>
      <c r="C37" s="2">
        <v>1320</v>
      </c>
      <c r="D37">
        <f>IF(B37="China",C37*(0.155),N)</f>
        <v>204.6</v>
      </c>
      <c r="E37">
        <f t="shared" ref="E37:E100" si="1">AVERAGE(D37*12)</f>
        <v>2455.1999999999998</v>
      </c>
    </row>
    <row r="38" spans="1:5">
      <c r="A38" s="1">
        <v>40544</v>
      </c>
      <c r="B38" s="2" t="s">
        <v>4</v>
      </c>
      <c r="C38" s="2">
        <v>1290000</v>
      </c>
      <c r="D38">
        <f>IF(B38="INDONESIA",C38*0.000114,"N")</f>
        <v>147.06</v>
      </c>
      <c r="E38">
        <f t="shared" si="1"/>
        <v>1764.72</v>
      </c>
    </row>
    <row r="39" spans="1:5">
      <c r="A39" s="1">
        <v>40544</v>
      </c>
      <c r="B39" s="2" t="s">
        <v>5</v>
      </c>
      <c r="C39" s="2">
        <v>248</v>
      </c>
      <c r="D39">
        <f>IF(B39="INDIA",C39*0.022,N)</f>
        <v>5.4559999999999995</v>
      </c>
      <c r="E39">
        <f t="shared" si="1"/>
        <v>65.471999999999994</v>
      </c>
    </row>
    <row r="40" spans="1:5">
      <c r="A40" s="1">
        <v>40544</v>
      </c>
      <c r="B40" s="2" t="s">
        <v>6</v>
      </c>
      <c r="C40" s="2">
        <v>3050</v>
      </c>
      <c r="D40">
        <f>IF(B40="BANGLADESH",C40/81.8,"n")</f>
        <v>37.286063569682156</v>
      </c>
      <c r="E40">
        <f t="shared" si="1"/>
        <v>447.43276283618587</v>
      </c>
    </row>
    <row r="41" spans="1:5">
      <c r="A41" s="1">
        <v>40544</v>
      </c>
      <c r="B41" s="2" t="s">
        <v>7</v>
      </c>
      <c r="C41" s="2">
        <v>830000</v>
      </c>
      <c r="D41">
        <f>IF(B41="VIETNAM",C41*0.0000475,"N")</f>
        <v>39.425000000000004</v>
      </c>
      <c r="E41">
        <f t="shared" si="1"/>
        <v>473.1</v>
      </c>
    </row>
    <row r="42" spans="1:5">
      <c r="A42" s="1">
        <v>40575</v>
      </c>
      <c r="B42" s="2" t="s">
        <v>3</v>
      </c>
      <c r="C42" s="2">
        <v>1320</v>
      </c>
      <c r="D42">
        <f>IF(B42="China",C42*(0.155),N)</f>
        <v>204.6</v>
      </c>
      <c r="E42">
        <f t="shared" si="1"/>
        <v>2455.1999999999998</v>
      </c>
    </row>
    <row r="43" spans="1:5">
      <c r="A43" s="1">
        <v>40575</v>
      </c>
      <c r="B43" s="2" t="s">
        <v>4</v>
      </c>
      <c r="C43" s="2">
        <v>1290000</v>
      </c>
      <c r="D43">
        <f>IF(B43="INDONESIA",C43*0.000114,"N")</f>
        <v>147.06</v>
      </c>
      <c r="E43">
        <f t="shared" si="1"/>
        <v>1764.72</v>
      </c>
    </row>
    <row r="44" spans="1:5">
      <c r="A44" s="1">
        <v>40575</v>
      </c>
      <c r="B44" s="2" t="s">
        <v>5</v>
      </c>
      <c r="C44" s="2">
        <v>285</v>
      </c>
      <c r="D44">
        <f>IF(B44="INDIA",C44*0.022,N)</f>
        <v>6.27</v>
      </c>
      <c r="E44">
        <f t="shared" si="1"/>
        <v>75.239999999999995</v>
      </c>
    </row>
    <row r="45" spans="1:5">
      <c r="A45" s="1">
        <v>40575</v>
      </c>
      <c r="B45" s="2" t="s">
        <v>6</v>
      </c>
      <c r="C45" s="2">
        <v>3050</v>
      </c>
      <c r="D45">
        <f>IF(B45="BANGLADESH",C45/81.8,"n")</f>
        <v>37.286063569682156</v>
      </c>
      <c r="E45">
        <f t="shared" si="1"/>
        <v>447.43276283618587</v>
      </c>
    </row>
    <row r="46" spans="1:5">
      <c r="A46" s="1">
        <v>40575</v>
      </c>
      <c r="B46" s="2" t="s">
        <v>7</v>
      </c>
      <c r="C46" s="2">
        <v>830000</v>
      </c>
      <c r="D46">
        <f>IF(B46="VIETNAM",C46*0.0000475,"N")</f>
        <v>39.425000000000004</v>
      </c>
      <c r="E46">
        <f t="shared" si="1"/>
        <v>473.1</v>
      </c>
    </row>
    <row r="47" spans="1:5">
      <c r="A47" s="1">
        <v>40603</v>
      </c>
      <c r="B47" s="2" t="s">
        <v>3</v>
      </c>
      <c r="C47" s="2">
        <v>1320</v>
      </c>
      <c r="D47">
        <f>IF(B47="China",C47*(0.155),N)</f>
        <v>204.6</v>
      </c>
      <c r="E47">
        <f t="shared" si="1"/>
        <v>2455.1999999999998</v>
      </c>
    </row>
    <row r="48" spans="1:5">
      <c r="A48" s="1">
        <v>40603</v>
      </c>
      <c r="B48" s="2" t="s">
        <v>4</v>
      </c>
      <c r="C48" s="2">
        <v>1290000</v>
      </c>
      <c r="D48">
        <f>IF(B48="INDONESIA",C48*0.000114,"N")</f>
        <v>147.06</v>
      </c>
      <c r="E48">
        <f t="shared" si="1"/>
        <v>1764.72</v>
      </c>
    </row>
    <row r="49" spans="1:5">
      <c r="A49" s="1">
        <v>40603</v>
      </c>
      <c r="B49" s="2" t="s">
        <v>5</v>
      </c>
      <c r="C49" s="2">
        <v>285</v>
      </c>
      <c r="D49">
        <f>IF(B49="INDIA",C49*0.022,N)</f>
        <v>6.27</v>
      </c>
      <c r="E49">
        <f t="shared" si="1"/>
        <v>75.239999999999995</v>
      </c>
    </row>
    <row r="50" spans="1:5">
      <c r="A50" s="1">
        <v>40603</v>
      </c>
      <c r="B50" s="2" t="s">
        <v>6</v>
      </c>
      <c r="C50" s="2">
        <v>3050</v>
      </c>
      <c r="D50">
        <f>IF(B50="BANGLADESH",C50/81.8,"n")</f>
        <v>37.286063569682156</v>
      </c>
      <c r="E50">
        <f t="shared" si="1"/>
        <v>447.43276283618587</v>
      </c>
    </row>
    <row r="51" spans="1:5">
      <c r="A51" s="1">
        <v>40603</v>
      </c>
      <c r="B51" s="2" t="s">
        <v>7</v>
      </c>
      <c r="C51" s="2">
        <v>830000</v>
      </c>
      <c r="D51">
        <f>IF(B51="VIETNAM",C51*0.0000475,"N")</f>
        <v>39.425000000000004</v>
      </c>
      <c r="E51">
        <f t="shared" si="1"/>
        <v>473.1</v>
      </c>
    </row>
    <row r="52" spans="1:5">
      <c r="A52" s="1">
        <v>40634</v>
      </c>
      <c r="B52" s="2" t="s">
        <v>3</v>
      </c>
      <c r="C52" s="2">
        <v>1320</v>
      </c>
      <c r="D52">
        <f>IF(B52="China",C52*(0.155),N)</f>
        <v>204.6</v>
      </c>
      <c r="E52">
        <f t="shared" si="1"/>
        <v>2455.1999999999998</v>
      </c>
    </row>
    <row r="53" spans="1:5">
      <c r="A53" s="1">
        <v>40634</v>
      </c>
      <c r="B53" s="2" t="s">
        <v>4</v>
      </c>
      <c r="C53" s="2">
        <v>1290000</v>
      </c>
      <c r="D53">
        <f>IF(B53="INDONESIA",C53*0.000114,"N")</f>
        <v>147.06</v>
      </c>
      <c r="E53">
        <f t="shared" si="1"/>
        <v>1764.72</v>
      </c>
    </row>
    <row r="54" spans="1:5">
      <c r="A54" s="1">
        <v>40634</v>
      </c>
      <c r="B54" s="2" t="s">
        <v>5</v>
      </c>
      <c r="C54" s="2">
        <v>301</v>
      </c>
      <c r="D54">
        <f>IF(B54="INDIA",C54*0.022,N)</f>
        <v>6.6219999999999999</v>
      </c>
      <c r="E54">
        <f t="shared" si="1"/>
        <v>79.463999999999999</v>
      </c>
    </row>
    <row r="55" spans="1:5">
      <c r="A55" s="1">
        <v>40634</v>
      </c>
      <c r="B55" s="2" t="s">
        <v>6</v>
      </c>
      <c r="C55" s="2">
        <v>3050</v>
      </c>
      <c r="D55">
        <f>IF(B55="BANGLADESH",C55/81.8,"n")</f>
        <v>37.286063569682156</v>
      </c>
      <c r="E55">
        <f t="shared" si="1"/>
        <v>447.43276283618587</v>
      </c>
    </row>
    <row r="56" spans="1:5">
      <c r="A56" s="1">
        <v>40634</v>
      </c>
      <c r="B56" s="2" t="s">
        <v>7</v>
      </c>
      <c r="C56" s="2">
        <v>830000</v>
      </c>
      <c r="D56">
        <f>IF(B56="VIETNAM",C56*0.0000475,"N")</f>
        <v>39.425000000000004</v>
      </c>
      <c r="E56">
        <f t="shared" si="1"/>
        <v>473.1</v>
      </c>
    </row>
    <row r="57" spans="1:5">
      <c r="A57" s="1">
        <v>40664</v>
      </c>
      <c r="B57" s="2" t="s">
        <v>3</v>
      </c>
      <c r="C57" s="2">
        <v>1320</v>
      </c>
      <c r="D57">
        <f>IF(B57="China",C57*(0.155),N)</f>
        <v>204.6</v>
      </c>
      <c r="E57">
        <f t="shared" si="1"/>
        <v>2455.1999999999998</v>
      </c>
    </row>
    <row r="58" spans="1:5">
      <c r="A58" s="1">
        <v>40664</v>
      </c>
      <c r="B58" s="2" t="s">
        <v>4</v>
      </c>
      <c r="C58" s="2">
        <v>1290000</v>
      </c>
      <c r="D58">
        <f>IF(B58="INDONESIA",C58*0.000114,"N")</f>
        <v>147.06</v>
      </c>
      <c r="E58">
        <f t="shared" si="1"/>
        <v>1764.72</v>
      </c>
    </row>
    <row r="59" spans="1:5">
      <c r="A59" s="1">
        <v>40664</v>
      </c>
      <c r="B59" s="2" t="s">
        <v>5</v>
      </c>
      <c r="C59" s="2">
        <v>301</v>
      </c>
      <c r="D59">
        <f>IF(B59="INDIA",C59*0.022,N)</f>
        <v>6.6219999999999999</v>
      </c>
      <c r="E59">
        <f t="shared" si="1"/>
        <v>79.463999999999999</v>
      </c>
    </row>
    <row r="60" spans="1:5">
      <c r="A60" s="1">
        <v>40664</v>
      </c>
      <c r="B60" s="2" t="s">
        <v>6</v>
      </c>
      <c r="C60" s="2">
        <v>3050</v>
      </c>
      <c r="D60">
        <f>IF(B60="BANGLADESH",C60/81.8,"n")</f>
        <v>37.286063569682156</v>
      </c>
      <c r="E60">
        <f t="shared" si="1"/>
        <v>447.43276283618587</v>
      </c>
    </row>
    <row r="61" spans="1:5">
      <c r="A61" s="1">
        <v>40664</v>
      </c>
      <c r="B61" s="2" t="s">
        <v>7</v>
      </c>
      <c r="C61" s="2">
        <v>830000</v>
      </c>
      <c r="D61">
        <f>IF(B61="VIETNAM",C61*0.0000475,"N")</f>
        <v>39.425000000000004</v>
      </c>
      <c r="E61">
        <f t="shared" si="1"/>
        <v>473.1</v>
      </c>
    </row>
    <row r="62" spans="1:5">
      <c r="A62" s="1">
        <v>40695</v>
      </c>
      <c r="B62" s="2" t="s">
        <v>3</v>
      </c>
      <c r="C62" s="2">
        <v>1320</v>
      </c>
      <c r="D62">
        <f>IF(B62="China",C62*(0.155),N)</f>
        <v>204.6</v>
      </c>
      <c r="E62">
        <f t="shared" si="1"/>
        <v>2455.1999999999998</v>
      </c>
    </row>
    <row r="63" spans="1:5">
      <c r="A63" s="1">
        <v>40695</v>
      </c>
      <c r="B63" s="2" t="s">
        <v>4</v>
      </c>
      <c r="C63" s="2">
        <v>1290000</v>
      </c>
      <c r="D63">
        <f>IF(B63="INDONESIA",C63*0.000114,"N")</f>
        <v>147.06</v>
      </c>
      <c r="E63">
        <f t="shared" si="1"/>
        <v>1764.72</v>
      </c>
    </row>
    <row r="64" spans="1:5">
      <c r="A64" s="1">
        <v>40695</v>
      </c>
      <c r="B64" s="2" t="s">
        <v>5</v>
      </c>
      <c r="C64" s="2">
        <v>301</v>
      </c>
      <c r="D64">
        <f>IF(B64="INDIA",C64*0.022,N)</f>
        <v>6.6219999999999999</v>
      </c>
      <c r="E64">
        <f t="shared" si="1"/>
        <v>79.463999999999999</v>
      </c>
    </row>
    <row r="65" spans="1:5">
      <c r="A65" s="1">
        <v>40695</v>
      </c>
      <c r="B65" s="2" t="s">
        <v>6</v>
      </c>
      <c r="C65" s="2">
        <v>3050</v>
      </c>
      <c r="D65">
        <f>IF(B65="BANGLADESH",C65/81.8,"n")</f>
        <v>37.286063569682156</v>
      </c>
      <c r="E65">
        <f t="shared" si="1"/>
        <v>447.43276283618587</v>
      </c>
    </row>
    <row r="66" spans="1:5">
      <c r="A66" s="1">
        <v>40695</v>
      </c>
      <c r="B66" s="2" t="s">
        <v>7</v>
      </c>
      <c r="C66" s="2">
        <v>830000</v>
      </c>
      <c r="D66">
        <f>IF(B66="VIETNAM",C66*0.0000475,"N")</f>
        <v>39.425000000000004</v>
      </c>
      <c r="E66">
        <f t="shared" si="1"/>
        <v>473.1</v>
      </c>
    </row>
    <row r="67" spans="1:5">
      <c r="A67" s="1">
        <v>40725</v>
      </c>
      <c r="B67" s="2" t="s">
        <v>3</v>
      </c>
      <c r="C67" s="2">
        <v>1320</v>
      </c>
      <c r="D67">
        <f>IF(B67="China",C67*(0.155),N)</f>
        <v>204.6</v>
      </c>
      <c r="E67">
        <f t="shared" si="1"/>
        <v>2455.1999999999998</v>
      </c>
    </row>
    <row r="68" spans="1:5">
      <c r="A68" s="1">
        <v>40725</v>
      </c>
      <c r="B68" s="2" t="s">
        <v>4</v>
      </c>
      <c r="C68" s="2">
        <v>1290000</v>
      </c>
      <c r="D68">
        <f>IF(B68="INDONESIA",C68*0.000114,"N")</f>
        <v>147.06</v>
      </c>
      <c r="E68">
        <f t="shared" si="1"/>
        <v>1764.72</v>
      </c>
    </row>
    <row r="69" spans="1:5">
      <c r="A69" s="1">
        <v>40725</v>
      </c>
      <c r="B69" s="2" t="s">
        <v>5</v>
      </c>
      <c r="C69" s="2">
        <v>301</v>
      </c>
      <c r="D69">
        <f>IF(B69="INDIA",C69*0.022,N)</f>
        <v>6.6219999999999999</v>
      </c>
      <c r="E69">
        <f t="shared" si="1"/>
        <v>79.463999999999999</v>
      </c>
    </row>
    <row r="70" spans="1:5">
      <c r="A70" s="1">
        <v>40725</v>
      </c>
      <c r="B70" s="2" t="s">
        <v>6</v>
      </c>
      <c r="C70" s="2">
        <v>3050</v>
      </c>
      <c r="D70">
        <f>IF(B70="BANGLADESH",C70/81.8,"n")</f>
        <v>37.286063569682156</v>
      </c>
      <c r="E70">
        <f t="shared" si="1"/>
        <v>447.43276283618587</v>
      </c>
    </row>
    <row r="71" spans="1:5">
      <c r="A71" s="1">
        <v>40725</v>
      </c>
      <c r="B71" s="2" t="s">
        <v>7</v>
      </c>
      <c r="C71" s="2">
        <v>830000</v>
      </c>
      <c r="D71">
        <f>IF(B71="VIETNAM",C71*0.0000475,"N")</f>
        <v>39.425000000000004</v>
      </c>
      <c r="E71">
        <f t="shared" si="1"/>
        <v>473.1</v>
      </c>
    </row>
    <row r="72" spans="1:5">
      <c r="A72" s="1">
        <v>40756</v>
      </c>
      <c r="B72" s="2" t="s">
        <v>3</v>
      </c>
      <c r="C72" s="2">
        <v>1320</v>
      </c>
      <c r="D72">
        <f>IF(B72="China",C72*(0.155),N)</f>
        <v>204.6</v>
      </c>
      <c r="E72">
        <f t="shared" si="1"/>
        <v>2455.1999999999998</v>
      </c>
    </row>
    <row r="73" spans="1:5">
      <c r="A73" s="1">
        <v>40756</v>
      </c>
      <c r="B73" s="2" t="s">
        <v>4</v>
      </c>
      <c r="C73" s="2">
        <v>1290000</v>
      </c>
      <c r="D73">
        <f>IF(B73="INDONESIA",C73*0.000114,"N")</f>
        <v>147.06</v>
      </c>
      <c r="E73">
        <f t="shared" si="1"/>
        <v>1764.72</v>
      </c>
    </row>
    <row r="74" spans="1:5">
      <c r="A74" s="1">
        <v>40756</v>
      </c>
      <c r="B74" s="2" t="s">
        <v>5</v>
      </c>
      <c r="C74" s="2">
        <v>301</v>
      </c>
      <c r="D74">
        <f>IF(B74="INDIA",C74*0.022,N)</f>
        <v>6.6219999999999999</v>
      </c>
      <c r="E74">
        <f t="shared" si="1"/>
        <v>79.463999999999999</v>
      </c>
    </row>
    <row r="75" spans="1:5">
      <c r="A75" s="1">
        <v>40756</v>
      </c>
      <c r="B75" s="2" t="s">
        <v>6</v>
      </c>
      <c r="C75" s="2">
        <v>3050</v>
      </c>
      <c r="D75">
        <f>IF(B75="BANGLADESH",C75/81.8,"n")</f>
        <v>37.286063569682156</v>
      </c>
      <c r="E75">
        <f t="shared" si="1"/>
        <v>447.43276283618587</v>
      </c>
    </row>
    <row r="76" spans="1:5">
      <c r="A76" s="1">
        <v>40756</v>
      </c>
      <c r="B76" s="2" t="s">
        <v>7</v>
      </c>
      <c r="C76" s="2">
        <v>830000</v>
      </c>
      <c r="D76">
        <f>IF(B76="VIETNAM",C76*0.0000475,"N")</f>
        <v>39.425000000000004</v>
      </c>
      <c r="E76">
        <f t="shared" si="1"/>
        <v>473.1</v>
      </c>
    </row>
    <row r="77" spans="1:5">
      <c r="A77" s="1">
        <v>40787</v>
      </c>
      <c r="B77" s="2" t="s">
        <v>3</v>
      </c>
      <c r="C77" s="2">
        <v>1320</v>
      </c>
      <c r="D77">
        <f>IF(B77="China",C77*(0.155),N)</f>
        <v>204.6</v>
      </c>
      <c r="E77">
        <f t="shared" si="1"/>
        <v>2455.1999999999998</v>
      </c>
    </row>
    <row r="78" spans="1:5">
      <c r="A78" s="1">
        <v>40787</v>
      </c>
      <c r="B78" s="2" t="s">
        <v>4</v>
      </c>
      <c r="C78" s="2">
        <v>1290000</v>
      </c>
      <c r="D78">
        <f>IF(B78="INDONESIA",C78*0.000114,"N")</f>
        <v>147.06</v>
      </c>
      <c r="E78">
        <f t="shared" si="1"/>
        <v>1764.72</v>
      </c>
    </row>
    <row r="79" spans="1:5">
      <c r="A79" s="1">
        <v>40787</v>
      </c>
      <c r="B79" s="2" t="s">
        <v>5</v>
      </c>
      <c r="C79" s="2">
        <v>301</v>
      </c>
      <c r="D79">
        <f>IF(B79="INDIA",C79*0.022,N)</f>
        <v>6.6219999999999999</v>
      </c>
      <c r="E79">
        <f t="shared" si="1"/>
        <v>79.463999999999999</v>
      </c>
    </row>
    <row r="80" spans="1:5">
      <c r="A80" s="1">
        <v>40787</v>
      </c>
      <c r="B80" s="2" t="s">
        <v>6</v>
      </c>
      <c r="C80" s="2">
        <v>3050</v>
      </c>
      <c r="D80">
        <f>IF(B80="BANGLADESH",C80/81.8,"n")</f>
        <v>37.286063569682156</v>
      </c>
      <c r="E80">
        <f t="shared" si="1"/>
        <v>447.43276283618587</v>
      </c>
    </row>
    <row r="81" spans="1:5">
      <c r="A81" s="1">
        <v>40787</v>
      </c>
      <c r="B81" s="2" t="s">
        <v>7</v>
      </c>
      <c r="C81" s="2">
        <v>830000</v>
      </c>
      <c r="D81">
        <f>IF(B81="VIETNAM",C81*0.0000475,"N")</f>
        <v>39.425000000000004</v>
      </c>
      <c r="E81">
        <f t="shared" si="1"/>
        <v>473.1</v>
      </c>
    </row>
    <row r="82" spans="1:5">
      <c r="A82" s="1">
        <v>40817</v>
      </c>
      <c r="B82" s="2" t="s">
        <v>3</v>
      </c>
      <c r="C82" s="2">
        <v>1320</v>
      </c>
      <c r="D82">
        <f>IF(B82="China",C82*(0.155),N)</f>
        <v>204.6</v>
      </c>
      <c r="E82">
        <f t="shared" si="1"/>
        <v>2455.1999999999998</v>
      </c>
    </row>
    <row r="83" spans="1:5">
      <c r="A83" s="1">
        <v>40817</v>
      </c>
      <c r="B83" s="2" t="s">
        <v>4</v>
      </c>
      <c r="C83" s="2">
        <v>1290000</v>
      </c>
      <c r="D83">
        <f>IF(B83="INDONESIA",C83*0.000114,"N")</f>
        <v>147.06</v>
      </c>
      <c r="E83">
        <f t="shared" si="1"/>
        <v>1764.72</v>
      </c>
    </row>
    <row r="84" spans="1:5">
      <c r="A84" s="1">
        <v>40817</v>
      </c>
      <c r="B84" s="2" t="s">
        <v>5</v>
      </c>
      <c r="C84" s="2">
        <v>312</v>
      </c>
      <c r="D84">
        <f>IF(B84="INDIA",C84*0.022,N)</f>
        <v>6.8639999999999999</v>
      </c>
      <c r="E84">
        <f t="shared" si="1"/>
        <v>82.367999999999995</v>
      </c>
    </row>
    <row r="85" spans="1:5">
      <c r="A85" s="1">
        <v>40817</v>
      </c>
      <c r="B85" s="2" t="s">
        <v>6</v>
      </c>
      <c r="C85" s="2">
        <v>3050</v>
      </c>
      <c r="D85">
        <f>IF(B85="BANGLADESH",C85/81.8,"n")</f>
        <v>37.286063569682156</v>
      </c>
      <c r="E85">
        <f t="shared" si="1"/>
        <v>447.43276283618587</v>
      </c>
    </row>
    <row r="86" spans="1:5">
      <c r="A86" s="1">
        <v>40817</v>
      </c>
      <c r="B86" s="2" t="s">
        <v>7</v>
      </c>
      <c r="C86" s="2">
        <v>830000</v>
      </c>
      <c r="D86">
        <f>IF(B86="VIETNAM",C86*0.0000475,"N")</f>
        <v>39.425000000000004</v>
      </c>
      <c r="E86">
        <f t="shared" si="1"/>
        <v>473.1</v>
      </c>
    </row>
    <row r="87" spans="1:5">
      <c r="A87" s="1">
        <v>40848</v>
      </c>
      <c r="B87" s="2" t="s">
        <v>3</v>
      </c>
      <c r="C87" s="2">
        <v>1320</v>
      </c>
      <c r="D87">
        <f>IF(B87="China",C87*(0.155),N)</f>
        <v>204.6</v>
      </c>
      <c r="E87">
        <f t="shared" si="1"/>
        <v>2455.1999999999998</v>
      </c>
    </row>
    <row r="88" spans="1:5">
      <c r="A88" s="1">
        <v>40848</v>
      </c>
      <c r="B88" s="2" t="s">
        <v>4</v>
      </c>
      <c r="C88" s="2">
        <v>1290000</v>
      </c>
      <c r="D88">
        <f>IF(B88="INDONESIA",C88*0.000114,"N")</f>
        <v>147.06</v>
      </c>
      <c r="E88">
        <f t="shared" si="1"/>
        <v>1764.72</v>
      </c>
    </row>
    <row r="89" spans="1:5">
      <c r="A89" s="1">
        <v>40848</v>
      </c>
      <c r="B89" s="2" t="s">
        <v>5</v>
      </c>
      <c r="C89" s="2">
        <v>312</v>
      </c>
      <c r="D89">
        <f>IF(B89="INDIA",C89*0.022,N)</f>
        <v>6.8639999999999999</v>
      </c>
      <c r="E89">
        <f t="shared" si="1"/>
        <v>82.367999999999995</v>
      </c>
    </row>
    <row r="90" spans="1:5">
      <c r="A90" s="1">
        <v>40848</v>
      </c>
      <c r="B90" s="2" t="s">
        <v>6</v>
      </c>
      <c r="C90" s="2">
        <v>3050</v>
      </c>
      <c r="D90">
        <f>IF(B90="BANGLADESH",C90/81.8,"n")</f>
        <v>37.286063569682156</v>
      </c>
      <c r="E90">
        <f t="shared" si="1"/>
        <v>447.43276283618587</v>
      </c>
    </row>
    <row r="91" spans="1:5">
      <c r="A91" s="1">
        <v>40848</v>
      </c>
      <c r="B91" s="2" t="s">
        <v>7</v>
      </c>
      <c r="C91" s="2">
        <v>830000</v>
      </c>
      <c r="D91">
        <f>IF(B91="VIETNAM",C91*0.0000475,"N")</f>
        <v>39.425000000000004</v>
      </c>
      <c r="E91">
        <f t="shared" si="1"/>
        <v>473.1</v>
      </c>
    </row>
    <row r="92" spans="1:5">
      <c r="A92" s="1">
        <v>40878</v>
      </c>
      <c r="B92" s="2" t="s">
        <v>3</v>
      </c>
      <c r="C92" s="2">
        <v>1320</v>
      </c>
      <c r="D92">
        <f>IF(B92="China",C92*(0.155),N)</f>
        <v>204.6</v>
      </c>
      <c r="E92">
        <f t="shared" si="1"/>
        <v>2455.1999999999998</v>
      </c>
    </row>
    <row r="93" spans="1:5">
      <c r="A93" s="1">
        <v>40878</v>
      </c>
      <c r="B93" s="2" t="s">
        <v>4</v>
      </c>
      <c r="C93" s="2">
        <v>1290000</v>
      </c>
      <c r="D93">
        <f>IF(B93="INDONESIA",C93*0.000114,"N")</f>
        <v>147.06</v>
      </c>
      <c r="E93">
        <f t="shared" si="1"/>
        <v>1764.72</v>
      </c>
    </row>
    <row r="94" spans="1:5">
      <c r="A94" s="1">
        <v>40878</v>
      </c>
      <c r="B94" s="2" t="s">
        <v>5</v>
      </c>
      <c r="C94" s="2">
        <v>312</v>
      </c>
      <c r="D94">
        <f>IF(B94="INDIA",C94*0.022,N)</f>
        <v>6.8639999999999999</v>
      </c>
      <c r="E94">
        <f t="shared" si="1"/>
        <v>82.367999999999995</v>
      </c>
    </row>
    <row r="95" spans="1:5">
      <c r="A95" s="1">
        <v>40878</v>
      </c>
      <c r="B95" s="2" t="s">
        <v>6</v>
      </c>
      <c r="C95" s="2">
        <v>3050</v>
      </c>
      <c r="D95">
        <f>IF(B95="BANGLADESH",C95/81.8,"n")</f>
        <v>37.286063569682156</v>
      </c>
      <c r="E95">
        <f t="shared" si="1"/>
        <v>447.43276283618587</v>
      </c>
    </row>
    <row r="96" spans="1:5">
      <c r="A96" s="1">
        <v>40878</v>
      </c>
      <c r="B96" s="2" t="s">
        <v>7</v>
      </c>
      <c r="C96" s="2">
        <v>830000</v>
      </c>
      <c r="D96">
        <f>IF(B96="VIETNAM",C96*0.0000475,"N")</f>
        <v>39.425000000000004</v>
      </c>
      <c r="E96">
        <f t="shared" si="1"/>
        <v>473.1</v>
      </c>
    </row>
    <row r="97" spans="1:5">
      <c r="A97" s="1">
        <v>40909</v>
      </c>
      <c r="B97" s="2" t="s">
        <v>3</v>
      </c>
      <c r="C97" s="2">
        <v>1500</v>
      </c>
      <c r="D97">
        <f>IF(B97="China",C97*0.157,"N")</f>
        <v>235.5</v>
      </c>
      <c r="E97">
        <f t="shared" si="1"/>
        <v>2826</v>
      </c>
    </row>
    <row r="98" spans="1:5">
      <c r="A98" s="1">
        <v>40909</v>
      </c>
      <c r="B98" s="2" t="s">
        <v>4</v>
      </c>
      <c r="C98" s="2">
        <v>1530000</v>
      </c>
      <c r="D98">
        <f>IF(B98="INDONESIA",C98*0.000105,"N")</f>
        <v>160.65</v>
      </c>
      <c r="E98">
        <f t="shared" si="1"/>
        <v>1927.8000000000002</v>
      </c>
    </row>
    <row r="99" spans="1:5">
      <c r="A99" s="1">
        <v>40909</v>
      </c>
      <c r="B99" s="2" t="s">
        <v>5</v>
      </c>
      <c r="C99" s="2">
        <v>312</v>
      </c>
      <c r="D99">
        <f>IF(B99="INDIA",C99*0.018,N)</f>
        <v>5.6159999999999997</v>
      </c>
      <c r="E99">
        <f t="shared" si="1"/>
        <v>67.391999999999996</v>
      </c>
    </row>
    <row r="100" spans="1:5">
      <c r="A100" s="1">
        <v>40909</v>
      </c>
      <c r="B100" s="2" t="s">
        <v>6</v>
      </c>
      <c r="C100" s="2">
        <v>3050</v>
      </c>
      <c r="D100">
        <f>IF(B100="BANGLADESH",C100/81.8,"n")</f>
        <v>37.286063569682156</v>
      </c>
      <c r="E100">
        <f t="shared" si="1"/>
        <v>447.43276283618587</v>
      </c>
    </row>
    <row r="101" spans="1:5">
      <c r="A101" s="1">
        <v>40909</v>
      </c>
      <c r="B101" s="2" t="s">
        <v>7</v>
      </c>
      <c r="C101" s="2">
        <v>1400000</v>
      </c>
      <c r="D101">
        <f>IF(B101="VIETNAM",C101*0.000048,"N")</f>
        <v>67.2</v>
      </c>
      <c r="E101">
        <f t="shared" ref="E101:E164" si="2">AVERAGE(D101*12)</f>
        <v>806.40000000000009</v>
      </c>
    </row>
    <row r="102" spans="1:5">
      <c r="A102" s="1">
        <v>40940</v>
      </c>
      <c r="B102" s="2" t="s">
        <v>3</v>
      </c>
      <c r="C102" s="2">
        <v>1500</v>
      </c>
      <c r="D102">
        <f>IF(B102="China",C102*0.157,"N")</f>
        <v>235.5</v>
      </c>
      <c r="E102">
        <f t="shared" si="2"/>
        <v>2826</v>
      </c>
    </row>
    <row r="103" spans="1:5">
      <c r="A103" s="1">
        <v>40940</v>
      </c>
      <c r="B103" s="2" t="s">
        <v>4</v>
      </c>
      <c r="C103" s="2">
        <v>1530000</v>
      </c>
      <c r="D103">
        <f>IF(B103="INDONESIA",C103*0.000105,"N")</f>
        <v>160.65</v>
      </c>
      <c r="E103">
        <f t="shared" si="2"/>
        <v>1927.8000000000002</v>
      </c>
    </row>
    <row r="104" spans="1:5">
      <c r="A104" s="1">
        <v>40940</v>
      </c>
      <c r="B104" s="2" t="s">
        <v>5</v>
      </c>
      <c r="C104" s="2">
        <v>312</v>
      </c>
      <c r="D104">
        <f>IF(B104="INDIA",C104*0.018,N)</f>
        <v>5.6159999999999997</v>
      </c>
      <c r="E104">
        <f t="shared" si="2"/>
        <v>67.391999999999996</v>
      </c>
    </row>
    <row r="105" spans="1:5">
      <c r="A105" s="1">
        <v>40940</v>
      </c>
      <c r="B105" s="2" t="s">
        <v>6</v>
      </c>
      <c r="C105" s="2">
        <v>3050</v>
      </c>
      <c r="D105">
        <f>IF(B105="BANGLADESH",C105/81.8,"n")</f>
        <v>37.286063569682156</v>
      </c>
      <c r="E105">
        <f t="shared" si="2"/>
        <v>447.43276283618587</v>
      </c>
    </row>
    <row r="106" spans="1:5">
      <c r="A106" s="1">
        <v>40940</v>
      </c>
      <c r="B106" s="2" t="s">
        <v>7</v>
      </c>
      <c r="C106" s="2">
        <v>1400000</v>
      </c>
      <c r="D106">
        <f>IF(B106="VIETNAM",C106*0.000048,"N")</f>
        <v>67.2</v>
      </c>
      <c r="E106">
        <f t="shared" si="2"/>
        <v>806.40000000000009</v>
      </c>
    </row>
    <row r="107" spans="1:5">
      <c r="A107" s="1">
        <v>40969</v>
      </c>
      <c r="B107" s="2" t="s">
        <v>3</v>
      </c>
      <c r="C107" s="2">
        <v>1500</v>
      </c>
      <c r="D107">
        <f>IF(B107="China",C107*0.157,"N")</f>
        <v>235.5</v>
      </c>
      <c r="E107">
        <f t="shared" si="2"/>
        <v>2826</v>
      </c>
    </row>
    <row r="108" spans="1:5">
      <c r="A108" s="1">
        <v>40969</v>
      </c>
      <c r="B108" s="2" t="s">
        <v>4</v>
      </c>
      <c r="C108" s="2">
        <v>1530000</v>
      </c>
      <c r="D108">
        <f>IF(B108="INDONESIA",C108*0.000105,"N")</f>
        <v>160.65</v>
      </c>
      <c r="E108">
        <f t="shared" si="2"/>
        <v>1927.8000000000002</v>
      </c>
    </row>
    <row r="109" spans="1:5">
      <c r="A109" s="1">
        <v>40969</v>
      </c>
      <c r="B109" s="2" t="s">
        <v>5</v>
      </c>
      <c r="C109" s="2">
        <v>312</v>
      </c>
      <c r="D109">
        <f>IF(B109="INDIA",C109*0.018,N)</f>
        <v>5.6159999999999997</v>
      </c>
      <c r="E109">
        <f t="shared" si="2"/>
        <v>67.391999999999996</v>
      </c>
    </row>
    <row r="110" spans="1:5">
      <c r="A110" s="1">
        <v>40969</v>
      </c>
      <c r="B110" s="2" t="s">
        <v>6</v>
      </c>
      <c r="C110" s="2">
        <v>3050</v>
      </c>
      <c r="D110">
        <f>IF(B110="BANGLADESH",C110/81.8,"n")</f>
        <v>37.286063569682156</v>
      </c>
      <c r="E110">
        <f t="shared" si="2"/>
        <v>447.43276283618587</v>
      </c>
    </row>
    <row r="111" spans="1:5">
      <c r="A111" s="1">
        <v>40969</v>
      </c>
      <c r="B111" s="2" t="s">
        <v>7</v>
      </c>
      <c r="C111" s="2">
        <v>1400000</v>
      </c>
      <c r="D111">
        <f>IF(B111="VIETNAM",C111*0.000048,"N")</f>
        <v>67.2</v>
      </c>
      <c r="E111">
        <f t="shared" si="2"/>
        <v>806.40000000000009</v>
      </c>
    </row>
    <row r="112" spans="1:5">
      <c r="A112" s="1">
        <v>41000</v>
      </c>
      <c r="B112" s="2" t="s">
        <v>3</v>
      </c>
      <c r="C112" s="2">
        <v>1500</v>
      </c>
      <c r="D112">
        <f>IF(B112="China",C112*0.157,"N")</f>
        <v>235.5</v>
      </c>
      <c r="E112">
        <f t="shared" si="2"/>
        <v>2826</v>
      </c>
    </row>
    <row r="113" spans="1:5">
      <c r="A113" s="1">
        <v>41000</v>
      </c>
      <c r="B113" s="2" t="s">
        <v>4</v>
      </c>
      <c r="C113" s="2">
        <v>1530000</v>
      </c>
      <c r="D113">
        <f>IF(B113="INDONESIA",C113*0.000105,"N")</f>
        <v>160.65</v>
      </c>
      <c r="E113">
        <f t="shared" si="2"/>
        <v>1927.8000000000002</v>
      </c>
    </row>
    <row r="114" spans="1:5">
      <c r="A114" s="1">
        <v>41000</v>
      </c>
      <c r="B114" s="2" t="s">
        <v>5</v>
      </c>
      <c r="C114" s="2">
        <v>328</v>
      </c>
      <c r="D114">
        <f>IF(B114="INDIA",C114*0.018,N)</f>
        <v>5.9039999999999999</v>
      </c>
      <c r="E114">
        <f t="shared" si="2"/>
        <v>70.847999999999999</v>
      </c>
    </row>
    <row r="115" spans="1:5">
      <c r="A115" s="1">
        <v>41000</v>
      </c>
      <c r="B115" s="2" t="s">
        <v>6</v>
      </c>
      <c r="C115" s="2">
        <v>3050</v>
      </c>
      <c r="D115">
        <f>IF(B115="BANGLADESH",C115/81.8,"n")</f>
        <v>37.286063569682156</v>
      </c>
      <c r="E115">
        <f t="shared" si="2"/>
        <v>447.43276283618587</v>
      </c>
    </row>
    <row r="116" spans="1:5">
      <c r="A116" s="1">
        <v>41000</v>
      </c>
      <c r="B116" s="2" t="s">
        <v>7</v>
      </c>
      <c r="C116" s="2">
        <v>1400000</v>
      </c>
      <c r="D116">
        <f>IF(B116="VIETNAM",C116*0.000048,"N")</f>
        <v>67.2</v>
      </c>
      <c r="E116">
        <f t="shared" si="2"/>
        <v>806.40000000000009</v>
      </c>
    </row>
    <row r="117" spans="1:5">
      <c r="A117" s="1">
        <v>41030</v>
      </c>
      <c r="B117" s="2" t="s">
        <v>3</v>
      </c>
      <c r="C117" s="2">
        <v>1500</v>
      </c>
      <c r="D117">
        <f>IF(B117="China",C117*0.157,"N")</f>
        <v>235.5</v>
      </c>
      <c r="E117">
        <f t="shared" si="2"/>
        <v>2826</v>
      </c>
    </row>
    <row r="118" spans="1:5">
      <c r="A118" s="1">
        <v>41030</v>
      </c>
      <c r="B118" s="2" t="s">
        <v>4</v>
      </c>
      <c r="C118" s="2">
        <v>1530000</v>
      </c>
      <c r="D118">
        <f>IF(B118="INDONESIA",C118*0.000105,"N")</f>
        <v>160.65</v>
      </c>
      <c r="E118">
        <f t="shared" si="2"/>
        <v>1927.8000000000002</v>
      </c>
    </row>
    <row r="119" spans="1:5">
      <c r="A119" s="1">
        <v>41030</v>
      </c>
      <c r="B119" s="2" t="s">
        <v>5</v>
      </c>
      <c r="C119" s="2">
        <v>328</v>
      </c>
      <c r="D119">
        <f>IF(B119="INDIA",C119*0.018,N)</f>
        <v>5.9039999999999999</v>
      </c>
      <c r="E119">
        <f t="shared" si="2"/>
        <v>70.847999999999999</v>
      </c>
    </row>
    <row r="120" spans="1:5">
      <c r="A120" s="1">
        <v>41030</v>
      </c>
      <c r="B120" s="2" t="s">
        <v>6</v>
      </c>
      <c r="C120" s="2">
        <v>3050</v>
      </c>
      <c r="D120">
        <f>IF(B120="BANGLADESH",C120/81.8,"n")</f>
        <v>37.286063569682156</v>
      </c>
      <c r="E120">
        <f t="shared" si="2"/>
        <v>447.43276283618587</v>
      </c>
    </row>
    <row r="121" spans="1:5">
      <c r="A121" s="1">
        <v>41030</v>
      </c>
      <c r="B121" s="2" t="s">
        <v>7</v>
      </c>
      <c r="C121" s="2">
        <v>1400000</v>
      </c>
      <c r="D121">
        <f>IF(B121="VIETNAM",C121*0.000048,"N")</f>
        <v>67.2</v>
      </c>
      <c r="E121">
        <f t="shared" si="2"/>
        <v>806.40000000000009</v>
      </c>
    </row>
    <row r="122" spans="1:5">
      <c r="A122" s="1">
        <v>41061</v>
      </c>
      <c r="B122" s="2" t="s">
        <v>3</v>
      </c>
      <c r="C122" s="2">
        <v>1500</v>
      </c>
      <c r="D122">
        <f>IF(B122="China",C122*0.157,"N")</f>
        <v>235.5</v>
      </c>
      <c r="E122">
        <f t="shared" si="2"/>
        <v>2826</v>
      </c>
    </row>
    <row r="123" spans="1:5">
      <c r="A123" s="1">
        <v>41061</v>
      </c>
      <c r="B123" s="2" t="s">
        <v>4</v>
      </c>
      <c r="C123" s="2">
        <v>1530000</v>
      </c>
      <c r="D123">
        <f>IF(B123="INDONESIA",C123*0.000105,"N")</f>
        <v>160.65</v>
      </c>
      <c r="E123">
        <f t="shared" si="2"/>
        <v>1927.8000000000002</v>
      </c>
    </row>
    <row r="124" spans="1:5">
      <c r="A124" s="1">
        <v>41061</v>
      </c>
      <c r="B124" s="2" t="s">
        <v>5</v>
      </c>
      <c r="C124" s="2">
        <v>328</v>
      </c>
      <c r="D124">
        <f>IF(B124="INDIA",C124*0.018,N)</f>
        <v>5.9039999999999999</v>
      </c>
      <c r="E124">
        <f t="shared" si="2"/>
        <v>70.847999999999999</v>
      </c>
    </row>
    <row r="125" spans="1:5">
      <c r="A125" s="1">
        <v>41061</v>
      </c>
      <c r="B125" s="2" t="s">
        <v>6</v>
      </c>
      <c r="C125" s="2">
        <v>3050</v>
      </c>
      <c r="D125">
        <f>IF(B125="BANGLADESH",C125/81.8,"n")</f>
        <v>37.286063569682156</v>
      </c>
      <c r="E125">
        <f t="shared" si="2"/>
        <v>447.43276283618587</v>
      </c>
    </row>
    <row r="126" spans="1:5">
      <c r="A126" s="1">
        <v>41061</v>
      </c>
      <c r="B126" s="2" t="s">
        <v>7</v>
      </c>
      <c r="C126" s="2">
        <v>1400000</v>
      </c>
      <c r="D126">
        <f>IF(B126="VIETNAM",C126*0.000048,"N")</f>
        <v>67.2</v>
      </c>
      <c r="E126">
        <f t="shared" si="2"/>
        <v>806.40000000000009</v>
      </c>
    </row>
    <row r="127" spans="1:5">
      <c r="A127" s="1">
        <v>41091</v>
      </c>
      <c r="B127" s="2" t="s">
        <v>3</v>
      </c>
      <c r="C127" s="2">
        <v>1500</v>
      </c>
      <c r="D127">
        <f>IF(B127="China",C127*0.157,"N")</f>
        <v>235.5</v>
      </c>
      <c r="E127">
        <f t="shared" si="2"/>
        <v>2826</v>
      </c>
    </row>
    <row r="128" spans="1:5">
      <c r="A128" s="1">
        <v>41091</v>
      </c>
      <c r="B128" s="2" t="s">
        <v>4</v>
      </c>
      <c r="C128" s="2">
        <v>1530000</v>
      </c>
      <c r="D128">
        <f>IF(B128="INDONESIA",C128*0.000105,"N")</f>
        <v>160.65</v>
      </c>
      <c r="E128">
        <f t="shared" si="2"/>
        <v>1927.8000000000002</v>
      </c>
    </row>
    <row r="129" spans="1:5">
      <c r="A129" s="1">
        <v>41091</v>
      </c>
      <c r="B129" s="2" t="s">
        <v>5</v>
      </c>
      <c r="C129" s="2">
        <v>328</v>
      </c>
      <c r="D129">
        <f>IF(B129="INDIA",C129*0.018,N)</f>
        <v>5.9039999999999999</v>
      </c>
      <c r="E129">
        <f t="shared" si="2"/>
        <v>70.847999999999999</v>
      </c>
    </row>
    <row r="130" spans="1:5">
      <c r="A130" s="1">
        <v>41091</v>
      </c>
      <c r="B130" s="2" t="s">
        <v>6</v>
      </c>
      <c r="C130" s="2">
        <v>3050</v>
      </c>
      <c r="D130">
        <f>IF(B130="BANGLADESH",C130/81.8,"n")</f>
        <v>37.286063569682156</v>
      </c>
      <c r="E130">
        <f t="shared" si="2"/>
        <v>447.43276283618587</v>
      </c>
    </row>
    <row r="131" spans="1:5">
      <c r="A131" s="1">
        <v>41091</v>
      </c>
      <c r="B131" s="2" t="s">
        <v>7</v>
      </c>
      <c r="C131" s="2">
        <v>1400000</v>
      </c>
      <c r="D131">
        <f>IF(B131="VIETNAM",C131*0.000048,"N")</f>
        <v>67.2</v>
      </c>
      <c r="E131">
        <f t="shared" si="2"/>
        <v>806.40000000000009</v>
      </c>
    </row>
    <row r="132" spans="1:5">
      <c r="A132" s="1">
        <v>41122</v>
      </c>
      <c r="B132" s="2" t="s">
        <v>3</v>
      </c>
      <c r="C132" s="2">
        <v>1500</v>
      </c>
      <c r="D132">
        <f>IF(B132="China",C132*0.157,"N")</f>
        <v>235.5</v>
      </c>
      <c r="E132">
        <f t="shared" si="2"/>
        <v>2826</v>
      </c>
    </row>
    <row r="133" spans="1:5">
      <c r="A133" s="1">
        <v>41122</v>
      </c>
      <c r="B133" s="2" t="s">
        <v>4</v>
      </c>
      <c r="C133" s="2">
        <v>1530000</v>
      </c>
      <c r="D133">
        <f>IF(B133="INDONESIA",C133*0.000105,"N")</f>
        <v>160.65</v>
      </c>
      <c r="E133">
        <f t="shared" si="2"/>
        <v>1927.8000000000002</v>
      </c>
    </row>
    <row r="134" spans="1:5">
      <c r="A134" s="1">
        <v>41122</v>
      </c>
      <c r="B134" s="2" t="s">
        <v>5</v>
      </c>
      <c r="C134" s="2">
        <v>328</v>
      </c>
      <c r="D134">
        <f>IF(B134="INDIA",C134*0.018,N)</f>
        <v>5.9039999999999999</v>
      </c>
      <c r="E134">
        <f t="shared" si="2"/>
        <v>70.847999999999999</v>
      </c>
    </row>
    <row r="135" spans="1:5">
      <c r="A135" s="1">
        <v>41122</v>
      </c>
      <c r="B135" s="2" t="s">
        <v>6</v>
      </c>
      <c r="C135" s="2">
        <v>3050</v>
      </c>
      <c r="D135">
        <f>IF(B135="BANGLADESH",C135/81.8,"n")</f>
        <v>37.286063569682156</v>
      </c>
      <c r="E135">
        <f t="shared" si="2"/>
        <v>447.43276283618587</v>
      </c>
    </row>
    <row r="136" spans="1:5">
      <c r="A136" s="1">
        <v>41122</v>
      </c>
      <c r="B136" s="2" t="s">
        <v>7</v>
      </c>
      <c r="C136" s="2">
        <v>1400000</v>
      </c>
      <c r="D136">
        <f>IF(B136="VIETNAM",C136*0.000048,"N")</f>
        <v>67.2</v>
      </c>
      <c r="E136">
        <f t="shared" si="2"/>
        <v>806.40000000000009</v>
      </c>
    </row>
    <row r="137" spans="1:5">
      <c r="A137" s="1">
        <v>41153</v>
      </c>
      <c r="B137" s="2" t="s">
        <v>3</v>
      </c>
      <c r="C137" s="2">
        <v>1500</v>
      </c>
      <c r="D137">
        <f>IF(B137="China",C137*0.157,"N")</f>
        <v>235.5</v>
      </c>
      <c r="E137">
        <f t="shared" si="2"/>
        <v>2826</v>
      </c>
    </row>
    <row r="138" spans="1:5">
      <c r="A138" s="1">
        <v>41153</v>
      </c>
      <c r="B138" s="2" t="s">
        <v>4</v>
      </c>
      <c r="C138" s="2">
        <v>1530000</v>
      </c>
      <c r="D138">
        <f>IF(B138="INDONESIA",C138*0.000105,"N")</f>
        <v>160.65</v>
      </c>
      <c r="E138">
        <f t="shared" si="2"/>
        <v>1927.8000000000002</v>
      </c>
    </row>
    <row r="139" spans="1:5">
      <c r="A139" s="1">
        <v>41153</v>
      </c>
      <c r="B139" s="2" t="s">
        <v>5</v>
      </c>
      <c r="C139" s="2">
        <v>328</v>
      </c>
      <c r="D139">
        <f>IF(B139="INDIA",C139*0.018,N)</f>
        <v>5.9039999999999999</v>
      </c>
      <c r="E139">
        <f t="shared" si="2"/>
        <v>70.847999999999999</v>
      </c>
    </row>
    <row r="140" spans="1:5">
      <c r="A140" s="1">
        <v>41153</v>
      </c>
      <c r="B140" s="2" t="s">
        <v>6</v>
      </c>
      <c r="C140" s="2">
        <v>3050</v>
      </c>
      <c r="D140">
        <f>IF(B140="BANGLADESH",C140/81.8,"n")</f>
        <v>37.286063569682156</v>
      </c>
      <c r="E140">
        <f t="shared" si="2"/>
        <v>447.43276283618587</v>
      </c>
    </row>
    <row r="141" spans="1:5">
      <c r="A141" s="1">
        <v>41153</v>
      </c>
      <c r="B141" s="2" t="s">
        <v>7</v>
      </c>
      <c r="C141" s="2">
        <v>1400000</v>
      </c>
      <c r="D141">
        <f>IF(B141="VIETNAM",C141*0.000048,"N")</f>
        <v>67.2</v>
      </c>
      <c r="E141">
        <f t="shared" si="2"/>
        <v>806.40000000000009</v>
      </c>
    </row>
    <row r="142" spans="1:5">
      <c r="A142" s="1">
        <v>41183</v>
      </c>
      <c r="B142" s="2" t="s">
        <v>3</v>
      </c>
      <c r="C142" s="2">
        <v>1500</v>
      </c>
      <c r="D142">
        <f>IF(B142="China",C142*0.157,"N")</f>
        <v>235.5</v>
      </c>
      <c r="E142">
        <f t="shared" si="2"/>
        <v>2826</v>
      </c>
    </row>
    <row r="143" spans="1:5">
      <c r="A143" s="1">
        <v>41183</v>
      </c>
      <c r="B143" s="2" t="s">
        <v>4</v>
      </c>
      <c r="C143" s="2">
        <v>1530000</v>
      </c>
      <c r="D143">
        <f>IF(B143="INDONESIA",C143*0.000105,"N")</f>
        <v>160.65</v>
      </c>
      <c r="E143">
        <f t="shared" si="2"/>
        <v>1927.8000000000002</v>
      </c>
    </row>
    <row r="144" spans="1:5">
      <c r="A144" s="1">
        <v>41183</v>
      </c>
      <c r="B144" s="2" t="s">
        <v>5</v>
      </c>
      <c r="C144" s="2">
        <v>339</v>
      </c>
      <c r="D144">
        <f>IF(B144="INDIA",C144*0.018,N)</f>
        <v>6.1019999999999994</v>
      </c>
      <c r="E144">
        <f t="shared" si="2"/>
        <v>73.22399999999999</v>
      </c>
    </row>
    <row r="145" spans="1:5">
      <c r="A145" s="1">
        <v>41183</v>
      </c>
      <c r="B145" s="2" t="s">
        <v>6</v>
      </c>
      <c r="C145" s="2">
        <v>3050</v>
      </c>
      <c r="D145">
        <f>IF(B145="BANGLADESH",C145/81.8,"n")</f>
        <v>37.286063569682156</v>
      </c>
      <c r="E145">
        <f t="shared" si="2"/>
        <v>447.43276283618587</v>
      </c>
    </row>
    <row r="146" spans="1:5">
      <c r="A146" s="1">
        <v>41183</v>
      </c>
      <c r="B146" s="2" t="s">
        <v>7</v>
      </c>
      <c r="C146" s="2">
        <v>1400000</v>
      </c>
      <c r="D146">
        <f>IF(B146="VIETNAM",C146*0.000048,"N")</f>
        <v>67.2</v>
      </c>
      <c r="E146">
        <f t="shared" si="2"/>
        <v>806.40000000000009</v>
      </c>
    </row>
    <row r="147" spans="1:5">
      <c r="A147" s="1">
        <v>41214</v>
      </c>
      <c r="B147" s="2" t="s">
        <v>3</v>
      </c>
      <c r="C147" s="2">
        <v>1500</v>
      </c>
      <c r="D147">
        <f>IF(B147="China",C147*0.157,"N")</f>
        <v>235.5</v>
      </c>
      <c r="E147">
        <f t="shared" si="2"/>
        <v>2826</v>
      </c>
    </row>
    <row r="148" spans="1:5">
      <c r="A148" s="1">
        <v>41214</v>
      </c>
      <c r="B148" s="2" t="s">
        <v>4</v>
      </c>
      <c r="C148" s="2">
        <v>1530000</v>
      </c>
      <c r="D148">
        <f>IF(B148="INDONESIA",C148*0.000105,"N")</f>
        <v>160.65</v>
      </c>
      <c r="E148">
        <f t="shared" si="2"/>
        <v>1927.8000000000002</v>
      </c>
    </row>
    <row r="149" spans="1:5">
      <c r="A149" s="1">
        <v>41214</v>
      </c>
      <c r="B149" s="2" t="s">
        <v>5</v>
      </c>
      <c r="C149" s="2">
        <v>339</v>
      </c>
      <c r="D149">
        <f>IF(B149="INDIA",C149*0.018,N)</f>
        <v>6.1019999999999994</v>
      </c>
      <c r="E149">
        <f t="shared" si="2"/>
        <v>73.22399999999999</v>
      </c>
    </row>
    <row r="150" spans="1:5">
      <c r="A150" s="1">
        <v>41214</v>
      </c>
      <c r="B150" s="2" t="s">
        <v>6</v>
      </c>
      <c r="C150" s="2">
        <v>3050</v>
      </c>
      <c r="D150">
        <f>IF(B150="BANGLADESH",C150/81.8,"n")</f>
        <v>37.286063569682156</v>
      </c>
      <c r="E150">
        <f t="shared" si="2"/>
        <v>447.43276283618587</v>
      </c>
    </row>
    <row r="151" spans="1:5">
      <c r="A151" s="1">
        <v>41214</v>
      </c>
      <c r="B151" s="2" t="s">
        <v>7</v>
      </c>
      <c r="C151" s="2">
        <v>1400000</v>
      </c>
      <c r="D151">
        <f>IF(B151="VIETNAM",C151*0.000048,"N")</f>
        <v>67.2</v>
      </c>
      <c r="E151">
        <f t="shared" si="2"/>
        <v>806.40000000000009</v>
      </c>
    </row>
    <row r="152" spans="1:5">
      <c r="A152" s="1">
        <v>41244</v>
      </c>
      <c r="B152" s="2" t="s">
        <v>3</v>
      </c>
      <c r="C152" s="2">
        <v>1500</v>
      </c>
      <c r="D152">
        <f>IF(B152="China",C152*0.157,"N")</f>
        <v>235.5</v>
      </c>
      <c r="E152">
        <f t="shared" si="2"/>
        <v>2826</v>
      </c>
    </row>
    <row r="153" spans="1:5">
      <c r="A153" s="1">
        <v>41244</v>
      </c>
      <c r="B153" s="2" t="s">
        <v>4</v>
      </c>
      <c r="C153" s="2">
        <v>1530000</v>
      </c>
      <c r="D153">
        <f>IF(B153="INDONESIA",C153*0.000105,"N")</f>
        <v>160.65</v>
      </c>
      <c r="E153">
        <f t="shared" si="2"/>
        <v>1927.8000000000002</v>
      </c>
    </row>
    <row r="154" spans="1:5">
      <c r="A154" s="1">
        <v>41244</v>
      </c>
      <c r="B154" s="2" t="s">
        <v>5</v>
      </c>
      <c r="C154" s="2">
        <v>339</v>
      </c>
      <c r="D154">
        <f>IF(B154="INDIA",C154*0.018,N)</f>
        <v>6.1019999999999994</v>
      </c>
      <c r="E154">
        <f t="shared" si="2"/>
        <v>73.22399999999999</v>
      </c>
    </row>
    <row r="155" spans="1:5">
      <c r="A155" s="1">
        <v>41244</v>
      </c>
      <c r="B155" s="2" t="s">
        <v>6</v>
      </c>
      <c r="C155" s="2">
        <v>3050</v>
      </c>
      <c r="D155">
        <f>IF(B155="BANGLADESH",C155/81.8,"n")</f>
        <v>37.286063569682156</v>
      </c>
      <c r="E155">
        <f t="shared" si="2"/>
        <v>447.43276283618587</v>
      </c>
    </row>
    <row r="156" spans="1:5">
      <c r="A156" s="1">
        <v>41244</v>
      </c>
      <c r="B156" s="2" t="s">
        <v>7</v>
      </c>
      <c r="C156" s="2">
        <v>1400000</v>
      </c>
      <c r="D156">
        <f>IF(B156="VIETNAM",C156*0.000048,"N")</f>
        <v>67.2</v>
      </c>
      <c r="E156">
        <f t="shared" si="2"/>
        <v>806.40000000000009</v>
      </c>
    </row>
    <row r="157" spans="1:5">
      <c r="A157" s="1">
        <v>41275</v>
      </c>
      <c r="B157" s="2" t="s">
        <v>3</v>
      </c>
      <c r="C157" s="2">
        <v>1600</v>
      </c>
      <c r="D157">
        <f>IF(B157="China",C157*0.16,"N")</f>
        <v>256</v>
      </c>
      <c r="E157">
        <f t="shared" si="2"/>
        <v>3072</v>
      </c>
    </row>
    <row r="158" spans="1:5">
      <c r="A158" s="1">
        <v>41275</v>
      </c>
      <c r="B158" s="2" t="s">
        <v>4</v>
      </c>
      <c r="C158" s="2">
        <v>2200000</v>
      </c>
      <c r="D158">
        <f>IF(B158="INDONESIA",C158*0.000099,"N")</f>
        <v>217.79999999999998</v>
      </c>
      <c r="E158">
        <f t="shared" si="2"/>
        <v>2613.6</v>
      </c>
    </row>
    <row r="159" spans="1:5">
      <c r="A159" s="1">
        <v>41275</v>
      </c>
      <c r="B159" s="2" t="s">
        <v>5</v>
      </c>
      <c r="C159" s="2">
        <v>339</v>
      </c>
      <c r="D159">
        <f>IF(B159="INDIA",C159*0.017,N)</f>
        <v>5.7630000000000008</v>
      </c>
      <c r="E159">
        <f t="shared" si="2"/>
        <v>69.156000000000006</v>
      </c>
    </row>
    <row r="160" spans="1:5">
      <c r="A160" s="1">
        <v>41275</v>
      </c>
      <c r="B160" s="2" t="s">
        <v>6</v>
      </c>
      <c r="C160" s="2">
        <v>3050</v>
      </c>
      <c r="D160">
        <f>IF(B160="BANGLADESH",C160/77.7,"n")</f>
        <v>39.253539253539252</v>
      </c>
      <c r="E160">
        <f t="shared" si="2"/>
        <v>471.04247104247099</v>
      </c>
    </row>
    <row r="161" spans="1:5">
      <c r="A161" s="1">
        <v>41275</v>
      </c>
      <c r="B161" s="2" t="s">
        <v>7</v>
      </c>
      <c r="C161" s="2">
        <v>1650000</v>
      </c>
      <c r="D161">
        <f>IF(B161="VIETNAM",C161*0.0000473,"N")</f>
        <v>78.045000000000002</v>
      </c>
      <c r="E161">
        <f t="shared" si="2"/>
        <v>936.54</v>
      </c>
    </row>
    <row r="162" spans="1:5">
      <c r="A162" s="1">
        <v>41306</v>
      </c>
      <c r="B162" s="2" t="s">
        <v>3</v>
      </c>
      <c r="C162" s="2">
        <v>1600</v>
      </c>
      <c r="D162">
        <f>IF(B162="China",C162*0.16,"N")</f>
        <v>256</v>
      </c>
      <c r="E162">
        <f t="shared" si="2"/>
        <v>3072</v>
      </c>
    </row>
    <row r="163" spans="1:5">
      <c r="A163" s="1">
        <v>41306</v>
      </c>
      <c r="B163" s="2" t="s">
        <v>4</v>
      </c>
      <c r="C163" s="2">
        <v>2200000</v>
      </c>
      <c r="D163">
        <f>IF(B163="INDONESIA",C163*0.000099,"N")</f>
        <v>217.79999999999998</v>
      </c>
      <c r="E163">
        <f t="shared" si="2"/>
        <v>2613.6</v>
      </c>
    </row>
    <row r="164" spans="1:5">
      <c r="A164" s="1">
        <v>41306</v>
      </c>
      <c r="B164" s="2" t="s">
        <v>5</v>
      </c>
      <c r="C164" s="2">
        <v>339</v>
      </c>
      <c r="D164">
        <f>IF(B164="INDIA",C164*0.017,N)</f>
        <v>5.7630000000000008</v>
      </c>
      <c r="E164">
        <f t="shared" si="2"/>
        <v>69.156000000000006</v>
      </c>
    </row>
    <row r="165" spans="1:5">
      <c r="A165" s="1">
        <v>41306</v>
      </c>
      <c r="B165" s="2" t="s">
        <v>6</v>
      </c>
      <c r="C165" s="2">
        <v>3050</v>
      </c>
      <c r="D165">
        <f>IF(B165="BANGLADESH",C165/77.7,"n")</f>
        <v>39.253539253539252</v>
      </c>
      <c r="E165">
        <f t="shared" ref="E165:E228" si="3">AVERAGE(D165*12)</f>
        <v>471.04247104247099</v>
      </c>
    </row>
    <row r="166" spans="1:5">
      <c r="A166" s="1">
        <v>41306</v>
      </c>
      <c r="B166" s="2" t="s">
        <v>7</v>
      </c>
      <c r="C166" s="2">
        <v>1650000</v>
      </c>
      <c r="D166">
        <f>IF(B166="VIETNAM",C166*0.0000473,"N")</f>
        <v>78.045000000000002</v>
      </c>
      <c r="E166">
        <f t="shared" si="3"/>
        <v>936.54</v>
      </c>
    </row>
    <row r="167" spans="1:5">
      <c r="A167" s="1">
        <v>41334</v>
      </c>
      <c r="B167" s="2" t="s">
        <v>3</v>
      </c>
      <c r="C167" s="2">
        <v>1600</v>
      </c>
      <c r="D167">
        <f>IF(B167="China",C167*0.16,"N")</f>
        <v>256</v>
      </c>
      <c r="E167">
        <f t="shared" si="3"/>
        <v>3072</v>
      </c>
    </row>
    <row r="168" spans="1:5">
      <c r="A168" s="1">
        <v>41334</v>
      </c>
      <c r="B168" s="2" t="s">
        <v>4</v>
      </c>
      <c r="C168" s="2">
        <v>2200000</v>
      </c>
      <c r="D168">
        <f>IF(B168="INDONESIA",C168*0.000099,"N")</f>
        <v>217.79999999999998</v>
      </c>
      <c r="E168">
        <f t="shared" si="3"/>
        <v>2613.6</v>
      </c>
    </row>
    <row r="169" spans="1:5">
      <c r="A169" s="1">
        <v>41334</v>
      </c>
      <c r="B169" s="2" t="s">
        <v>5</v>
      </c>
      <c r="C169" s="2">
        <v>339</v>
      </c>
      <c r="D169">
        <f>IF(B169="INDIA",C169*0.017,N)</f>
        <v>5.7630000000000008</v>
      </c>
      <c r="E169">
        <f t="shared" si="3"/>
        <v>69.156000000000006</v>
      </c>
    </row>
    <row r="170" spans="1:5">
      <c r="A170" s="1">
        <v>41334</v>
      </c>
      <c r="B170" s="2" t="s">
        <v>6</v>
      </c>
      <c r="C170" s="2">
        <v>3050</v>
      </c>
      <c r="D170">
        <f>IF(B170="BANGLADESH",C170/77.7,"n")</f>
        <v>39.253539253539252</v>
      </c>
      <c r="E170">
        <f t="shared" si="3"/>
        <v>471.04247104247099</v>
      </c>
    </row>
    <row r="171" spans="1:5">
      <c r="A171" s="1">
        <v>41334</v>
      </c>
      <c r="B171" s="2" t="s">
        <v>7</v>
      </c>
      <c r="C171" s="2">
        <v>1650000</v>
      </c>
      <c r="D171">
        <f>IF(B171="VIETNAM",C171*0.0000473,"N")</f>
        <v>78.045000000000002</v>
      </c>
      <c r="E171">
        <f t="shared" si="3"/>
        <v>936.54</v>
      </c>
    </row>
    <row r="172" spans="1:5">
      <c r="A172" s="1">
        <v>41365</v>
      </c>
      <c r="B172" s="2" t="s">
        <v>3</v>
      </c>
      <c r="C172" s="2">
        <v>1600</v>
      </c>
      <c r="D172">
        <f>IF(B172="China",C172*0.16,"N")</f>
        <v>256</v>
      </c>
      <c r="E172">
        <f t="shared" si="3"/>
        <v>3072</v>
      </c>
    </row>
    <row r="173" spans="1:5">
      <c r="A173" s="1">
        <v>41365</v>
      </c>
      <c r="B173" s="2" t="s">
        <v>4</v>
      </c>
      <c r="C173" s="2">
        <v>2200000</v>
      </c>
      <c r="D173">
        <f>IF(B173="INDONESIA",C173*0.000099,"N")</f>
        <v>217.79999999999998</v>
      </c>
      <c r="E173">
        <f t="shared" si="3"/>
        <v>2613.6</v>
      </c>
    </row>
    <row r="174" spans="1:5">
      <c r="A174" s="1">
        <v>41365</v>
      </c>
      <c r="B174" s="2" t="s">
        <v>5</v>
      </c>
      <c r="C174" s="2">
        <v>361</v>
      </c>
      <c r="D174">
        <f>IF(B174="INDIA",C174*0.017,N)</f>
        <v>6.1370000000000005</v>
      </c>
      <c r="E174">
        <f t="shared" si="3"/>
        <v>73.644000000000005</v>
      </c>
    </row>
    <row r="175" spans="1:5">
      <c r="A175" s="1">
        <v>41365</v>
      </c>
      <c r="B175" s="2" t="s">
        <v>6</v>
      </c>
      <c r="C175" s="2">
        <v>3050</v>
      </c>
      <c r="D175">
        <f>IF(B175="BANGLADESH",C175/77.7,"n")</f>
        <v>39.253539253539252</v>
      </c>
      <c r="E175">
        <f t="shared" si="3"/>
        <v>471.04247104247099</v>
      </c>
    </row>
    <row r="176" spans="1:5">
      <c r="A176" s="1">
        <v>41365</v>
      </c>
      <c r="B176" s="2" t="s">
        <v>7</v>
      </c>
      <c r="C176" s="2">
        <v>1650000</v>
      </c>
      <c r="D176">
        <f>IF(B176="VIETNAM",C176*0.0000473,"N")</f>
        <v>78.045000000000002</v>
      </c>
      <c r="E176">
        <f t="shared" si="3"/>
        <v>936.54</v>
      </c>
    </row>
    <row r="177" spans="1:5">
      <c r="A177" s="1">
        <v>41395</v>
      </c>
      <c r="B177" s="2" t="s">
        <v>3</v>
      </c>
      <c r="C177" s="2">
        <v>1600</v>
      </c>
      <c r="D177">
        <f>IF(B177="China",C177*0.16,"N")</f>
        <v>256</v>
      </c>
      <c r="E177">
        <f t="shared" si="3"/>
        <v>3072</v>
      </c>
    </row>
    <row r="178" spans="1:5">
      <c r="A178" s="1">
        <v>41395</v>
      </c>
      <c r="B178" s="2" t="s">
        <v>4</v>
      </c>
      <c r="C178" s="2">
        <v>2200000</v>
      </c>
      <c r="D178">
        <f>IF(B178="INDONESIA",C178*0.000099,"N")</f>
        <v>217.79999999999998</v>
      </c>
      <c r="E178">
        <f t="shared" si="3"/>
        <v>2613.6</v>
      </c>
    </row>
    <row r="179" spans="1:5">
      <c r="A179" s="1">
        <v>41395</v>
      </c>
      <c r="B179" s="2" t="s">
        <v>5</v>
      </c>
      <c r="C179" s="2">
        <v>361</v>
      </c>
      <c r="D179">
        <f>IF(B179="INDIA",C179*0.017,N)</f>
        <v>6.1370000000000005</v>
      </c>
      <c r="E179">
        <f t="shared" si="3"/>
        <v>73.644000000000005</v>
      </c>
    </row>
    <row r="180" spans="1:5">
      <c r="A180" s="1">
        <v>41395</v>
      </c>
      <c r="B180" s="2" t="s">
        <v>6</v>
      </c>
      <c r="C180" s="2">
        <v>3050</v>
      </c>
      <c r="D180">
        <f>IF(B180="BANGLADESH",C180/77.7,"n")</f>
        <v>39.253539253539252</v>
      </c>
      <c r="E180">
        <f t="shared" si="3"/>
        <v>471.04247104247099</v>
      </c>
    </row>
    <row r="181" spans="1:5">
      <c r="A181" s="1">
        <v>41395</v>
      </c>
      <c r="B181" s="2" t="s">
        <v>7</v>
      </c>
      <c r="C181" s="2">
        <v>1650000</v>
      </c>
      <c r="D181">
        <f>IF(B181="VIETNAM",C181*0.0000473,"N")</f>
        <v>78.045000000000002</v>
      </c>
      <c r="E181">
        <f t="shared" si="3"/>
        <v>936.54</v>
      </c>
    </row>
    <row r="182" spans="1:5">
      <c r="A182" s="1">
        <v>41426</v>
      </c>
      <c r="B182" s="2" t="s">
        <v>3</v>
      </c>
      <c r="C182" s="2">
        <v>1600</v>
      </c>
      <c r="D182">
        <f>IF(B182="China",C182*0.16,"N")</f>
        <v>256</v>
      </c>
      <c r="E182">
        <f t="shared" si="3"/>
        <v>3072</v>
      </c>
    </row>
    <row r="183" spans="1:5">
      <c r="A183" s="1">
        <v>41426</v>
      </c>
      <c r="B183" s="2" t="s">
        <v>4</v>
      </c>
      <c r="C183" s="2">
        <v>2200000</v>
      </c>
      <c r="D183">
        <f>IF(B183="INDONESIA",C183*0.000099,"N")</f>
        <v>217.79999999999998</v>
      </c>
      <c r="E183">
        <f t="shared" si="3"/>
        <v>2613.6</v>
      </c>
    </row>
    <row r="184" spans="1:5">
      <c r="A184" s="1">
        <v>41426</v>
      </c>
      <c r="B184" s="2" t="s">
        <v>5</v>
      </c>
      <c r="C184" s="2">
        <v>361</v>
      </c>
      <c r="D184">
        <f>IF(B184="INDIA",C184*0.017,N)</f>
        <v>6.1370000000000005</v>
      </c>
      <c r="E184">
        <f t="shared" si="3"/>
        <v>73.644000000000005</v>
      </c>
    </row>
    <row r="185" spans="1:5">
      <c r="A185" s="1">
        <v>41426</v>
      </c>
      <c r="B185" s="2" t="s">
        <v>6</v>
      </c>
      <c r="C185" s="2">
        <v>5300</v>
      </c>
      <c r="D185">
        <f>IF(B185="BANGLADESH",C185/77.7,"n")</f>
        <v>68.211068211068209</v>
      </c>
      <c r="E185">
        <f t="shared" si="3"/>
        <v>818.53281853281851</v>
      </c>
    </row>
    <row r="186" spans="1:5">
      <c r="A186" s="1">
        <v>41426</v>
      </c>
      <c r="B186" s="2" t="s">
        <v>7</v>
      </c>
      <c r="C186" s="2">
        <v>1650000</v>
      </c>
      <c r="D186">
        <f>IF(B186="VIETNAM",C186*0.0000473,"N")</f>
        <v>78.045000000000002</v>
      </c>
      <c r="E186">
        <f t="shared" si="3"/>
        <v>936.54</v>
      </c>
    </row>
    <row r="187" spans="1:5">
      <c r="A187" s="1">
        <v>41456</v>
      </c>
      <c r="B187" s="2" t="s">
        <v>3</v>
      </c>
      <c r="C187" s="2">
        <v>1600</v>
      </c>
      <c r="D187">
        <f>IF(B187="China",C187*0.16,"N")</f>
        <v>256</v>
      </c>
      <c r="E187">
        <f t="shared" si="3"/>
        <v>3072</v>
      </c>
    </row>
    <row r="188" spans="1:5">
      <c r="A188" s="1">
        <v>41456</v>
      </c>
      <c r="B188" s="2" t="s">
        <v>4</v>
      </c>
      <c r="C188" s="2">
        <v>2200000</v>
      </c>
      <c r="D188">
        <f>IF(B188="INDONESIA",C188*0.000099,"N")</f>
        <v>217.79999999999998</v>
      </c>
      <c r="E188">
        <f t="shared" si="3"/>
        <v>2613.6</v>
      </c>
    </row>
    <row r="189" spans="1:5">
      <c r="A189" s="1">
        <v>41456</v>
      </c>
      <c r="B189" s="2" t="s">
        <v>5</v>
      </c>
      <c r="C189" s="2">
        <v>361</v>
      </c>
      <c r="D189">
        <f>IF(B189="INDIA",C189*0.017,N)</f>
        <v>6.1370000000000005</v>
      </c>
      <c r="E189">
        <f t="shared" si="3"/>
        <v>73.644000000000005</v>
      </c>
    </row>
    <row r="190" spans="1:5">
      <c r="A190" s="1">
        <v>41456</v>
      </c>
      <c r="B190" s="2" t="s">
        <v>6</v>
      </c>
      <c r="C190" s="2">
        <v>5300</v>
      </c>
      <c r="D190">
        <f>IF(B190="BANGLADESH",C190/77.7,"n")</f>
        <v>68.211068211068209</v>
      </c>
      <c r="E190">
        <f t="shared" si="3"/>
        <v>818.53281853281851</v>
      </c>
    </row>
    <row r="191" spans="1:5">
      <c r="A191" s="1">
        <v>41456</v>
      </c>
      <c r="B191" s="2" t="s">
        <v>7</v>
      </c>
      <c r="C191" s="2">
        <v>1650000</v>
      </c>
      <c r="D191">
        <f>IF(B191="VIETNAM",C191*0.0000473,"N")</f>
        <v>78.045000000000002</v>
      </c>
      <c r="E191">
        <f t="shared" si="3"/>
        <v>936.54</v>
      </c>
    </row>
    <row r="192" spans="1:5">
      <c r="A192" s="1">
        <v>41487</v>
      </c>
      <c r="B192" s="2" t="s">
        <v>3</v>
      </c>
      <c r="C192" s="2">
        <v>1600</v>
      </c>
      <c r="D192">
        <f>IF(B192="China",C192*0.16,"N")</f>
        <v>256</v>
      </c>
      <c r="E192">
        <f t="shared" si="3"/>
        <v>3072</v>
      </c>
    </row>
    <row r="193" spans="1:5">
      <c r="A193" s="1">
        <v>41487</v>
      </c>
      <c r="B193" s="2" t="s">
        <v>4</v>
      </c>
      <c r="C193" s="2">
        <v>2200000</v>
      </c>
      <c r="D193">
        <f>IF(B193="INDONESIA",C193*0.000099,"N")</f>
        <v>217.79999999999998</v>
      </c>
      <c r="E193">
        <f t="shared" si="3"/>
        <v>2613.6</v>
      </c>
    </row>
    <row r="194" spans="1:5">
      <c r="A194" s="1">
        <v>41487</v>
      </c>
      <c r="B194" s="2" t="s">
        <v>5</v>
      </c>
      <c r="C194" s="2">
        <v>361</v>
      </c>
      <c r="D194">
        <f>IF(B194="INDIA",C194*0.017,N)</f>
        <v>6.1370000000000005</v>
      </c>
      <c r="E194">
        <f t="shared" si="3"/>
        <v>73.644000000000005</v>
      </c>
    </row>
    <row r="195" spans="1:5">
      <c r="A195" s="1">
        <v>41487</v>
      </c>
      <c r="B195" s="2" t="s">
        <v>6</v>
      </c>
      <c r="C195" s="2">
        <v>5300</v>
      </c>
      <c r="D195">
        <f>IF(B195="BANGLADESH",C195/77.7,"n")</f>
        <v>68.211068211068209</v>
      </c>
      <c r="E195">
        <f t="shared" si="3"/>
        <v>818.53281853281851</v>
      </c>
    </row>
    <row r="196" spans="1:5">
      <c r="A196" s="1">
        <v>41487</v>
      </c>
      <c r="B196" s="2" t="s">
        <v>7</v>
      </c>
      <c r="C196" s="2">
        <v>1650000</v>
      </c>
      <c r="D196">
        <f>IF(B196="VIETNAM",C196*0.0000473,"N")</f>
        <v>78.045000000000002</v>
      </c>
      <c r="E196">
        <f t="shared" si="3"/>
        <v>936.54</v>
      </c>
    </row>
    <row r="197" spans="1:5">
      <c r="A197" s="1">
        <v>41518</v>
      </c>
      <c r="B197" s="2" t="s">
        <v>3</v>
      </c>
      <c r="C197" s="2">
        <v>1600</v>
      </c>
      <c r="D197">
        <f>IF(B197="China",C197*0.16,"N")</f>
        <v>256</v>
      </c>
      <c r="E197">
        <f t="shared" si="3"/>
        <v>3072</v>
      </c>
    </row>
    <row r="198" spans="1:5">
      <c r="A198" s="1">
        <v>41518</v>
      </c>
      <c r="B198" s="2" t="s">
        <v>4</v>
      </c>
      <c r="C198" s="2">
        <v>2200000</v>
      </c>
      <c r="D198">
        <f>IF(B198="INDONESIA",C198*0.000099,"N")</f>
        <v>217.79999999999998</v>
      </c>
      <c r="E198">
        <f t="shared" si="3"/>
        <v>2613.6</v>
      </c>
    </row>
    <row r="199" spans="1:5">
      <c r="A199" s="1">
        <v>41518</v>
      </c>
      <c r="B199" s="2" t="s">
        <v>5</v>
      </c>
      <c r="C199" s="2">
        <v>361</v>
      </c>
      <c r="D199">
        <f>IF(B199="INDIA",C199*0.017,N)</f>
        <v>6.1370000000000005</v>
      </c>
      <c r="E199">
        <f t="shared" si="3"/>
        <v>73.644000000000005</v>
      </c>
    </row>
    <row r="200" spans="1:5">
      <c r="A200" s="1">
        <v>41518</v>
      </c>
      <c r="B200" s="2" t="s">
        <v>6</v>
      </c>
      <c r="C200" s="2">
        <v>5300</v>
      </c>
      <c r="D200">
        <f>IF(B200="BANGLADESH",C200/77.7,"n")</f>
        <v>68.211068211068209</v>
      </c>
      <c r="E200">
        <f t="shared" si="3"/>
        <v>818.53281853281851</v>
      </c>
    </row>
    <row r="201" spans="1:5">
      <c r="A201" s="1">
        <v>41518</v>
      </c>
      <c r="B201" s="2" t="s">
        <v>7</v>
      </c>
      <c r="C201" s="2">
        <v>1650000</v>
      </c>
      <c r="D201">
        <f>IF(B201="VIETNAM",C201*0.0000473,"N")</f>
        <v>78.045000000000002</v>
      </c>
      <c r="E201">
        <f t="shared" si="3"/>
        <v>936.54</v>
      </c>
    </row>
    <row r="202" spans="1:5">
      <c r="A202" s="1">
        <v>41548</v>
      </c>
      <c r="B202" s="2" t="s">
        <v>3</v>
      </c>
      <c r="C202" s="2">
        <v>1600</v>
      </c>
      <c r="D202">
        <f>IF(B202="China",C202*0.16,"N")</f>
        <v>256</v>
      </c>
      <c r="E202">
        <f t="shared" si="3"/>
        <v>3072</v>
      </c>
    </row>
    <row r="203" spans="1:5">
      <c r="A203" s="1">
        <v>41548</v>
      </c>
      <c r="B203" s="2" t="s">
        <v>4</v>
      </c>
      <c r="C203" s="2">
        <v>2200000</v>
      </c>
      <c r="D203">
        <f>IF(B203="INDONESIA",C203*0.000099,"N")</f>
        <v>217.79999999999998</v>
      </c>
      <c r="E203">
        <f t="shared" si="3"/>
        <v>2613.6</v>
      </c>
    </row>
    <row r="204" spans="1:5">
      <c r="A204" s="1">
        <v>41548</v>
      </c>
      <c r="B204" s="2" t="s">
        <v>5</v>
      </c>
      <c r="C204" s="2">
        <v>377</v>
      </c>
      <c r="D204">
        <f>IF(B204="INDIA",C204*0.017,N)</f>
        <v>6.4090000000000007</v>
      </c>
      <c r="E204">
        <f t="shared" si="3"/>
        <v>76.908000000000015</v>
      </c>
    </row>
    <row r="205" spans="1:5">
      <c r="A205" s="1">
        <v>41548</v>
      </c>
      <c r="B205" s="2" t="s">
        <v>6</v>
      </c>
      <c r="C205" s="2">
        <v>5300</v>
      </c>
      <c r="D205">
        <f>IF(B205="BANGLADESH",C205/77.7,"n")</f>
        <v>68.211068211068209</v>
      </c>
      <c r="E205">
        <f t="shared" si="3"/>
        <v>818.53281853281851</v>
      </c>
    </row>
    <row r="206" spans="1:5">
      <c r="A206" s="1">
        <v>41548</v>
      </c>
      <c r="B206" s="2" t="s">
        <v>7</v>
      </c>
      <c r="C206" s="2">
        <v>1650000</v>
      </c>
      <c r="D206">
        <f>IF(B206="VIETNAM",C206*0.0000473,"N")</f>
        <v>78.045000000000002</v>
      </c>
      <c r="E206">
        <f t="shared" si="3"/>
        <v>936.54</v>
      </c>
    </row>
    <row r="207" spans="1:5">
      <c r="A207" s="1">
        <v>41579</v>
      </c>
      <c r="B207" s="2" t="s">
        <v>3</v>
      </c>
      <c r="C207" s="2">
        <v>1600</v>
      </c>
      <c r="D207">
        <f>IF(B207="China",C207*0.16,"N")</f>
        <v>256</v>
      </c>
      <c r="E207">
        <f t="shared" si="3"/>
        <v>3072</v>
      </c>
    </row>
    <row r="208" spans="1:5">
      <c r="A208" s="1">
        <v>41579</v>
      </c>
      <c r="B208" s="2" t="s">
        <v>4</v>
      </c>
      <c r="C208" s="2">
        <v>2200000</v>
      </c>
      <c r="D208">
        <f>IF(B208="INDONESIA",C208*0.000099,"N")</f>
        <v>217.79999999999998</v>
      </c>
      <c r="E208">
        <f t="shared" si="3"/>
        <v>2613.6</v>
      </c>
    </row>
    <row r="209" spans="1:5">
      <c r="A209" s="1">
        <v>41579</v>
      </c>
      <c r="B209" s="2" t="s">
        <v>5</v>
      </c>
      <c r="C209" s="2">
        <v>377</v>
      </c>
      <c r="D209">
        <f>IF(B209="INDIA",C209*0.017,N)</f>
        <v>6.4090000000000007</v>
      </c>
      <c r="E209">
        <f t="shared" si="3"/>
        <v>76.908000000000015</v>
      </c>
    </row>
    <row r="210" spans="1:5">
      <c r="A210" s="1">
        <v>41579</v>
      </c>
      <c r="B210" s="2" t="s">
        <v>6</v>
      </c>
      <c r="C210" s="2">
        <v>5300</v>
      </c>
      <c r="D210">
        <f>IF(B210="BANGLADESH",C210/77.7,"n")</f>
        <v>68.211068211068209</v>
      </c>
      <c r="E210">
        <f t="shared" si="3"/>
        <v>818.53281853281851</v>
      </c>
    </row>
    <row r="211" spans="1:5">
      <c r="A211" s="1">
        <v>41579</v>
      </c>
      <c r="B211" s="2" t="s">
        <v>7</v>
      </c>
      <c r="C211" s="2">
        <v>1650000</v>
      </c>
      <c r="D211">
        <f>IF(B211="VIETNAM",C211*0.0000473,"N")</f>
        <v>78.045000000000002</v>
      </c>
      <c r="E211">
        <f t="shared" si="3"/>
        <v>936.54</v>
      </c>
    </row>
    <row r="212" spans="1:5">
      <c r="A212" s="1">
        <v>41609</v>
      </c>
      <c r="B212" s="2" t="s">
        <v>3</v>
      </c>
      <c r="C212" s="2">
        <v>1600</v>
      </c>
      <c r="D212">
        <f>IF(B212="China",C212*0.16,"N")</f>
        <v>256</v>
      </c>
      <c r="E212">
        <f t="shared" si="3"/>
        <v>3072</v>
      </c>
    </row>
    <row r="213" spans="1:5">
      <c r="A213" s="1">
        <v>41609</v>
      </c>
      <c r="B213" s="2" t="s">
        <v>4</v>
      </c>
      <c r="C213" s="2">
        <v>2200000</v>
      </c>
      <c r="D213">
        <f>IF(B213="INDONESIA",C213*0.000099,"N")</f>
        <v>217.79999999999998</v>
      </c>
      <c r="E213">
        <f t="shared" si="3"/>
        <v>2613.6</v>
      </c>
    </row>
    <row r="214" spans="1:5">
      <c r="A214" s="1">
        <v>41609</v>
      </c>
      <c r="B214" s="2" t="s">
        <v>5</v>
      </c>
      <c r="C214" s="2">
        <v>377</v>
      </c>
      <c r="D214">
        <f>IF(B214="INDIA",C214*0.017,N)</f>
        <v>6.4090000000000007</v>
      </c>
      <c r="E214">
        <f t="shared" si="3"/>
        <v>76.908000000000015</v>
      </c>
    </row>
    <row r="215" spans="1:5">
      <c r="A215" s="1">
        <v>41609</v>
      </c>
      <c r="B215" s="2" t="s">
        <v>6</v>
      </c>
      <c r="C215" s="2">
        <v>5300</v>
      </c>
      <c r="D215">
        <f>IF(B215="BANGLADESH",C215/77.7,"n")</f>
        <v>68.211068211068209</v>
      </c>
      <c r="E215">
        <f t="shared" si="3"/>
        <v>818.53281853281851</v>
      </c>
    </row>
    <row r="216" spans="1:5">
      <c r="A216" s="1">
        <v>41609</v>
      </c>
      <c r="B216" s="2" t="s">
        <v>7</v>
      </c>
      <c r="C216" s="2">
        <v>1650000</v>
      </c>
      <c r="D216">
        <f>IF(B216="VIETNAM",C216*0.0000473,"N")</f>
        <v>78.045000000000002</v>
      </c>
      <c r="E216">
        <f t="shared" si="3"/>
        <v>936.54</v>
      </c>
    </row>
    <row r="217" spans="1:5">
      <c r="A217" s="1">
        <v>41640</v>
      </c>
      <c r="B217" s="2" t="s">
        <v>3</v>
      </c>
      <c r="C217" s="2">
        <v>1600</v>
      </c>
      <c r="D217">
        <f>IF(B217="China",C217*0.162,"N")</f>
        <v>259.2</v>
      </c>
      <c r="E217">
        <f t="shared" si="3"/>
        <v>3110.3999999999996</v>
      </c>
    </row>
    <row r="218" spans="1:5">
      <c r="A218" s="1">
        <v>41640</v>
      </c>
      <c r="B218" s="2" t="s">
        <v>4</v>
      </c>
      <c r="C218" s="2">
        <v>2400000</v>
      </c>
      <c r="D218">
        <f>IF(B218="INDONESIA",C218*0.000085,"N")</f>
        <v>204.00000000000003</v>
      </c>
      <c r="E218">
        <f t="shared" si="3"/>
        <v>2448.0000000000005</v>
      </c>
    </row>
    <row r="219" spans="1:5">
      <c r="A219" s="1">
        <v>41640</v>
      </c>
      <c r="B219" s="2" t="s">
        <v>5</v>
      </c>
      <c r="C219" s="2">
        <v>377</v>
      </c>
      <c r="D219">
        <f>IF(B219="INDIA",C219*0.016,N)</f>
        <v>6.032</v>
      </c>
      <c r="E219">
        <f t="shared" si="3"/>
        <v>72.384</v>
      </c>
    </row>
    <row r="220" spans="1:5">
      <c r="A220" s="1">
        <v>41640</v>
      </c>
      <c r="B220" s="2" t="s">
        <v>6</v>
      </c>
      <c r="C220" s="2">
        <v>5300</v>
      </c>
      <c r="D220">
        <f>IF(B220="BANGLADESH",C220/77.9,"n")</f>
        <v>68.035943517329912</v>
      </c>
      <c r="E220">
        <f t="shared" si="3"/>
        <v>816.43132220795894</v>
      </c>
    </row>
    <row r="221" spans="1:5">
      <c r="A221" s="1">
        <v>41640</v>
      </c>
      <c r="B221" s="2" t="s">
        <v>7</v>
      </c>
      <c r="C221" s="2">
        <v>1900000</v>
      </c>
      <c r="D221">
        <f>IF(B221="VIETNAM",C221*0.0000467,"N")</f>
        <v>88.72999999999999</v>
      </c>
      <c r="E221">
        <f t="shared" si="3"/>
        <v>1064.7599999999998</v>
      </c>
    </row>
    <row r="222" spans="1:5">
      <c r="A222" s="1">
        <v>41671</v>
      </c>
      <c r="B222" s="2" t="s">
        <v>3</v>
      </c>
      <c r="C222" s="2">
        <v>1810</v>
      </c>
      <c r="D222">
        <f>IF(B222="China",C222*0.162,"N")</f>
        <v>293.22000000000003</v>
      </c>
      <c r="E222">
        <f t="shared" si="3"/>
        <v>3518.6400000000003</v>
      </c>
    </row>
    <row r="223" spans="1:5">
      <c r="A223" s="1">
        <v>41671</v>
      </c>
      <c r="B223" s="2" t="s">
        <v>4</v>
      </c>
      <c r="C223" s="2">
        <v>2400000</v>
      </c>
      <c r="D223">
        <f>IF(B223="INDONESIA",C223*0.000085,"N")</f>
        <v>204.00000000000003</v>
      </c>
      <c r="E223">
        <f t="shared" si="3"/>
        <v>2448.0000000000005</v>
      </c>
    </row>
    <row r="224" spans="1:5">
      <c r="A224" s="1">
        <v>41671</v>
      </c>
      <c r="B224" s="2" t="s">
        <v>5</v>
      </c>
      <c r="C224" s="2">
        <v>377</v>
      </c>
      <c r="D224">
        <f>IF(B224="INDIA",C224*0.016,N)</f>
        <v>6.032</v>
      </c>
      <c r="E224">
        <f t="shared" si="3"/>
        <v>72.384</v>
      </c>
    </row>
    <row r="225" spans="1:5">
      <c r="A225" s="1">
        <v>41671</v>
      </c>
      <c r="B225" s="2" t="s">
        <v>6</v>
      </c>
      <c r="C225" s="2">
        <v>5300</v>
      </c>
      <c r="D225">
        <f>IF(B225="BANGLADESH",C225/77.9,"n")</f>
        <v>68.035943517329912</v>
      </c>
      <c r="E225">
        <f t="shared" si="3"/>
        <v>816.43132220795894</v>
      </c>
    </row>
    <row r="226" spans="1:5">
      <c r="A226" s="1">
        <v>41671</v>
      </c>
      <c r="B226" s="2" t="s">
        <v>7</v>
      </c>
      <c r="C226" s="2">
        <v>1900000</v>
      </c>
      <c r="D226">
        <f>IF(B226="VIETNAM",C226*0.0000467,"N")</f>
        <v>88.72999999999999</v>
      </c>
      <c r="E226">
        <f t="shared" si="3"/>
        <v>1064.7599999999998</v>
      </c>
    </row>
    <row r="227" spans="1:5">
      <c r="A227" s="1">
        <v>41699</v>
      </c>
      <c r="B227" s="2" t="s">
        <v>3</v>
      </c>
      <c r="C227" s="2">
        <v>1810</v>
      </c>
      <c r="D227">
        <f>IF(B227="China",C227*0.162,"N")</f>
        <v>293.22000000000003</v>
      </c>
      <c r="E227">
        <f t="shared" si="3"/>
        <v>3518.6400000000003</v>
      </c>
    </row>
    <row r="228" spans="1:5">
      <c r="A228" s="1">
        <v>41699</v>
      </c>
      <c r="B228" s="2" t="s">
        <v>4</v>
      </c>
      <c r="C228" s="2">
        <v>2400000</v>
      </c>
      <c r="D228">
        <f>IF(B228="INDONESIA",C228*0.000085,"N")</f>
        <v>204.00000000000003</v>
      </c>
      <c r="E228">
        <f t="shared" si="3"/>
        <v>2448.0000000000005</v>
      </c>
    </row>
    <row r="229" spans="1:5">
      <c r="A229" s="1">
        <v>41699</v>
      </c>
      <c r="B229" s="2" t="s">
        <v>5</v>
      </c>
      <c r="C229" s="2">
        <v>377</v>
      </c>
      <c r="D229">
        <f>IF(B229="INDIA",C229*0.016,N)</f>
        <v>6.032</v>
      </c>
      <c r="E229">
        <f t="shared" ref="E229:E292" si="4">AVERAGE(D229*12)</f>
        <v>72.384</v>
      </c>
    </row>
    <row r="230" spans="1:5">
      <c r="A230" s="1">
        <v>41699</v>
      </c>
      <c r="B230" s="2" t="s">
        <v>6</v>
      </c>
      <c r="C230" s="2">
        <v>5300</v>
      </c>
      <c r="D230">
        <f>IF(B230="BANGLADESH",C230/77.9,"n")</f>
        <v>68.035943517329912</v>
      </c>
      <c r="E230">
        <f t="shared" si="4"/>
        <v>816.43132220795894</v>
      </c>
    </row>
    <row r="231" spans="1:5">
      <c r="A231" s="1">
        <v>41699</v>
      </c>
      <c r="B231" s="2" t="s">
        <v>7</v>
      </c>
      <c r="C231" s="2">
        <v>1900000</v>
      </c>
      <c r="D231">
        <f>IF(B231="VIETNAM",C231*0.0000467,"N")</f>
        <v>88.72999999999999</v>
      </c>
      <c r="E231">
        <f t="shared" si="4"/>
        <v>1064.7599999999998</v>
      </c>
    </row>
    <row r="232" spans="1:5">
      <c r="A232" s="1">
        <v>41730</v>
      </c>
      <c r="B232" s="2" t="s">
        <v>3</v>
      </c>
      <c r="C232" s="2">
        <v>1810</v>
      </c>
      <c r="D232">
        <f>IF(B232="China",C232*0.162,"N")</f>
        <v>293.22000000000003</v>
      </c>
      <c r="E232">
        <f t="shared" si="4"/>
        <v>3518.6400000000003</v>
      </c>
    </row>
    <row r="233" spans="1:5">
      <c r="A233" s="1">
        <v>41730</v>
      </c>
      <c r="B233" s="2" t="s">
        <v>4</v>
      </c>
      <c r="C233" s="2">
        <v>2400000</v>
      </c>
      <c r="D233">
        <f>IF(B233="INDONESIA",C233*0.000085,"N")</f>
        <v>204.00000000000003</v>
      </c>
      <c r="E233">
        <f t="shared" si="4"/>
        <v>2448.0000000000005</v>
      </c>
    </row>
    <row r="234" spans="1:5">
      <c r="A234" s="1">
        <v>41730</v>
      </c>
      <c r="B234" s="2" t="s">
        <v>5</v>
      </c>
      <c r="C234" s="2">
        <v>399</v>
      </c>
      <c r="D234">
        <f>IF(B234="INDIA",C234*0.016,N)</f>
        <v>6.3840000000000003</v>
      </c>
      <c r="E234">
        <f t="shared" si="4"/>
        <v>76.608000000000004</v>
      </c>
    </row>
    <row r="235" spans="1:5">
      <c r="A235" s="1">
        <v>41730</v>
      </c>
      <c r="B235" s="2" t="s">
        <v>6</v>
      </c>
      <c r="C235" s="2">
        <v>5300</v>
      </c>
      <c r="D235">
        <f>IF(B235="BANGLADESH",C235/77.9,"n")</f>
        <v>68.035943517329912</v>
      </c>
      <c r="E235">
        <f t="shared" si="4"/>
        <v>816.43132220795894</v>
      </c>
    </row>
    <row r="236" spans="1:5">
      <c r="A236" s="1">
        <v>41730</v>
      </c>
      <c r="B236" s="2" t="s">
        <v>7</v>
      </c>
      <c r="C236" s="2">
        <v>1900000</v>
      </c>
      <c r="D236">
        <f>IF(B236="VIETNAM",C236*0.0000467,"N")</f>
        <v>88.72999999999999</v>
      </c>
      <c r="E236">
        <f t="shared" si="4"/>
        <v>1064.7599999999998</v>
      </c>
    </row>
    <row r="237" spans="1:5">
      <c r="A237" s="1">
        <v>41760</v>
      </c>
      <c r="B237" s="2" t="s">
        <v>3</v>
      </c>
      <c r="C237" s="2">
        <v>1810</v>
      </c>
      <c r="D237">
        <f>IF(B237="China",C237*0.162,"N")</f>
        <v>293.22000000000003</v>
      </c>
      <c r="E237">
        <f t="shared" si="4"/>
        <v>3518.6400000000003</v>
      </c>
    </row>
    <row r="238" spans="1:5">
      <c r="A238" s="1">
        <v>41760</v>
      </c>
      <c r="B238" s="2" t="s">
        <v>4</v>
      </c>
      <c r="C238" s="2">
        <v>2400000</v>
      </c>
      <c r="D238">
        <f>IF(B238="INDONESIA",C238*0.000085,"N")</f>
        <v>204.00000000000003</v>
      </c>
      <c r="E238">
        <f t="shared" si="4"/>
        <v>2448.0000000000005</v>
      </c>
    </row>
    <row r="239" spans="1:5">
      <c r="A239" s="1">
        <v>41760</v>
      </c>
      <c r="B239" s="2" t="s">
        <v>5</v>
      </c>
      <c r="C239" s="2">
        <v>399</v>
      </c>
      <c r="D239">
        <f>IF(B239="INDIA",C239*0.016,N)</f>
        <v>6.3840000000000003</v>
      </c>
      <c r="E239">
        <f t="shared" si="4"/>
        <v>76.608000000000004</v>
      </c>
    </row>
    <row r="240" spans="1:5">
      <c r="A240" s="1">
        <v>41760</v>
      </c>
      <c r="B240" s="2" t="s">
        <v>6</v>
      </c>
      <c r="C240" s="2">
        <v>5300</v>
      </c>
      <c r="D240">
        <f>IF(B240="BANGLADESH",C240/77.9,"n")</f>
        <v>68.035943517329912</v>
      </c>
      <c r="E240">
        <f t="shared" si="4"/>
        <v>816.43132220795894</v>
      </c>
    </row>
    <row r="241" spans="1:5">
      <c r="A241" s="1">
        <v>41760</v>
      </c>
      <c r="B241" s="2" t="s">
        <v>7</v>
      </c>
      <c r="C241" s="2">
        <v>1900000</v>
      </c>
      <c r="D241">
        <f>IF(B241="VIETNAM",C241*0.0000467,"N")</f>
        <v>88.72999999999999</v>
      </c>
      <c r="E241">
        <f t="shared" si="4"/>
        <v>1064.7599999999998</v>
      </c>
    </row>
    <row r="242" spans="1:5">
      <c r="A242" s="1">
        <v>41791</v>
      </c>
      <c r="B242" s="2" t="s">
        <v>3</v>
      </c>
      <c r="C242" s="2">
        <v>1810</v>
      </c>
      <c r="D242">
        <f>IF(B242="China",C242*0.162,"N")</f>
        <v>293.22000000000003</v>
      </c>
      <c r="E242">
        <f t="shared" si="4"/>
        <v>3518.6400000000003</v>
      </c>
    </row>
    <row r="243" spans="1:5">
      <c r="A243" s="1">
        <v>41791</v>
      </c>
      <c r="B243" s="2" t="s">
        <v>4</v>
      </c>
      <c r="C243" s="2">
        <v>2400000</v>
      </c>
      <c r="D243">
        <f>IF(B243="INDONESIA",C243*0.000085,"N")</f>
        <v>204.00000000000003</v>
      </c>
      <c r="E243">
        <f t="shared" si="4"/>
        <v>2448.0000000000005</v>
      </c>
    </row>
    <row r="244" spans="1:5">
      <c r="A244" s="1">
        <v>41791</v>
      </c>
      <c r="B244" s="2" t="s">
        <v>5</v>
      </c>
      <c r="C244" s="2">
        <v>399</v>
      </c>
      <c r="D244">
        <f>IF(B244="INDIA",C244*0.016,N)</f>
        <v>6.3840000000000003</v>
      </c>
      <c r="E244">
        <f t="shared" si="4"/>
        <v>76.608000000000004</v>
      </c>
    </row>
    <row r="245" spans="1:5">
      <c r="A245" s="1">
        <v>41791</v>
      </c>
      <c r="B245" s="2" t="s">
        <v>6</v>
      </c>
      <c r="C245" s="2">
        <v>5300</v>
      </c>
      <c r="D245">
        <f>IF(B245="BANGLADESH",C245/77.9,"n")</f>
        <v>68.035943517329912</v>
      </c>
      <c r="E245">
        <f t="shared" si="4"/>
        <v>816.43132220795894</v>
      </c>
    </row>
    <row r="246" spans="1:5">
      <c r="A246" s="1">
        <v>41791</v>
      </c>
      <c r="B246" s="2" t="s">
        <v>7</v>
      </c>
      <c r="C246" s="2">
        <v>1900000</v>
      </c>
      <c r="D246">
        <f>IF(B246="VIETNAM",C246*0.0000467,"N")</f>
        <v>88.72999999999999</v>
      </c>
      <c r="E246">
        <f t="shared" si="4"/>
        <v>1064.7599999999998</v>
      </c>
    </row>
    <row r="247" spans="1:5">
      <c r="A247" s="1">
        <v>41821</v>
      </c>
      <c r="B247" s="2" t="s">
        <v>3</v>
      </c>
      <c r="C247" s="2">
        <v>1810</v>
      </c>
      <c r="D247">
        <f>IF(B247="China",C247*0.162,"N")</f>
        <v>293.22000000000003</v>
      </c>
      <c r="E247">
        <f t="shared" si="4"/>
        <v>3518.6400000000003</v>
      </c>
    </row>
    <row r="248" spans="1:5">
      <c r="A248" s="1">
        <v>41821</v>
      </c>
      <c r="B248" s="2" t="s">
        <v>4</v>
      </c>
      <c r="C248" s="2">
        <v>2400000</v>
      </c>
      <c r="D248">
        <f>IF(B248="INDONESIA",C248*0.000085,"N")</f>
        <v>204.00000000000003</v>
      </c>
      <c r="E248">
        <f t="shared" si="4"/>
        <v>2448.0000000000005</v>
      </c>
    </row>
    <row r="249" spans="1:5">
      <c r="A249" s="1">
        <v>41821</v>
      </c>
      <c r="B249" s="2" t="s">
        <v>5</v>
      </c>
      <c r="C249" s="2">
        <v>399</v>
      </c>
      <c r="D249">
        <f>IF(B249="INDIA",C249*0.016,N)</f>
        <v>6.3840000000000003</v>
      </c>
      <c r="E249">
        <f t="shared" si="4"/>
        <v>76.608000000000004</v>
      </c>
    </row>
    <row r="250" spans="1:5">
      <c r="A250" s="1">
        <v>41821</v>
      </c>
      <c r="B250" s="2" t="s">
        <v>6</v>
      </c>
      <c r="C250" s="2">
        <v>5300</v>
      </c>
      <c r="D250">
        <f>IF(B250="BANGLADESH",C250/77.9,"n")</f>
        <v>68.035943517329912</v>
      </c>
      <c r="E250">
        <f t="shared" si="4"/>
        <v>816.43132220795894</v>
      </c>
    </row>
    <row r="251" spans="1:5">
      <c r="A251" s="1">
        <v>41821</v>
      </c>
      <c r="B251" s="2" t="s">
        <v>7</v>
      </c>
      <c r="C251" s="2">
        <v>1900000</v>
      </c>
      <c r="D251">
        <f>IF(B251="VIETNAM",C251*0.0000467,"N")</f>
        <v>88.72999999999999</v>
      </c>
      <c r="E251">
        <f t="shared" si="4"/>
        <v>1064.7599999999998</v>
      </c>
    </row>
    <row r="252" spans="1:5">
      <c r="A252" s="1">
        <v>41852</v>
      </c>
      <c r="B252" s="2" t="s">
        <v>3</v>
      </c>
      <c r="C252" s="2">
        <v>1810</v>
      </c>
      <c r="D252">
        <f>IF(B252="China",C252*0.162,"N")</f>
        <v>293.22000000000003</v>
      </c>
      <c r="E252">
        <f t="shared" si="4"/>
        <v>3518.6400000000003</v>
      </c>
    </row>
    <row r="253" spans="1:5">
      <c r="A253" s="1">
        <v>41852</v>
      </c>
      <c r="B253" s="2" t="s">
        <v>4</v>
      </c>
      <c r="C253" s="2">
        <v>2400000</v>
      </c>
      <c r="D253">
        <f>IF(B253="INDONESIA",C253*0.000085,"N")</f>
        <v>204.00000000000003</v>
      </c>
      <c r="E253">
        <f t="shared" si="4"/>
        <v>2448.0000000000005</v>
      </c>
    </row>
    <row r="254" spans="1:5">
      <c r="A254" s="1">
        <v>41852</v>
      </c>
      <c r="B254" s="2" t="s">
        <v>5</v>
      </c>
      <c r="C254" s="2">
        <v>399</v>
      </c>
      <c r="D254">
        <f>IF(B254="INDIA",C254*0.016,N)</f>
        <v>6.3840000000000003</v>
      </c>
      <c r="E254">
        <f t="shared" si="4"/>
        <v>76.608000000000004</v>
      </c>
    </row>
    <row r="255" spans="1:5">
      <c r="A255" s="1">
        <v>41852</v>
      </c>
      <c r="B255" s="2" t="s">
        <v>6</v>
      </c>
      <c r="C255" s="2">
        <v>5300</v>
      </c>
      <c r="D255">
        <f>IF(B255="BANGLADESH",C255/77.9,"n")</f>
        <v>68.035943517329912</v>
      </c>
      <c r="E255">
        <f t="shared" si="4"/>
        <v>816.43132220795894</v>
      </c>
    </row>
    <row r="256" spans="1:5">
      <c r="A256" s="1">
        <v>41852</v>
      </c>
      <c r="B256" s="2" t="s">
        <v>7</v>
      </c>
      <c r="C256" s="2">
        <v>1900000</v>
      </c>
      <c r="D256">
        <f>IF(B256="VIETNAM",C256*0.0000467,"N")</f>
        <v>88.72999999999999</v>
      </c>
      <c r="E256">
        <f t="shared" si="4"/>
        <v>1064.7599999999998</v>
      </c>
    </row>
    <row r="257" spans="1:5">
      <c r="A257" s="1">
        <v>41883</v>
      </c>
      <c r="B257" s="2" t="s">
        <v>3</v>
      </c>
      <c r="C257" s="2">
        <v>1810</v>
      </c>
      <c r="D257">
        <f>IF(B257="China",C257*0.162,"N")</f>
        <v>293.22000000000003</v>
      </c>
      <c r="E257">
        <f t="shared" si="4"/>
        <v>3518.6400000000003</v>
      </c>
    </row>
    <row r="258" spans="1:5">
      <c r="A258" s="1">
        <v>41883</v>
      </c>
      <c r="B258" s="2" t="s">
        <v>4</v>
      </c>
      <c r="C258" s="2">
        <v>2400000</v>
      </c>
      <c r="D258">
        <f>IF(B258="INDONESIA",C258*0.000085,"N")</f>
        <v>204.00000000000003</v>
      </c>
      <c r="E258">
        <f t="shared" si="4"/>
        <v>2448.0000000000005</v>
      </c>
    </row>
    <row r="259" spans="1:5">
      <c r="A259" s="1">
        <v>41883</v>
      </c>
      <c r="B259" s="2" t="s">
        <v>5</v>
      </c>
      <c r="C259" s="2">
        <v>399</v>
      </c>
      <c r="D259">
        <f>IF(B259="INDIA",C259*0.016,N)</f>
        <v>6.3840000000000003</v>
      </c>
      <c r="E259">
        <f t="shared" si="4"/>
        <v>76.608000000000004</v>
      </c>
    </row>
    <row r="260" spans="1:5">
      <c r="A260" s="1">
        <v>41883</v>
      </c>
      <c r="B260" s="2" t="s">
        <v>6</v>
      </c>
      <c r="C260" s="2">
        <v>5300</v>
      </c>
      <c r="D260">
        <f>IF(B260="BANGLADESH",C260/77.9,"n")</f>
        <v>68.035943517329912</v>
      </c>
      <c r="E260">
        <f t="shared" si="4"/>
        <v>816.43132220795894</v>
      </c>
    </row>
    <row r="261" spans="1:5">
      <c r="A261" s="1">
        <v>41883</v>
      </c>
      <c r="B261" s="2" t="s">
        <v>7</v>
      </c>
      <c r="C261" s="2">
        <v>1900000</v>
      </c>
      <c r="D261">
        <f>IF(B261="VIETNAM",C261*0.0000467,"N")</f>
        <v>88.72999999999999</v>
      </c>
      <c r="E261">
        <f t="shared" si="4"/>
        <v>1064.7599999999998</v>
      </c>
    </row>
    <row r="262" spans="1:5">
      <c r="A262" s="1">
        <v>41913</v>
      </c>
      <c r="B262" s="2" t="s">
        <v>3</v>
      </c>
      <c r="C262" s="2">
        <v>1810</v>
      </c>
      <c r="D262">
        <f>IF(B262="China",C262*0.162,"N")</f>
        <v>293.22000000000003</v>
      </c>
      <c r="E262">
        <f t="shared" si="4"/>
        <v>3518.6400000000003</v>
      </c>
    </row>
    <row r="263" spans="1:5">
      <c r="A263" s="1">
        <v>41913</v>
      </c>
      <c r="B263" s="2" t="s">
        <v>4</v>
      </c>
      <c r="C263" s="2">
        <v>2400000</v>
      </c>
      <c r="D263">
        <f>IF(B263="INDONESIA",C263*0.000085,"N")</f>
        <v>204.00000000000003</v>
      </c>
      <c r="E263">
        <f t="shared" si="4"/>
        <v>2448.0000000000005</v>
      </c>
    </row>
    <row r="264" spans="1:5">
      <c r="A264" s="1">
        <v>41913</v>
      </c>
      <c r="B264" s="2" t="s">
        <v>5</v>
      </c>
      <c r="C264" s="2">
        <v>403</v>
      </c>
      <c r="D264">
        <f>IF(B264="INDIA",C264*0.016,N)</f>
        <v>6.4480000000000004</v>
      </c>
      <c r="E264">
        <f t="shared" si="4"/>
        <v>77.376000000000005</v>
      </c>
    </row>
    <row r="265" spans="1:5">
      <c r="A265" s="1">
        <v>41913</v>
      </c>
      <c r="B265" s="2" t="s">
        <v>6</v>
      </c>
      <c r="C265" s="2">
        <v>5300</v>
      </c>
      <c r="D265">
        <f>IF(B265="BANGLADESH",C265/77.9,"n")</f>
        <v>68.035943517329912</v>
      </c>
      <c r="E265">
        <f t="shared" si="4"/>
        <v>816.43132220795894</v>
      </c>
    </row>
    <row r="266" spans="1:5">
      <c r="A266" s="1">
        <v>41913</v>
      </c>
      <c r="B266" s="2" t="s">
        <v>7</v>
      </c>
      <c r="C266" s="2">
        <v>1900000</v>
      </c>
      <c r="D266">
        <f>IF(B266="VIETNAM",C266*0.0000467,"N")</f>
        <v>88.72999999999999</v>
      </c>
      <c r="E266">
        <f t="shared" si="4"/>
        <v>1064.7599999999998</v>
      </c>
    </row>
    <row r="267" spans="1:5">
      <c r="A267" s="1">
        <v>41944</v>
      </c>
      <c r="B267" s="2" t="s">
        <v>3</v>
      </c>
      <c r="C267" s="2">
        <v>1810</v>
      </c>
      <c r="D267">
        <f>IF(B267="China",C267*0.162,"N")</f>
        <v>293.22000000000003</v>
      </c>
      <c r="E267">
        <f t="shared" si="4"/>
        <v>3518.6400000000003</v>
      </c>
    </row>
    <row r="268" spans="1:5">
      <c r="A268" s="1">
        <v>41944</v>
      </c>
      <c r="B268" s="2" t="s">
        <v>4</v>
      </c>
      <c r="C268" s="2">
        <v>2400000</v>
      </c>
      <c r="D268">
        <f>IF(B268="INDONESIA",C268*0.000085,"N")</f>
        <v>204.00000000000003</v>
      </c>
      <c r="E268">
        <f t="shared" si="4"/>
        <v>2448.0000000000005</v>
      </c>
    </row>
    <row r="269" spans="1:5">
      <c r="A269" s="1">
        <v>41944</v>
      </c>
      <c r="B269" s="2" t="s">
        <v>5</v>
      </c>
      <c r="C269" s="2">
        <v>403</v>
      </c>
      <c r="D269">
        <f>IF(B269="INDIA",C269*0.016,N)</f>
        <v>6.4480000000000004</v>
      </c>
      <c r="E269">
        <f t="shared" si="4"/>
        <v>77.376000000000005</v>
      </c>
    </row>
    <row r="270" spans="1:5">
      <c r="A270" s="1">
        <v>41944</v>
      </c>
      <c r="B270" s="2" t="s">
        <v>6</v>
      </c>
      <c r="C270" s="2">
        <v>5300</v>
      </c>
      <c r="D270">
        <f>IF(B270="BANGLADESH",C270/77.9,"n")</f>
        <v>68.035943517329912</v>
      </c>
      <c r="E270">
        <f t="shared" si="4"/>
        <v>816.43132220795894</v>
      </c>
    </row>
    <row r="271" spans="1:5">
      <c r="A271" s="1">
        <v>41944</v>
      </c>
      <c r="B271" s="2" t="s">
        <v>7</v>
      </c>
      <c r="C271" s="2">
        <v>1900000</v>
      </c>
      <c r="D271">
        <f>IF(B271="VIETNAM",C271*0.0000467,"N")</f>
        <v>88.72999999999999</v>
      </c>
      <c r="E271">
        <f t="shared" si="4"/>
        <v>1064.7599999999998</v>
      </c>
    </row>
    <row r="272" spans="1:5">
      <c r="A272" s="1">
        <v>41974</v>
      </c>
      <c r="B272" s="2" t="s">
        <v>3</v>
      </c>
      <c r="C272" s="2">
        <v>1810</v>
      </c>
      <c r="D272">
        <f>IF(B272="China",C272*0.162,"N")</f>
        <v>293.22000000000003</v>
      </c>
      <c r="E272">
        <f t="shared" si="4"/>
        <v>3518.6400000000003</v>
      </c>
    </row>
    <row r="273" spans="1:5">
      <c r="A273" s="1">
        <v>41974</v>
      </c>
      <c r="B273" s="2" t="s">
        <v>4</v>
      </c>
      <c r="C273" s="2">
        <v>2400000</v>
      </c>
      <c r="D273">
        <f>IF(B273="INDONESIA",C273*0.000085,"N")</f>
        <v>204.00000000000003</v>
      </c>
      <c r="E273">
        <f t="shared" si="4"/>
        <v>2448.0000000000005</v>
      </c>
    </row>
    <row r="274" spans="1:5">
      <c r="A274" s="1">
        <v>41974</v>
      </c>
      <c r="B274" s="2" t="s">
        <v>5</v>
      </c>
      <c r="C274" s="2">
        <v>403</v>
      </c>
      <c r="D274">
        <f>IF(B274="INDIA",C274*0.016,N)</f>
        <v>6.4480000000000004</v>
      </c>
      <c r="E274">
        <f t="shared" si="4"/>
        <v>77.376000000000005</v>
      </c>
    </row>
    <row r="275" spans="1:5">
      <c r="A275" s="1">
        <v>41974</v>
      </c>
      <c r="B275" s="2" t="s">
        <v>6</v>
      </c>
      <c r="C275" s="2">
        <v>5300</v>
      </c>
      <c r="D275">
        <f>IF(B275="BANGLADESH",C275/77.9,"n")</f>
        <v>68.035943517329912</v>
      </c>
      <c r="E275">
        <f t="shared" si="4"/>
        <v>816.43132220795894</v>
      </c>
    </row>
    <row r="276" spans="1:5">
      <c r="A276" s="1">
        <v>41974</v>
      </c>
      <c r="B276" s="2" t="s">
        <v>7</v>
      </c>
      <c r="C276" s="2">
        <v>1900000</v>
      </c>
      <c r="D276">
        <f>IF(B276="VIETNAM",C276*0.0000467,"N")</f>
        <v>88.72999999999999</v>
      </c>
      <c r="E276">
        <f t="shared" si="4"/>
        <v>1064.7599999999998</v>
      </c>
    </row>
    <row r="277" spans="1:5">
      <c r="A277" s="1">
        <v>42005</v>
      </c>
      <c r="B277" s="2" t="s">
        <v>3</v>
      </c>
      <c r="C277" s="2">
        <v>1810</v>
      </c>
      <c r="D277">
        <f>IF(B277="China",C277*0.158,"N")</f>
        <v>285.98</v>
      </c>
      <c r="E277">
        <f t="shared" si="4"/>
        <v>3431.76</v>
      </c>
    </row>
    <row r="278" spans="1:5">
      <c r="A278" s="1">
        <v>42005</v>
      </c>
      <c r="B278" s="2" t="s">
        <v>4</v>
      </c>
      <c r="C278" s="2">
        <v>2700000</v>
      </c>
      <c r="D278">
        <f>IF(B278="INDONESIA",C278*0.000077,"N")</f>
        <v>207.9</v>
      </c>
      <c r="E278">
        <f t="shared" si="4"/>
        <v>2494.8000000000002</v>
      </c>
    </row>
    <row r="279" spans="1:5">
      <c r="A279" s="1">
        <v>42005</v>
      </c>
      <c r="B279" s="2" t="s">
        <v>5</v>
      </c>
      <c r="C279" s="2">
        <v>403</v>
      </c>
      <c r="D279">
        <f>IF(B284="INDIA",C284*0.015,N)</f>
        <v>6.0449999999999999</v>
      </c>
      <c r="E279">
        <f t="shared" si="4"/>
        <v>72.539999999999992</v>
      </c>
    </row>
    <row r="280" spans="1:5">
      <c r="A280" s="1">
        <v>42005</v>
      </c>
      <c r="B280" s="2" t="s">
        <v>6</v>
      </c>
      <c r="C280" s="2">
        <v>5300</v>
      </c>
      <c r="D280">
        <f>IF(B280="BANGLADESH",C280/78.5,"n")</f>
        <v>67.515923566878982</v>
      </c>
      <c r="E280">
        <f t="shared" si="4"/>
        <v>810.19108280254773</v>
      </c>
    </row>
    <row r="281" spans="1:5">
      <c r="A281" s="1">
        <v>42005</v>
      </c>
      <c r="B281" s="2" t="s">
        <v>7</v>
      </c>
      <c r="C281" s="2">
        <v>2150000</v>
      </c>
      <c r="D281">
        <f>IF(B281="VIETNAM",C281*0.000045,"N")</f>
        <v>96.75</v>
      </c>
      <c r="E281">
        <f t="shared" si="4"/>
        <v>1161</v>
      </c>
    </row>
    <row r="282" spans="1:5">
      <c r="A282" s="1">
        <v>42036</v>
      </c>
      <c r="B282" s="2" t="s">
        <v>3</v>
      </c>
      <c r="C282" s="2">
        <v>1810</v>
      </c>
      <c r="D282">
        <f>IF(B282="China",C282*0.158,"N")</f>
        <v>285.98</v>
      </c>
      <c r="E282">
        <f t="shared" si="4"/>
        <v>3431.76</v>
      </c>
    </row>
    <row r="283" spans="1:5">
      <c r="A283" s="1">
        <v>42036</v>
      </c>
      <c r="B283" s="2" t="s">
        <v>4</v>
      </c>
      <c r="C283" s="2">
        <v>2700000</v>
      </c>
      <c r="D283">
        <f>IF(B283="INDONESIA",C283*0.000077,"N")</f>
        <v>207.9</v>
      </c>
      <c r="E283">
        <f t="shared" si="4"/>
        <v>2494.8000000000002</v>
      </c>
    </row>
    <row r="284" spans="1:5">
      <c r="A284" s="1">
        <v>42036</v>
      </c>
      <c r="B284" s="2" t="s">
        <v>5</v>
      </c>
      <c r="C284" s="2">
        <v>403</v>
      </c>
      <c r="D284">
        <f>IF(B289="INDIA",C289*0.015,N)</f>
        <v>6.0449999999999999</v>
      </c>
      <c r="E284">
        <f t="shared" si="4"/>
        <v>72.539999999999992</v>
      </c>
    </row>
    <row r="285" spans="1:5">
      <c r="A285" s="1">
        <v>42036</v>
      </c>
      <c r="B285" s="2" t="s">
        <v>6</v>
      </c>
      <c r="C285" s="2">
        <v>5300</v>
      </c>
      <c r="D285">
        <f>IF(B285="BANGLADESH",C285/78.5,"n")</f>
        <v>67.515923566878982</v>
      </c>
      <c r="E285">
        <f t="shared" si="4"/>
        <v>810.19108280254773</v>
      </c>
    </row>
    <row r="286" spans="1:5">
      <c r="A286" s="1">
        <v>42036</v>
      </c>
      <c r="B286" s="2" t="s">
        <v>7</v>
      </c>
      <c r="C286" s="2">
        <v>2150000</v>
      </c>
      <c r="D286">
        <f>IF(B286="VIETNAM",C286*0.000045,"N")</f>
        <v>96.75</v>
      </c>
      <c r="E286">
        <f t="shared" si="4"/>
        <v>1161</v>
      </c>
    </row>
    <row r="287" spans="1:5">
      <c r="A287" s="1">
        <v>42064</v>
      </c>
      <c r="B287" s="2" t="s">
        <v>3</v>
      </c>
      <c r="C287" s="2">
        <v>2030</v>
      </c>
      <c r="D287">
        <f>IF(B287="China",C287*0.158,"N")</f>
        <v>320.74</v>
      </c>
      <c r="E287">
        <f t="shared" si="4"/>
        <v>3848.88</v>
      </c>
    </row>
    <row r="288" spans="1:5">
      <c r="A288" s="1">
        <v>42064</v>
      </c>
      <c r="B288" s="2" t="s">
        <v>4</v>
      </c>
      <c r="C288" s="2">
        <v>2700000</v>
      </c>
      <c r="D288">
        <f>IF(B288="INDONESIA",C288*0.000077,"N")</f>
        <v>207.9</v>
      </c>
      <c r="E288">
        <f t="shared" si="4"/>
        <v>2494.8000000000002</v>
      </c>
    </row>
    <row r="289" spans="1:5">
      <c r="A289" s="1">
        <v>42064</v>
      </c>
      <c r="B289" s="2" t="s">
        <v>5</v>
      </c>
      <c r="C289" s="2">
        <v>403</v>
      </c>
      <c r="D289">
        <f>IF(B294="INDIA",C294*0.015,N)</f>
        <v>6.3449999999999998</v>
      </c>
      <c r="E289">
        <f t="shared" si="4"/>
        <v>76.14</v>
      </c>
    </row>
    <row r="290" spans="1:5">
      <c r="A290" s="1">
        <v>42064</v>
      </c>
      <c r="B290" s="2" t="s">
        <v>6</v>
      </c>
      <c r="C290" s="2">
        <v>5300</v>
      </c>
      <c r="D290">
        <f>IF(B290="BANGLADESH",C290/78.5,"n")</f>
        <v>67.515923566878982</v>
      </c>
      <c r="E290">
        <f t="shared" si="4"/>
        <v>810.19108280254773</v>
      </c>
    </row>
    <row r="291" spans="1:5">
      <c r="A291" s="1">
        <v>42064</v>
      </c>
      <c r="B291" s="2" t="s">
        <v>7</v>
      </c>
      <c r="C291" s="2">
        <v>2150000</v>
      </c>
      <c r="D291">
        <f>IF(B291="VIETNAM",C291*0.000045,"N")</f>
        <v>96.75</v>
      </c>
      <c r="E291">
        <f t="shared" si="4"/>
        <v>1161</v>
      </c>
    </row>
    <row r="292" spans="1:5">
      <c r="A292" s="1">
        <v>42095</v>
      </c>
      <c r="B292" s="2" t="s">
        <v>3</v>
      </c>
      <c r="C292" s="2">
        <v>2030</v>
      </c>
      <c r="D292">
        <f>IF(B292="China",C292*0.158,"N")</f>
        <v>320.74</v>
      </c>
      <c r="E292">
        <f t="shared" si="4"/>
        <v>3848.88</v>
      </c>
    </row>
    <row r="293" spans="1:5">
      <c r="A293" s="1">
        <v>42095</v>
      </c>
      <c r="B293" s="2" t="s">
        <v>4</v>
      </c>
      <c r="C293" s="2">
        <v>2700000</v>
      </c>
      <c r="D293">
        <f>IF(B293="INDONESIA",C293*0.000077,"N")</f>
        <v>207.9</v>
      </c>
      <c r="E293">
        <f t="shared" ref="E293:E356" si="5">AVERAGE(D293*12)</f>
        <v>2494.8000000000002</v>
      </c>
    </row>
    <row r="294" spans="1:5">
      <c r="A294" s="1">
        <v>42095</v>
      </c>
      <c r="B294" s="2" t="s">
        <v>5</v>
      </c>
      <c r="C294" s="2">
        <v>423</v>
      </c>
      <c r="D294">
        <f>IF(B299="INDIA",C299*0.015,N)</f>
        <v>6.3449999999999998</v>
      </c>
      <c r="E294">
        <f t="shared" si="5"/>
        <v>76.14</v>
      </c>
    </row>
    <row r="295" spans="1:5">
      <c r="A295" s="1">
        <v>42095</v>
      </c>
      <c r="B295" s="2" t="s">
        <v>6</v>
      </c>
      <c r="C295" s="2">
        <v>5300</v>
      </c>
      <c r="D295">
        <f>IF(B295="BANGLADESH",C295/78.5,"n")</f>
        <v>67.515923566878982</v>
      </c>
      <c r="E295">
        <f t="shared" si="5"/>
        <v>810.19108280254773</v>
      </c>
    </row>
    <row r="296" spans="1:5">
      <c r="A296" s="1">
        <v>42095</v>
      </c>
      <c r="B296" s="2" t="s">
        <v>7</v>
      </c>
      <c r="C296" s="2">
        <v>2150000</v>
      </c>
      <c r="D296">
        <f>IF(B296="VIETNAM",C296*0.000045,"N")</f>
        <v>96.75</v>
      </c>
      <c r="E296">
        <f t="shared" si="5"/>
        <v>1161</v>
      </c>
    </row>
    <row r="297" spans="1:5">
      <c r="A297" s="1">
        <v>42125</v>
      </c>
      <c r="B297" s="2" t="s">
        <v>3</v>
      </c>
      <c r="C297" s="2">
        <v>2030</v>
      </c>
      <c r="D297">
        <f>IF(B297="China",C297*0.158,"N")</f>
        <v>320.74</v>
      </c>
      <c r="E297">
        <f t="shared" si="5"/>
        <v>3848.88</v>
      </c>
    </row>
    <row r="298" spans="1:5">
      <c r="A298" s="1">
        <v>42125</v>
      </c>
      <c r="B298" s="2" t="s">
        <v>4</v>
      </c>
      <c r="C298" s="2">
        <v>2700000</v>
      </c>
      <c r="D298">
        <f>IF(B298="INDONESIA",C298*0.000077,"N")</f>
        <v>207.9</v>
      </c>
      <c r="E298">
        <f t="shared" si="5"/>
        <v>2494.8000000000002</v>
      </c>
    </row>
    <row r="299" spans="1:5">
      <c r="A299" s="1">
        <v>42125</v>
      </c>
      <c r="B299" s="2" t="s">
        <v>5</v>
      </c>
      <c r="C299" s="2">
        <v>423</v>
      </c>
      <c r="D299">
        <f>IF(B304="INDIA",C304*0.015,N)</f>
        <v>6.3449999999999998</v>
      </c>
      <c r="E299">
        <f t="shared" si="5"/>
        <v>76.14</v>
      </c>
    </row>
    <row r="300" spans="1:5">
      <c r="A300" s="1">
        <v>42125</v>
      </c>
      <c r="B300" s="2" t="s">
        <v>6</v>
      </c>
      <c r="C300" s="2">
        <v>5300</v>
      </c>
      <c r="D300">
        <f>IF(B300="BANGLADESH",C300/78.5,"n")</f>
        <v>67.515923566878982</v>
      </c>
      <c r="E300">
        <f t="shared" si="5"/>
        <v>810.19108280254773</v>
      </c>
    </row>
    <row r="301" spans="1:5">
      <c r="A301" s="1">
        <v>42125</v>
      </c>
      <c r="B301" s="2" t="s">
        <v>7</v>
      </c>
      <c r="C301" s="2">
        <v>2150000</v>
      </c>
      <c r="D301">
        <f>IF(B301="VIETNAM",C301*0.000045,"N")</f>
        <v>96.75</v>
      </c>
      <c r="E301">
        <f t="shared" si="5"/>
        <v>1161</v>
      </c>
    </row>
    <row r="302" spans="1:5">
      <c r="A302" s="1">
        <v>42156</v>
      </c>
      <c r="B302" s="2" t="s">
        <v>3</v>
      </c>
      <c r="C302" s="2">
        <v>2030.0000000000002</v>
      </c>
      <c r="D302">
        <f>IF(B302="China",C302*0.158,"N")</f>
        <v>320.74000000000007</v>
      </c>
      <c r="E302">
        <f t="shared" si="5"/>
        <v>3848.880000000001</v>
      </c>
    </row>
    <row r="303" spans="1:5">
      <c r="A303" s="1">
        <v>42156</v>
      </c>
      <c r="B303" s="2" t="s">
        <v>4</v>
      </c>
      <c r="C303" s="2">
        <v>2700000</v>
      </c>
      <c r="D303">
        <f>IF(B303="INDONESIA",C303*0.000077,"N")</f>
        <v>207.9</v>
      </c>
      <c r="E303">
        <f t="shared" si="5"/>
        <v>2494.8000000000002</v>
      </c>
    </row>
    <row r="304" spans="1:5">
      <c r="A304" s="1">
        <v>42156</v>
      </c>
      <c r="B304" s="2" t="s">
        <v>5</v>
      </c>
      <c r="C304" s="2">
        <v>423</v>
      </c>
      <c r="D304">
        <f>IF(B309="INDIA",C309*0.015,N)</f>
        <v>6.3449999999999998</v>
      </c>
      <c r="E304">
        <f t="shared" si="5"/>
        <v>76.14</v>
      </c>
    </row>
    <row r="305" spans="1:5">
      <c r="A305" s="1">
        <v>42156</v>
      </c>
      <c r="B305" s="2" t="s">
        <v>6</v>
      </c>
      <c r="C305" s="2">
        <v>5300</v>
      </c>
      <c r="D305">
        <f>IF(B305="BANGLADESH",C305/78.5,"n")</f>
        <v>67.515923566878982</v>
      </c>
      <c r="E305">
        <f t="shared" si="5"/>
        <v>810.19108280254773</v>
      </c>
    </row>
    <row r="306" spans="1:5">
      <c r="A306" s="1">
        <v>42156</v>
      </c>
      <c r="B306" s="2" t="s">
        <v>7</v>
      </c>
      <c r="C306" s="2">
        <v>2150000</v>
      </c>
      <c r="D306">
        <f>IF(B306="VIETNAM",C306*0.000045,"N")</f>
        <v>96.75</v>
      </c>
      <c r="E306">
        <f t="shared" si="5"/>
        <v>1161</v>
      </c>
    </row>
    <row r="307" spans="1:5">
      <c r="A307" s="1">
        <v>42186</v>
      </c>
      <c r="B307" s="2" t="s">
        <v>3</v>
      </c>
      <c r="C307" s="2">
        <v>2030.0000000000002</v>
      </c>
      <c r="D307">
        <f>IF(B307="China",C307*0.158,"N")</f>
        <v>320.74000000000007</v>
      </c>
      <c r="E307">
        <f t="shared" si="5"/>
        <v>3848.880000000001</v>
      </c>
    </row>
    <row r="308" spans="1:5">
      <c r="A308" s="1">
        <v>42186</v>
      </c>
      <c r="B308" s="2" t="s">
        <v>4</v>
      </c>
      <c r="C308" s="2">
        <v>2700000</v>
      </c>
      <c r="D308">
        <f>IF(B308="INDONESIA",C308*0.000077,"N")</f>
        <v>207.9</v>
      </c>
      <c r="E308">
        <f t="shared" si="5"/>
        <v>2494.8000000000002</v>
      </c>
    </row>
    <row r="309" spans="1:5">
      <c r="A309" s="1">
        <v>42186</v>
      </c>
      <c r="B309" s="2" t="s">
        <v>5</v>
      </c>
      <c r="C309" s="2">
        <v>423</v>
      </c>
      <c r="D309">
        <f>IF(B314="INDIA",C314*0.015,N)</f>
        <v>6.3449999999999998</v>
      </c>
      <c r="E309">
        <f t="shared" si="5"/>
        <v>76.14</v>
      </c>
    </row>
    <row r="310" spans="1:5">
      <c r="A310" s="1">
        <v>42186</v>
      </c>
      <c r="B310" s="2" t="s">
        <v>6</v>
      </c>
      <c r="C310" s="2">
        <v>5300</v>
      </c>
      <c r="D310">
        <f>IF(B310="BANGLADESH",C310/78.5,"n")</f>
        <v>67.515923566878982</v>
      </c>
      <c r="E310">
        <f t="shared" si="5"/>
        <v>810.19108280254773</v>
      </c>
    </row>
    <row r="311" spans="1:5">
      <c r="A311" s="1">
        <v>42186</v>
      </c>
      <c r="B311" s="2" t="s">
        <v>7</v>
      </c>
      <c r="C311" s="2">
        <v>2150000</v>
      </c>
      <c r="D311">
        <f>IF(B311="VIETNAM",C311*0.000045,"N")</f>
        <v>96.75</v>
      </c>
      <c r="E311">
        <f t="shared" si="5"/>
        <v>1161</v>
      </c>
    </row>
    <row r="312" spans="1:5">
      <c r="A312" s="1">
        <v>42217</v>
      </c>
      <c r="B312" s="2" t="s">
        <v>3</v>
      </c>
      <c r="C312" s="2">
        <v>2030</v>
      </c>
      <c r="D312">
        <f>IF(B312="China",C312*0.158,"N")</f>
        <v>320.74</v>
      </c>
      <c r="E312">
        <f t="shared" si="5"/>
        <v>3848.88</v>
      </c>
    </row>
    <row r="313" spans="1:5">
      <c r="A313" s="1">
        <v>42217</v>
      </c>
      <c r="B313" s="2" t="s">
        <v>4</v>
      </c>
      <c r="C313" s="2">
        <v>2700000</v>
      </c>
      <c r="D313">
        <f>IF(B313="INDONESIA",C313*0.000077,"N")</f>
        <v>207.9</v>
      </c>
      <c r="E313">
        <f t="shared" si="5"/>
        <v>2494.8000000000002</v>
      </c>
    </row>
    <row r="314" spans="1:5">
      <c r="A314" s="1">
        <v>42217</v>
      </c>
      <c r="B314" s="2" t="s">
        <v>5</v>
      </c>
      <c r="C314" s="2">
        <v>423</v>
      </c>
      <c r="D314">
        <f>IF(B319="INDIA",C319*0.015,N)</f>
        <v>6.3449999999999998</v>
      </c>
      <c r="E314">
        <f t="shared" si="5"/>
        <v>76.14</v>
      </c>
    </row>
    <row r="315" spans="1:5">
      <c r="A315" s="1">
        <v>42217</v>
      </c>
      <c r="B315" s="2" t="s">
        <v>6</v>
      </c>
      <c r="C315" s="2">
        <v>5300</v>
      </c>
      <c r="D315">
        <f>IF(B315="BANGLADESH",C315/78.5,"n")</f>
        <v>67.515923566878982</v>
      </c>
      <c r="E315">
        <f t="shared" si="5"/>
        <v>810.19108280254773</v>
      </c>
    </row>
    <row r="316" spans="1:5">
      <c r="A316" s="1">
        <v>42217</v>
      </c>
      <c r="B316" s="2" t="s">
        <v>7</v>
      </c>
      <c r="C316" s="2">
        <v>2150000</v>
      </c>
      <c r="D316">
        <f>IF(B316="VIETNAM",C316*0.000045,"N")</f>
        <v>96.75</v>
      </c>
      <c r="E316">
        <f t="shared" si="5"/>
        <v>1161</v>
      </c>
    </row>
    <row r="317" spans="1:5">
      <c r="A317" s="1">
        <v>42248</v>
      </c>
      <c r="B317" s="2" t="s">
        <v>3</v>
      </c>
      <c r="C317" s="2">
        <v>2030</v>
      </c>
      <c r="D317">
        <f>IF(B317="China",C317*0.158,"N")</f>
        <v>320.74</v>
      </c>
      <c r="E317">
        <f t="shared" si="5"/>
        <v>3848.88</v>
      </c>
    </row>
    <row r="318" spans="1:5">
      <c r="A318" s="1">
        <v>42248</v>
      </c>
      <c r="B318" s="2" t="s">
        <v>4</v>
      </c>
      <c r="C318" s="2">
        <v>2700000</v>
      </c>
      <c r="D318">
        <f>IF(B318="INDONESIA",C318*0.000077,"N")</f>
        <v>207.9</v>
      </c>
      <c r="E318">
        <f t="shared" si="5"/>
        <v>2494.8000000000002</v>
      </c>
    </row>
    <row r="319" spans="1:5">
      <c r="A319" s="1">
        <v>42248</v>
      </c>
      <c r="B319" s="2" t="s">
        <v>5</v>
      </c>
      <c r="C319" s="2">
        <v>423</v>
      </c>
      <c r="D319">
        <f>IF(B324="INDIA",C324*0.015,N)</f>
        <v>6.4349999999999996</v>
      </c>
      <c r="E319">
        <f t="shared" si="5"/>
        <v>77.22</v>
      </c>
    </row>
    <row r="320" spans="1:5">
      <c r="A320" s="1">
        <v>42248</v>
      </c>
      <c r="B320" s="2" t="s">
        <v>6</v>
      </c>
      <c r="C320" s="2">
        <v>5300</v>
      </c>
      <c r="D320">
        <f>IF(B320="BANGLADESH",C320/78.5,"n")</f>
        <v>67.515923566878982</v>
      </c>
      <c r="E320">
        <f t="shared" si="5"/>
        <v>810.19108280254773</v>
      </c>
    </row>
    <row r="321" spans="1:5">
      <c r="A321" s="1">
        <v>42248</v>
      </c>
      <c r="B321" s="2" t="s">
        <v>7</v>
      </c>
      <c r="C321" s="2">
        <v>2150000</v>
      </c>
      <c r="D321">
        <f>IF(B321="VIETNAM",C321*0.000045,"N")</f>
        <v>96.75</v>
      </c>
      <c r="E321">
        <f t="shared" si="5"/>
        <v>1161</v>
      </c>
    </row>
    <row r="322" spans="1:5">
      <c r="A322" s="1">
        <v>42278</v>
      </c>
      <c r="B322" s="2" t="s">
        <v>3</v>
      </c>
      <c r="C322" s="2">
        <v>2030</v>
      </c>
      <c r="D322">
        <f>IF(B322="China",C322*0.158,"N")</f>
        <v>320.74</v>
      </c>
      <c r="E322">
        <f t="shared" si="5"/>
        <v>3848.88</v>
      </c>
    </row>
    <row r="323" spans="1:5">
      <c r="A323" s="1">
        <v>42278</v>
      </c>
      <c r="B323" s="2" t="s">
        <v>4</v>
      </c>
      <c r="C323" s="2">
        <v>2700000</v>
      </c>
      <c r="D323">
        <f>IF(B323="INDONESIA",C323*0.000077,"N")</f>
        <v>207.9</v>
      </c>
      <c r="E323">
        <f t="shared" si="5"/>
        <v>2494.8000000000002</v>
      </c>
    </row>
    <row r="324" spans="1:5">
      <c r="A324" s="1">
        <v>42278</v>
      </c>
      <c r="B324" s="2" t="s">
        <v>5</v>
      </c>
      <c r="C324" s="2">
        <v>429</v>
      </c>
      <c r="D324">
        <f>IF(B329="INDIA",C329*0.015,N)</f>
        <v>6.4349999999999996</v>
      </c>
      <c r="E324">
        <f t="shared" si="5"/>
        <v>77.22</v>
      </c>
    </row>
    <row r="325" spans="1:5">
      <c r="A325" s="1">
        <v>42278</v>
      </c>
      <c r="B325" s="2" t="s">
        <v>6</v>
      </c>
      <c r="C325" s="2">
        <v>5300</v>
      </c>
      <c r="D325">
        <f>IF(B325="BANGLADESH",C325/78.5,"n")</f>
        <v>67.515923566878982</v>
      </c>
      <c r="E325">
        <f t="shared" si="5"/>
        <v>810.19108280254773</v>
      </c>
    </row>
    <row r="326" spans="1:5">
      <c r="A326" s="1">
        <v>42278</v>
      </c>
      <c r="B326" s="2" t="s">
        <v>7</v>
      </c>
      <c r="C326" s="2">
        <v>2150000</v>
      </c>
      <c r="D326">
        <f>IF(B326="VIETNAM",C326*0.000045,"N")</f>
        <v>96.75</v>
      </c>
      <c r="E326">
        <f t="shared" si="5"/>
        <v>1161</v>
      </c>
    </row>
    <row r="327" spans="1:5">
      <c r="A327" s="1">
        <v>42309</v>
      </c>
      <c r="B327" s="2" t="s">
        <v>3</v>
      </c>
      <c r="C327" s="2">
        <v>2030.0000000000002</v>
      </c>
      <c r="D327">
        <f>IF(B327="China",C327*0.158,"N")</f>
        <v>320.74000000000007</v>
      </c>
      <c r="E327">
        <f t="shared" si="5"/>
        <v>3848.880000000001</v>
      </c>
    </row>
    <row r="328" spans="1:5">
      <c r="A328" s="1">
        <v>42309</v>
      </c>
      <c r="B328" s="2" t="s">
        <v>4</v>
      </c>
      <c r="C328" s="2">
        <v>2700000</v>
      </c>
      <c r="D328">
        <f>IF(B328="INDONESIA",C328*0.000077,"N")</f>
        <v>207.9</v>
      </c>
      <c r="E328">
        <f t="shared" si="5"/>
        <v>2494.8000000000002</v>
      </c>
    </row>
    <row r="329" spans="1:5">
      <c r="A329" s="1">
        <v>42309</v>
      </c>
      <c r="B329" s="2" t="s">
        <v>5</v>
      </c>
      <c r="C329" s="2">
        <v>429</v>
      </c>
      <c r="D329">
        <f>IF(B334="INDIA",C334*0.015,N)</f>
        <v>6.4349999999999996</v>
      </c>
      <c r="E329">
        <f t="shared" si="5"/>
        <v>77.22</v>
      </c>
    </row>
    <row r="330" spans="1:5">
      <c r="A330" s="1">
        <v>42309</v>
      </c>
      <c r="B330" s="2" t="s">
        <v>6</v>
      </c>
      <c r="C330" s="2">
        <v>5300</v>
      </c>
      <c r="D330">
        <f>IF(B330="BANGLADESH",C330/78.5,"n")</f>
        <v>67.515923566878982</v>
      </c>
      <c r="E330">
        <f t="shared" si="5"/>
        <v>810.19108280254773</v>
      </c>
    </row>
    <row r="331" spans="1:5">
      <c r="A331" s="1">
        <v>42309</v>
      </c>
      <c r="B331" s="2" t="s">
        <v>7</v>
      </c>
      <c r="C331" s="2">
        <v>2150000</v>
      </c>
      <c r="D331">
        <f>IF(B331="VIETNAM",C331*0.000045,"N")</f>
        <v>96.75</v>
      </c>
      <c r="E331">
        <f t="shared" si="5"/>
        <v>1161</v>
      </c>
    </row>
    <row r="332" spans="1:5">
      <c r="A332" s="1">
        <v>42339</v>
      </c>
      <c r="B332" s="2" t="s">
        <v>3</v>
      </c>
      <c r="C332" s="2">
        <v>2030.0000000000002</v>
      </c>
      <c r="D332">
        <f>IF(B332="China",C332*0.158,"N")</f>
        <v>320.74000000000007</v>
      </c>
      <c r="E332">
        <f t="shared" si="5"/>
        <v>3848.880000000001</v>
      </c>
    </row>
    <row r="333" spans="1:5">
      <c r="A333" s="1">
        <v>42339</v>
      </c>
      <c r="B333" s="2" t="s">
        <v>4</v>
      </c>
      <c r="C333" s="2">
        <v>2700000</v>
      </c>
      <c r="D333">
        <f>IF(B333="INDONESIA",C333*0.000077,"N")</f>
        <v>207.9</v>
      </c>
      <c r="E333">
        <f t="shared" si="5"/>
        <v>2494.8000000000002</v>
      </c>
    </row>
    <row r="334" spans="1:5">
      <c r="A334" s="1">
        <v>42339</v>
      </c>
      <c r="B334" s="2" t="s">
        <v>5</v>
      </c>
      <c r="C334" s="2">
        <v>429</v>
      </c>
      <c r="D334">
        <f>IF(B339="INDIA",C339*0.015,N)</f>
        <v>6.4349999999999996</v>
      </c>
      <c r="E334">
        <f t="shared" si="5"/>
        <v>77.22</v>
      </c>
    </row>
    <row r="335" spans="1:5">
      <c r="A335" s="1">
        <v>42339</v>
      </c>
      <c r="B335" s="2" t="s">
        <v>6</v>
      </c>
      <c r="C335" s="2">
        <v>5300</v>
      </c>
      <c r="D335">
        <f>IF(B335="BANGLADESH",C335/78.5,"n")</f>
        <v>67.515923566878982</v>
      </c>
      <c r="E335">
        <f t="shared" si="5"/>
        <v>810.19108280254773</v>
      </c>
    </row>
    <row r="336" spans="1:5">
      <c r="A336" s="1">
        <v>42339</v>
      </c>
      <c r="B336" s="2" t="s">
        <v>7</v>
      </c>
      <c r="C336" s="2">
        <v>2150000</v>
      </c>
      <c r="D336">
        <f>IF(B336="VIETNAM",C336*0.000045,"N")</f>
        <v>96.75</v>
      </c>
      <c r="E336">
        <f t="shared" si="5"/>
        <v>1161</v>
      </c>
    </row>
    <row r="337" spans="1:5">
      <c r="A337" s="1">
        <v>42370</v>
      </c>
      <c r="B337" s="2" t="s">
        <v>3</v>
      </c>
      <c r="C337" s="2">
        <v>2030.0000000000002</v>
      </c>
      <c r="D337">
        <f>IF(B337="China",C337*0.149,"N")</f>
        <v>302.47000000000003</v>
      </c>
      <c r="E337">
        <f t="shared" si="5"/>
        <v>3629.6400000000003</v>
      </c>
    </row>
    <row r="338" spans="1:5">
      <c r="A338" s="1">
        <v>42370</v>
      </c>
      <c r="B338" s="2" t="s">
        <v>4</v>
      </c>
      <c r="C338" s="2">
        <v>3100000</v>
      </c>
      <c r="D338">
        <f>IF(B338="INDONESIA",C338*0.000076,"N")</f>
        <v>235.60000000000002</v>
      </c>
      <c r="E338">
        <f t="shared" si="5"/>
        <v>2827.2000000000003</v>
      </c>
    </row>
    <row r="339" spans="1:5">
      <c r="A339" s="1">
        <v>42370</v>
      </c>
      <c r="B339" s="2" t="s">
        <v>5</v>
      </c>
      <c r="C339" s="2">
        <v>429</v>
      </c>
      <c r="D339">
        <f>IF(B344="INDIA",C344*0.014,N)</f>
        <v>6.0060000000000002</v>
      </c>
      <c r="E339">
        <f t="shared" si="5"/>
        <v>72.072000000000003</v>
      </c>
    </row>
    <row r="340" spans="1:5">
      <c r="A340" s="1">
        <v>42370</v>
      </c>
      <c r="B340" s="2" t="s">
        <v>6</v>
      </c>
      <c r="C340" s="2">
        <v>5300</v>
      </c>
      <c r="D340">
        <f>IF(B340="BANGLADESH",C340/79.3,"n")</f>
        <v>66.834804539722569</v>
      </c>
      <c r="E340">
        <f t="shared" si="5"/>
        <v>802.01765447667083</v>
      </c>
    </row>
    <row r="341" spans="1:5">
      <c r="A341" s="1">
        <v>42370</v>
      </c>
      <c r="B341" s="2" t="s">
        <v>7</v>
      </c>
      <c r="C341" s="2">
        <v>2400000</v>
      </c>
      <c r="D341">
        <f>IF(B341="VIETNAM",C341*0.000044,"N")</f>
        <v>105.6</v>
      </c>
      <c r="E341">
        <f t="shared" si="5"/>
        <v>1267.1999999999998</v>
      </c>
    </row>
    <row r="342" spans="1:5">
      <c r="A342" s="1">
        <v>42401</v>
      </c>
      <c r="B342" s="2" t="s">
        <v>3</v>
      </c>
      <c r="C342" s="2">
        <v>2030.0000000000002</v>
      </c>
      <c r="D342">
        <f>IF(B342="China",C342*0.149,"N")</f>
        <v>302.47000000000003</v>
      </c>
      <c r="E342">
        <f t="shared" si="5"/>
        <v>3629.6400000000003</v>
      </c>
    </row>
    <row r="343" spans="1:5">
      <c r="A343" s="1">
        <v>42401</v>
      </c>
      <c r="B343" s="2" t="s">
        <v>4</v>
      </c>
      <c r="C343" s="2">
        <v>3100000</v>
      </c>
      <c r="D343">
        <f>IF(B343="INDONESIA",C343*0.000076,"N")</f>
        <v>235.60000000000002</v>
      </c>
      <c r="E343">
        <f t="shared" si="5"/>
        <v>2827.2000000000003</v>
      </c>
    </row>
    <row r="344" spans="1:5">
      <c r="A344" s="1">
        <v>42401</v>
      </c>
      <c r="B344" s="2" t="s">
        <v>5</v>
      </c>
      <c r="C344" s="2">
        <v>429</v>
      </c>
      <c r="D344">
        <f>IF(B349="INDIA",C349*0.014,N)</f>
        <v>6.0060000000000002</v>
      </c>
      <c r="E344">
        <f t="shared" si="5"/>
        <v>72.072000000000003</v>
      </c>
    </row>
    <row r="345" spans="1:5">
      <c r="A345" s="1">
        <v>42401</v>
      </c>
      <c r="B345" s="2" t="s">
        <v>6</v>
      </c>
      <c r="C345" s="2">
        <v>5300</v>
      </c>
      <c r="D345">
        <f>IF(B345="BANGLADESH",C345/79.3,"n")</f>
        <v>66.834804539722569</v>
      </c>
      <c r="E345">
        <f t="shared" si="5"/>
        <v>802.01765447667083</v>
      </c>
    </row>
    <row r="346" spans="1:5">
      <c r="A346" s="1">
        <v>42401</v>
      </c>
      <c r="B346" s="2" t="s">
        <v>7</v>
      </c>
      <c r="C346" s="2">
        <v>2400000</v>
      </c>
      <c r="D346">
        <f>IF(B346="VIETNAM",C346*0.000044,"N")</f>
        <v>105.6</v>
      </c>
      <c r="E346">
        <f t="shared" si="5"/>
        <v>1267.1999999999998</v>
      </c>
    </row>
    <row r="347" spans="1:5">
      <c r="A347" s="1">
        <v>42430</v>
      </c>
      <c r="B347" s="2" t="s">
        <v>3</v>
      </c>
      <c r="C347" s="2">
        <v>2030.0000000000002</v>
      </c>
      <c r="D347">
        <f>IF(B347="China",C347*0.149,"N")</f>
        <v>302.47000000000003</v>
      </c>
      <c r="E347">
        <f t="shared" si="5"/>
        <v>3629.6400000000003</v>
      </c>
    </row>
    <row r="348" spans="1:5">
      <c r="A348" s="1">
        <v>42430</v>
      </c>
      <c r="B348" s="2" t="s">
        <v>4</v>
      </c>
      <c r="C348" s="2">
        <v>3100000</v>
      </c>
      <c r="D348">
        <f>IF(B348="INDONESIA",C348*0.000076,"N")</f>
        <v>235.60000000000002</v>
      </c>
      <c r="E348">
        <f t="shared" si="5"/>
        <v>2827.2000000000003</v>
      </c>
    </row>
    <row r="349" spans="1:5">
      <c r="A349" s="1">
        <v>42430</v>
      </c>
      <c r="B349" s="2" t="s">
        <v>5</v>
      </c>
      <c r="C349" s="2">
        <v>429</v>
      </c>
      <c r="D349">
        <f>IF(B354="INDIA",C354*0.014,N)</f>
        <v>6.5520000000000005</v>
      </c>
      <c r="E349">
        <f t="shared" si="5"/>
        <v>78.624000000000009</v>
      </c>
    </row>
    <row r="350" spans="1:5">
      <c r="A350" s="1">
        <v>42430</v>
      </c>
      <c r="B350" s="2" t="s">
        <v>6</v>
      </c>
      <c r="C350" s="2">
        <v>5300</v>
      </c>
      <c r="D350">
        <f>IF(B350="BANGLADESH",C350/79.3,"n")</f>
        <v>66.834804539722569</v>
      </c>
      <c r="E350">
        <f t="shared" si="5"/>
        <v>802.01765447667083</v>
      </c>
    </row>
    <row r="351" spans="1:5">
      <c r="A351" s="1">
        <v>42430</v>
      </c>
      <c r="B351" s="2" t="s">
        <v>7</v>
      </c>
      <c r="C351" s="2">
        <v>2400000</v>
      </c>
      <c r="D351">
        <f>IF(B351="VIETNAM",C351*0.000044,"N")</f>
        <v>105.6</v>
      </c>
      <c r="E351">
        <f t="shared" si="5"/>
        <v>1267.1999999999998</v>
      </c>
    </row>
    <row r="352" spans="1:5">
      <c r="A352" s="1">
        <v>42461</v>
      </c>
      <c r="B352" s="2" t="s">
        <v>3</v>
      </c>
      <c r="C352" s="2">
        <v>2030.0000000000002</v>
      </c>
      <c r="D352">
        <f>IF(B352="China",C352*0.149,"N")</f>
        <v>302.47000000000003</v>
      </c>
      <c r="E352">
        <f t="shared" si="5"/>
        <v>3629.6400000000003</v>
      </c>
    </row>
    <row r="353" spans="1:5">
      <c r="A353" s="1">
        <v>42461</v>
      </c>
      <c r="B353" s="2" t="s">
        <v>4</v>
      </c>
      <c r="C353" s="2">
        <v>3100000</v>
      </c>
      <c r="D353">
        <f>IF(B353="INDONESIA",C353*0.000076,"N")</f>
        <v>235.60000000000002</v>
      </c>
      <c r="E353">
        <f t="shared" si="5"/>
        <v>2827.2000000000003</v>
      </c>
    </row>
    <row r="354" spans="1:5">
      <c r="A354" s="1">
        <v>42461</v>
      </c>
      <c r="B354" s="2" t="s">
        <v>5</v>
      </c>
      <c r="C354" s="2">
        <v>468</v>
      </c>
      <c r="D354">
        <f>IF(B359="INDIA",C359*0.014,N)</f>
        <v>6.5520000000000005</v>
      </c>
      <c r="E354">
        <f t="shared" si="5"/>
        <v>78.624000000000009</v>
      </c>
    </row>
    <row r="355" spans="1:5">
      <c r="A355" s="1">
        <v>42461</v>
      </c>
      <c r="B355" s="2" t="s">
        <v>6</v>
      </c>
      <c r="C355" s="2">
        <v>5300</v>
      </c>
      <c r="D355">
        <f>IF(B355="BANGLADESH",C355/79.3,"n")</f>
        <v>66.834804539722569</v>
      </c>
      <c r="E355">
        <f t="shared" si="5"/>
        <v>802.01765447667083</v>
      </c>
    </row>
    <row r="356" spans="1:5">
      <c r="A356" s="1">
        <v>42461</v>
      </c>
      <c r="B356" s="2" t="s">
        <v>7</v>
      </c>
      <c r="C356" s="2">
        <v>2400000</v>
      </c>
      <c r="D356">
        <f>IF(B356="VIETNAM",C356*0.000044,"N")</f>
        <v>105.6</v>
      </c>
      <c r="E356">
        <f t="shared" si="5"/>
        <v>1267.1999999999998</v>
      </c>
    </row>
    <row r="357" spans="1:5">
      <c r="A357" s="1">
        <v>42491</v>
      </c>
      <c r="B357" s="2" t="s">
        <v>3</v>
      </c>
      <c r="C357" s="2">
        <v>2030.0000000000002</v>
      </c>
      <c r="D357">
        <f>IF(B357="China",C357*0.149,"N")</f>
        <v>302.47000000000003</v>
      </c>
      <c r="E357">
        <f t="shared" ref="E357:E420" si="6">AVERAGE(D357*12)</f>
        <v>3629.6400000000003</v>
      </c>
    </row>
    <row r="358" spans="1:5">
      <c r="A358" s="1">
        <v>42491</v>
      </c>
      <c r="B358" s="2" t="s">
        <v>4</v>
      </c>
      <c r="C358" s="2">
        <v>3100000</v>
      </c>
      <c r="D358">
        <f>IF(B358="INDONESIA",C358*0.000076,"N")</f>
        <v>235.60000000000002</v>
      </c>
      <c r="E358">
        <f t="shared" si="6"/>
        <v>2827.2000000000003</v>
      </c>
    </row>
    <row r="359" spans="1:5">
      <c r="A359" s="1">
        <v>42491</v>
      </c>
      <c r="B359" s="2" t="s">
        <v>5</v>
      </c>
      <c r="C359" s="2">
        <v>468</v>
      </c>
      <c r="D359">
        <f>IF(B364="INDIA",C364*0.014,N)</f>
        <v>6.5520000000000005</v>
      </c>
      <c r="E359">
        <f t="shared" si="6"/>
        <v>78.624000000000009</v>
      </c>
    </row>
    <row r="360" spans="1:5">
      <c r="A360" s="1">
        <v>42491</v>
      </c>
      <c r="B360" s="2" t="s">
        <v>6</v>
      </c>
      <c r="C360" s="2">
        <v>5300</v>
      </c>
      <c r="D360">
        <f>IF(B360="BANGLADESH",C360/79.3,"n")</f>
        <v>66.834804539722569</v>
      </c>
      <c r="E360">
        <f t="shared" si="6"/>
        <v>802.01765447667083</v>
      </c>
    </row>
    <row r="361" spans="1:5">
      <c r="A361" s="1">
        <v>42491</v>
      </c>
      <c r="B361" s="2" t="s">
        <v>7</v>
      </c>
      <c r="C361" s="2">
        <v>2400000</v>
      </c>
      <c r="D361">
        <f>IF(B361="VIETNAM",C361*0.000044,"N")</f>
        <v>105.6</v>
      </c>
      <c r="E361">
        <f t="shared" si="6"/>
        <v>1267.1999999999998</v>
      </c>
    </row>
    <row r="362" spans="1:5">
      <c r="A362" s="1">
        <v>42522</v>
      </c>
      <c r="B362" s="2" t="s">
        <v>3</v>
      </c>
      <c r="C362" s="2">
        <v>2030.0000000000002</v>
      </c>
      <c r="D362">
        <f>IF(B362="China",C362*0.149,"N")</f>
        <v>302.47000000000003</v>
      </c>
      <c r="E362">
        <f t="shared" si="6"/>
        <v>3629.6400000000003</v>
      </c>
    </row>
    <row r="363" spans="1:5">
      <c r="A363" s="1">
        <v>42522</v>
      </c>
      <c r="B363" s="2" t="s">
        <v>4</v>
      </c>
      <c r="C363" s="2">
        <v>3100000</v>
      </c>
      <c r="D363">
        <f>IF(B363="INDONESIA",C363*0.000076,"N")</f>
        <v>235.60000000000002</v>
      </c>
      <c r="E363">
        <f t="shared" si="6"/>
        <v>2827.2000000000003</v>
      </c>
    </row>
    <row r="364" spans="1:5">
      <c r="A364" s="1">
        <v>42522</v>
      </c>
      <c r="B364" s="2" t="s">
        <v>5</v>
      </c>
      <c r="C364" s="2">
        <v>468</v>
      </c>
      <c r="D364">
        <f>IF(B369="INDIA",C369*0.014,N)</f>
        <v>6.5520000000000005</v>
      </c>
      <c r="E364">
        <f t="shared" si="6"/>
        <v>78.624000000000009</v>
      </c>
    </row>
    <row r="365" spans="1:5">
      <c r="A365" s="1">
        <v>42522</v>
      </c>
      <c r="B365" s="2" t="s">
        <v>6</v>
      </c>
      <c r="C365" s="2">
        <v>5300</v>
      </c>
      <c r="D365">
        <f>IF(B365="BANGLADESH",C365/79.3,"n")</f>
        <v>66.834804539722569</v>
      </c>
      <c r="E365">
        <f t="shared" si="6"/>
        <v>802.01765447667083</v>
      </c>
    </row>
    <row r="366" spans="1:5">
      <c r="A366" s="1">
        <v>42522</v>
      </c>
      <c r="B366" s="2" t="s">
        <v>7</v>
      </c>
      <c r="C366" s="2">
        <v>2400000</v>
      </c>
      <c r="D366">
        <f>IF(B366="VIETNAM",C366*0.000044,"N")</f>
        <v>105.6</v>
      </c>
      <c r="E366">
        <f t="shared" si="6"/>
        <v>1267.1999999999998</v>
      </c>
    </row>
    <row r="367" spans="1:5">
      <c r="A367" s="1">
        <v>42567</v>
      </c>
      <c r="B367" s="2" t="s">
        <v>3</v>
      </c>
      <c r="C367" s="2">
        <v>2030.0000000000002</v>
      </c>
      <c r="D367">
        <f>IF(B367="China",C367*0.149,"N")</f>
        <v>302.47000000000003</v>
      </c>
      <c r="E367">
        <f t="shared" si="6"/>
        <v>3629.6400000000003</v>
      </c>
    </row>
    <row r="368" spans="1:5">
      <c r="A368" s="1">
        <v>42552</v>
      </c>
      <c r="B368" s="2" t="s">
        <v>4</v>
      </c>
      <c r="C368" s="2">
        <v>3100000</v>
      </c>
      <c r="D368">
        <f>IF(B368="INDONESIA",C368*0.000076,"N")</f>
        <v>235.60000000000002</v>
      </c>
      <c r="E368">
        <f t="shared" si="6"/>
        <v>2827.2000000000003</v>
      </c>
    </row>
    <row r="369" spans="1:5">
      <c r="A369" s="1">
        <v>42552</v>
      </c>
      <c r="B369" s="2" t="s">
        <v>5</v>
      </c>
      <c r="C369" s="2">
        <v>468</v>
      </c>
      <c r="D369">
        <f>IF(B374="INDIA",C374*0.014,N)</f>
        <v>6.5520000000000005</v>
      </c>
      <c r="E369">
        <f t="shared" si="6"/>
        <v>78.624000000000009</v>
      </c>
    </row>
    <row r="370" spans="1:5">
      <c r="A370" s="1">
        <v>42552</v>
      </c>
      <c r="B370" s="2" t="s">
        <v>6</v>
      </c>
      <c r="C370" s="2">
        <v>5300</v>
      </c>
      <c r="D370">
        <f>IF(B370="BANGLADESH",C370/79.3,"n")</f>
        <v>66.834804539722569</v>
      </c>
      <c r="E370">
        <f t="shared" si="6"/>
        <v>802.01765447667083</v>
      </c>
    </row>
    <row r="371" spans="1:5">
      <c r="A371" s="1">
        <v>42552</v>
      </c>
      <c r="B371" s="2" t="s">
        <v>7</v>
      </c>
      <c r="C371" s="2">
        <v>2400000</v>
      </c>
      <c r="D371">
        <f>IF(B371="VIETNAM",C371*0.000044,"N")</f>
        <v>105.6</v>
      </c>
      <c r="E371">
        <f t="shared" si="6"/>
        <v>1267.1999999999998</v>
      </c>
    </row>
    <row r="372" spans="1:5">
      <c r="A372" s="1">
        <v>42583</v>
      </c>
      <c r="B372" s="2" t="s">
        <v>3</v>
      </c>
      <c r="C372" s="2">
        <v>2030.0000000000002</v>
      </c>
      <c r="D372">
        <f>IF(B372="China",C372*0.149,"N")</f>
        <v>302.47000000000003</v>
      </c>
      <c r="E372">
        <f t="shared" si="6"/>
        <v>3629.6400000000003</v>
      </c>
    </row>
    <row r="373" spans="1:5">
      <c r="A373" s="1">
        <v>42583</v>
      </c>
      <c r="B373" s="2" t="s">
        <v>4</v>
      </c>
      <c r="C373" s="2">
        <v>3100000</v>
      </c>
      <c r="D373">
        <f>IF(B373="INDONESIA",C373*0.000076,"N")</f>
        <v>235.60000000000002</v>
      </c>
      <c r="E373">
        <f t="shared" si="6"/>
        <v>2827.2000000000003</v>
      </c>
    </row>
    <row r="374" spans="1:5">
      <c r="A374" s="1">
        <v>42583</v>
      </c>
      <c r="B374" s="2" t="s">
        <v>5</v>
      </c>
      <c r="C374" s="2">
        <v>468</v>
      </c>
      <c r="D374">
        <f>IF(B379="INDIA",C379*0.014,N)</f>
        <v>6.5520000000000005</v>
      </c>
      <c r="E374">
        <f t="shared" si="6"/>
        <v>78.624000000000009</v>
      </c>
    </row>
    <row r="375" spans="1:5">
      <c r="A375" s="1">
        <v>42583</v>
      </c>
      <c r="B375" s="2" t="s">
        <v>6</v>
      </c>
      <c r="C375" s="2">
        <v>5300</v>
      </c>
      <c r="D375">
        <f>IF(B375="BANGLADESH",C375/79.3,"n")</f>
        <v>66.834804539722569</v>
      </c>
      <c r="E375">
        <f t="shared" si="6"/>
        <v>802.01765447667083</v>
      </c>
    </row>
    <row r="376" spans="1:5">
      <c r="A376" s="1">
        <v>42583</v>
      </c>
      <c r="B376" s="2" t="s">
        <v>7</v>
      </c>
      <c r="C376" s="2">
        <v>2400000</v>
      </c>
      <c r="D376">
        <f>IF(B376="VIETNAM",C376*0.000044,"N")</f>
        <v>105.6</v>
      </c>
      <c r="E376">
        <f t="shared" si="6"/>
        <v>1267.1999999999998</v>
      </c>
    </row>
    <row r="377" spans="1:5">
      <c r="A377" s="1">
        <v>42614</v>
      </c>
      <c r="B377" s="2" t="s">
        <v>3</v>
      </c>
      <c r="C377" s="2">
        <v>2030.0000000000002</v>
      </c>
      <c r="D377">
        <f>IF(B377="China",C377*0.149,"N")</f>
        <v>302.47000000000003</v>
      </c>
      <c r="E377">
        <f t="shared" si="6"/>
        <v>3629.6400000000003</v>
      </c>
    </row>
    <row r="378" spans="1:5">
      <c r="A378" s="1">
        <v>42614</v>
      </c>
      <c r="B378" s="2" t="s">
        <v>4</v>
      </c>
      <c r="C378" s="2">
        <v>3100000</v>
      </c>
      <c r="D378">
        <f>IF(B378="INDONESIA",C378*0.000076,"N")</f>
        <v>235.60000000000002</v>
      </c>
      <c r="E378">
        <f t="shared" si="6"/>
        <v>2827.2000000000003</v>
      </c>
    </row>
    <row r="379" spans="1:5">
      <c r="A379" s="1">
        <v>42614</v>
      </c>
      <c r="B379" s="2" t="s">
        <v>5</v>
      </c>
      <c r="C379" s="2">
        <v>468</v>
      </c>
      <c r="D379">
        <f>IF(B384="INDIA",C384*0.014,N)</f>
        <v>6.5520000000000005</v>
      </c>
      <c r="E379">
        <f t="shared" si="6"/>
        <v>78.624000000000009</v>
      </c>
    </row>
    <row r="380" spans="1:5">
      <c r="A380" s="1">
        <v>42614</v>
      </c>
      <c r="B380" s="2" t="s">
        <v>6</v>
      </c>
      <c r="C380" s="2">
        <v>5300</v>
      </c>
      <c r="D380">
        <f>IF(B380="BANGLADESH",C380/79.3,"n")</f>
        <v>66.834804539722569</v>
      </c>
      <c r="E380">
        <f t="shared" si="6"/>
        <v>802.01765447667083</v>
      </c>
    </row>
    <row r="381" spans="1:5">
      <c r="A381" s="1">
        <v>42614</v>
      </c>
      <c r="B381" s="2" t="s">
        <v>7</v>
      </c>
      <c r="C381" s="2">
        <v>2400000</v>
      </c>
      <c r="D381">
        <f>IF(B381="VIETNAM",C381*0.000044,"N")</f>
        <v>105.6</v>
      </c>
      <c r="E381">
        <f t="shared" si="6"/>
        <v>1267.1999999999998</v>
      </c>
    </row>
    <row r="382" spans="1:5">
      <c r="A382" s="1">
        <v>42644</v>
      </c>
      <c r="B382" s="2" t="s">
        <v>3</v>
      </c>
      <c r="C382" s="2">
        <v>2030.0000000000002</v>
      </c>
      <c r="D382">
        <f>IF(B382="China",C382*0.149,"N")</f>
        <v>302.47000000000003</v>
      </c>
      <c r="E382">
        <f t="shared" si="6"/>
        <v>3629.6400000000003</v>
      </c>
    </row>
    <row r="383" spans="1:5">
      <c r="A383" s="1">
        <v>42644</v>
      </c>
      <c r="B383" s="2" t="s">
        <v>4</v>
      </c>
      <c r="C383" s="2">
        <v>3100000</v>
      </c>
      <c r="D383">
        <f>IF(B383="INDONESIA",C383*0.000076,"N")</f>
        <v>235.60000000000002</v>
      </c>
      <c r="E383">
        <f t="shared" si="6"/>
        <v>2827.2000000000003</v>
      </c>
    </row>
    <row r="384" spans="1:5">
      <c r="A384" s="1">
        <v>42644</v>
      </c>
      <c r="B384" s="2" t="s">
        <v>5</v>
      </c>
      <c r="C384" s="2">
        <v>468</v>
      </c>
      <c r="D384">
        <f>IF(B389="INDIA",C389*0.014,N)</f>
        <v>6.5520000000000005</v>
      </c>
      <c r="E384">
        <f t="shared" si="6"/>
        <v>78.624000000000009</v>
      </c>
    </row>
    <row r="385" spans="1:5">
      <c r="A385" s="1">
        <v>42644</v>
      </c>
      <c r="B385" s="2" t="s">
        <v>6</v>
      </c>
      <c r="C385" s="2">
        <v>5300</v>
      </c>
      <c r="D385">
        <f>IF(B385="BANGLADESH",C385/79.3,"n")</f>
        <v>66.834804539722569</v>
      </c>
      <c r="E385">
        <f t="shared" si="6"/>
        <v>802.01765447667083</v>
      </c>
    </row>
    <row r="386" spans="1:5">
      <c r="A386" s="1">
        <v>42644</v>
      </c>
      <c r="B386" s="2" t="s">
        <v>7</v>
      </c>
      <c r="C386" s="2">
        <v>2400000</v>
      </c>
      <c r="D386">
        <f>IF(B386="VIETNAM",C386*0.000044,"N")</f>
        <v>105.6</v>
      </c>
      <c r="E386">
        <f t="shared" si="6"/>
        <v>1267.1999999999998</v>
      </c>
    </row>
    <row r="387" spans="1:5">
      <c r="A387" s="1">
        <v>42675</v>
      </c>
      <c r="B387" s="2" t="s">
        <v>3</v>
      </c>
      <c r="C387" s="2">
        <v>2030.0000000000002</v>
      </c>
      <c r="D387">
        <f>IF(B387="China",C387*0.149,"N")</f>
        <v>302.47000000000003</v>
      </c>
      <c r="E387">
        <f t="shared" si="6"/>
        <v>3629.6400000000003</v>
      </c>
    </row>
    <row r="388" spans="1:5">
      <c r="A388" s="1">
        <v>42675</v>
      </c>
      <c r="B388" s="2" t="s">
        <v>4</v>
      </c>
      <c r="C388" s="2">
        <v>3100000</v>
      </c>
      <c r="D388">
        <f>IF(B388="INDONESIA",C388*0.000076,"N")</f>
        <v>235.60000000000002</v>
      </c>
      <c r="E388">
        <f t="shared" si="6"/>
        <v>2827.2000000000003</v>
      </c>
    </row>
    <row r="389" spans="1:5">
      <c r="A389" s="1">
        <v>42675</v>
      </c>
      <c r="B389" s="2" t="s">
        <v>5</v>
      </c>
      <c r="C389" s="2">
        <v>468</v>
      </c>
      <c r="D389">
        <f>IF(B394="INDIA",C394*0.014,N)</f>
        <v>6.5520000000000005</v>
      </c>
      <c r="E389">
        <f t="shared" si="6"/>
        <v>78.624000000000009</v>
      </c>
    </row>
    <row r="390" spans="1:5">
      <c r="A390" s="1">
        <v>42675</v>
      </c>
      <c r="B390" s="2" t="s">
        <v>6</v>
      </c>
      <c r="C390" s="2">
        <v>5300</v>
      </c>
      <c r="D390">
        <f>IF(B390="BANGLADESH",C390/79.3,"n")</f>
        <v>66.834804539722569</v>
      </c>
      <c r="E390">
        <f t="shared" si="6"/>
        <v>802.01765447667083</v>
      </c>
    </row>
    <row r="391" spans="1:5">
      <c r="A391" s="1">
        <v>42675</v>
      </c>
      <c r="B391" s="2" t="s">
        <v>7</v>
      </c>
      <c r="C391" s="2">
        <v>2400000</v>
      </c>
      <c r="D391">
        <f>IF(B391="VIETNAM",C391*0.000044,"N")</f>
        <v>105.6</v>
      </c>
      <c r="E391">
        <f t="shared" si="6"/>
        <v>1267.1999999999998</v>
      </c>
    </row>
    <row r="392" spans="1:5">
      <c r="A392" s="1">
        <v>42705</v>
      </c>
      <c r="B392" s="2" t="s">
        <v>3</v>
      </c>
      <c r="C392" s="2">
        <v>2030.0000000000002</v>
      </c>
      <c r="D392">
        <f>IF(B392="China",C392*0.149,"N")</f>
        <v>302.47000000000003</v>
      </c>
      <c r="E392">
        <f t="shared" si="6"/>
        <v>3629.6400000000003</v>
      </c>
    </row>
    <row r="393" spans="1:5">
      <c r="A393" s="1">
        <v>42705</v>
      </c>
      <c r="B393" s="2" t="s">
        <v>4</v>
      </c>
      <c r="C393" s="2">
        <v>3100000</v>
      </c>
      <c r="D393">
        <f>IF(B393="INDONESIA",C393*0.000076,"N")</f>
        <v>235.60000000000002</v>
      </c>
      <c r="E393">
        <f t="shared" si="6"/>
        <v>2827.2000000000003</v>
      </c>
    </row>
    <row r="394" spans="1:5">
      <c r="A394" s="1">
        <v>42705</v>
      </c>
      <c r="B394" s="2" t="s">
        <v>5</v>
      </c>
      <c r="C394" s="2">
        <v>468</v>
      </c>
      <c r="D394">
        <f>IF(B399="INDIA",C399*0.014,N)</f>
        <v>6.5520000000000005</v>
      </c>
      <c r="E394">
        <f t="shared" si="6"/>
        <v>78.624000000000009</v>
      </c>
    </row>
    <row r="395" spans="1:5">
      <c r="A395" s="1">
        <v>42705</v>
      </c>
      <c r="B395" s="2" t="s">
        <v>6</v>
      </c>
      <c r="C395" s="2">
        <v>5300</v>
      </c>
      <c r="D395">
        <f>IF(B395="BANGLADESH",C395/79.3,"n")</f>
        <v>66.834804539722569</v>
      </c>
      <c r="E395">
        <f t="shared" si="6"/>
        <v>802.01765447667083</v>
      </c>
    </row>
    <row r="396" spans="1:5">
      <c r="A396" s="1">
        <v>42705</v>
      </c>
      <c r="B396" s="2" t="s">
        <v>7</v>
      </c>
      <c r="C396" s="2">
        <v>2400000</v>
      </c>
      <c r="D396">
        <f>IF(B396="VIETNAM",C396*0.000044,"N")</f>
        <v>105.6</v>
      </c>
      <c r="E396">
        <f t="shared" si="6"/>
        <v>1267.1999999999998</v>
      </c>
    </row>
    <row r="397" spans="1:5">
      <c r="A397" s="1">
        <v>42736</v>
      </c>
      <c r="B397" s="2" t="s">
        <v>3</v>
      </c>
      <c r="C397" s="2">
        <v>2030.0000000000002</v>
      </c>
      <c r="D397">
        <f>IF(B397="China",C397*0.145,"N")</f>
        <v>294.35000000000002</v>
      </c>
      <c r="E397">
        <f t="shared" si="6"/>
        <v>3532.2000000000003</v>
      </c>
    </row>
    <row r="398" spans="1:5">
      <c r="A398" s="1">
        <v>42736</v>
      </c>
      <c r="B398" s="2" t="s">
        <v>4</v>
      </c>
      <c r="C398" s="2">
        <v>3100000</v>
      </c>
      <c r="D398">
        <f>IF(B398="INDONESIA",C398*0.000075,"N")</f>
        <v>232.49999999999997</v>
      </c>
      <c r="E398">
        <f t="shared" si="6"/>
        <v>2789.9999999999995</v>
      </c>
    </row>
    <row r="399" spans="1:5">
      <c r="A399" s="1">
        <v>42736</v>
      </c>
      <c r="B399" s="2" t="s">
        <v>5</v>
      </c>
      <c r="C399" s="2">
        <v>468</v>
      </c>
      <c r="D399">
        <f>IF(B404="INDIA",C404*0.015,N)</f>
        <v>7.02</v>
      </c>
      <c r="E399">
        <f t="shared" si="6"/>
        <v>84.24</v>
      </c>
    </row>
    <row r="400" spans="1:5">
      <c r="A400" s="1">
        <v>42736</v>
      </c>
      <c r="B400" s="2" t="s">
        <v>6</v>
      </c>
      <c r="C400" s="2">
        <v>5300</v>
      </c>
      <c r="D400">
        <f>IF(B400="BANGLADESH",C400/81.1,"n")</f>
        <v>65.35141800246609</v>
      </c>
      <c r="E400">
        <f t="shared" si="6"/>
        <v>784.21701602959308</v>
      </c>
    </row>
    <row r="401" spans="1:5">
      <c r="A401" s="1">
        <v>42736</v>
      </c>
      <c r="B401" s="2" t="s">
        <v>7</v>
      </c>
      <c r="C401" s="2">
        <v>2580000</v>
      </c>
      <c r="D401">
        <f>IF(B401="VIETNAM",C401*0.000044,"N")</f>
        <v>113.52</v>
      </c>
      <c r="E401">
        <f t="shared" si="6"/>
        <v>1362.24</v>
      </c>
    </row>
    <row r="402" spans="1:5">
      <c r="A402" s="1">
        <v>42767</v>
      </c>
      <c r="B402" s="2" t="s">
        <v>3</v>
      </c>
      <c r="C402" s="2">
        <v>2030.0000000000002</v>
      </c>
      <c r="D402">
        <f>IF(B402="China",C402*0.145,"N")</f>
        <v>294.35000000000002</v>
      </c>
      <c r="E402">
        <f t="shared" si="6"/>
        <v>3532.2000000000003</v>
      </c>
    </row>
    <row r="403" spans="1:5">
      <c r="A403" s="1">
        <v>42767</v>
      </c>
      <c r="B403" s="2" t="s">
        <v>4</v>
      </c>
      <c r="C403" s="2">
        <v>3100000</v>
      </c>
      <c r="D403">
        <f>IF(B403="INDONESIA",C403*0.000075,"N")</f>
        <v>232.49999999999997</v>
      </c>
      <c r="E403">
        <f t="shared" si="6"/>
        <v>2789.9999999999995</v>
      </c>
    </row>
    <row r="404" spans="1:5">
      <c r="A404" s="1">
        <v>42767</v>
      </c>
      <c r="B404" s="2" t="s">
        <v>5</v>
      </c>
      <c r="C404" s="2">
        <v>468</v>
      </c>
      <c r="D404">
        <f>IF(B409="INDIA",C409*0.015,N)</f>
        <v>7.02</v>
      </c>
      <c r="E404">
        <f t="shared" si="6"/>
        <v>84.24</v>
      </c>
    </row>
    <row r="405" spans="1:5">
      <c r="A405" s="1">
        <v>42767</v>
      </c>
      <c r="B405" s="2" t="s">
        <v>6</v>
      </c>
      <c r="C405" s="2">
        <v>5300</v>
      </c>
      <c r="D405">
        <f>IF(B405="BANGLADESH",C405/81.1,"n")</f>
        <v>65.35141800246609</v>
      </c>
      <c r="E405">
        <f t="shared" si="6"/>
        <v>784.21701602959308</v>
      </c>
    </row>
    <row r="406" spans="1:5">
      <c r="A406" s="1">
        <v>42767</v>
      </c>
      <c r="B406" s="2" t="s">
        <v>7</v>
      </c>
      <c r="C406" s="2">
        <v>2580000</v>
      </c>
      <c r="D406">
        <f>IF(B406="VIETNAM",C406*0.000044,"N")</f>
        <v>113.52</v>
      </c>
      <c r="E406">
        <f t="shared" si="6"/>
        <v>1362.24</v>
      </c>
    </row>
    <row r="407" spans="1:5">
      <c r="A407" s="1">
        <v>42795</v>
      </c>
      <c r="B407" s="2" t="s">
        <v>3</v>
      </c>
      <c r="C407" s="2">
        <v>2030.0000000000002</v>
      </c>
      <c r="D407">
        <f>IF(B407="China",C407*0.145,"N")</f>
        <v>294.35000000000002</v>
      </c>
      <c r="E407">
        <f t="shared" si="6"/>
        <v>3532.2000000000003</v>
      </c>
    </row>
    <row r="408" spans="1:5">
      <c r="A408" s="1">
        <v>42795</v>
      </c>
      <c r="B408" s="2" t="s">
        <v>4</v>
      </c>
      <c r="C408" s="2">
        <v>3100000</v>
      </c>
      <c r="D408">
        <f>IF(B408="INDONESIA",C408*0.000075,"N")</f>
        <v>232.49999999999997</v>
      </c>
      <c r="E408">
        <f t="shared" si="6"/>
        <v>2789.9999999999995</v>
      </c>
    </row>
    <row r="409" spans="1:5">
      <c r="A409" s="1">
        <v>42795</v>
      </c>
      <c r="B409" s="2" t="s">
        <v>5</v>
      </c>
      <c r="C409" s="2">
        <v>468</v>
      </c>
      <c r="D409">
        <f>IF(B414="INDIA",C414*0.015,N)</f>
        <v>7.02</v>
      </c>
      <c r="E409">
        <f t="shared" si="6"/>
        <v>84.24</v>
      </c>
    </row>
    <row r="410" spans="1:5">
      <c r="A410" s="1">
        <v>42795</v>
      </c>
      <c r="B410" s="2" t="s">
        <v>6</v>
      </c>
      <c r="C410" s="2">
        <v>5300</v>
      </c>
      <c r="D410">
        <f>IF(B410="BANGLADESH",C410/81.1,"n")</f>
        <v>65.35141800246609</v>
      </c>
      <c r="E410">
        <f t="shared" si="6"/>
        <v>784.21701602959308</v>
      </c>
    </row>
    <row r="411" spans="1:5">
      <c r="A411" s="1">
        <v>42795</v>
      </c>
      <c r="B411" s="2" t="s">
        <v>7</v>
      </c>
      <c r="C411" s="2">
        <v>2580000</v>
      </c>
      <c r="D411">
        <f>IF(B411="VIETNAM",C411*0.000044,"N")</f>
        <v>113.52</v>
      </c>
      <c r="E411">
        <f t="shared" si="6"/>
        <v>1362.24</v>
      </c>
    </row>
    <row r="412" spans="1:5">
      <c r="A412" s="1">
        <v>42826</v>
      </c>
      <c r="B412" s="2" t="s">
        <v>3</v>
      </c>
      <c r="C412" s="2">
        <v>2030.0000000000002</v>
      </c>
      <c r="D412">
        <f>IF(B412="China",C412*0.145,"N")</f>
        <v>294.35000000000002</v>
      </c>
      <c r="E412">
        <f t="shared" si="6"/>
        <v>3532.2000000000003</v>
      </c>
    </row>
    <row r="413" spans="1:5">
      <c r="A413" s="1">
        <v>42826</v>
      </c>
      <c r="B413" s="2" t="s">
        <v>4</v>
      </c>
      <c r="C413" s="2">
        <v>3100000</v>
      </c>
      <c r="D413">
        <f>IF(B413="INDONESIA",C413*0.000075,"N")</f>
        <v>232.49999999999997</v>
      </c>
      <c r="E413">
        <f t="shared" si="6"/>
        <v>2789.9999999999995</v>
      </c>
    </row>
    <row r="414" spans="1:5">
      <c r="A414" s="1">
        <v>42826</v>
      </c>
      <c r="B414" s="2" t="s">
        <v>5</v>
      </c>
      <c r="C414" s="2">
        <v>468</v>
      </c>
      <c r="D414">
        <f>IF(B419="INDIA",C419*0.015,N)</f>
        <v>7.02</v>
      </c>
      <c r="E414">
        <f t="shared" si="6"/>
        <v>84.24</v>
      </c>
    </row>
    <row r="415" spans="1:5">
      <c r="A415" s="1">
        <v>42826</v>
      </c>
      <c r="B415" s="2" t="s">
        <v>6</v>
      </c>
      <c r="C415" s="2">
        <v>5300</v>
      </c>
      <c r="D415">
        <f>IF(B415="BANGLADESH",C415/81.1,"n")</f>
        <v>65.35141800246609</v>
      </c>
      <c r="E415">
        <f t="shared" si="6"/>
        <v>784.21701602959308</v>
      </c>
    </row>
    <row r="416" spans="1:5">
      <c r="A416" s="1">
        <v>42826</v>
      </c>
      <c r="B416" s="2" t="s">
        <v>7</v>
      </c>
      <c r="C416" s="2">
        <v>2580000</v>
      </c>
      <c r="D416">
        <f>IF(B416="VIETNAM",C416*0.000044,"N")</f>
        <v>113.52</v>
      </c>
      <c r="E416">
        <f t="shared" si="6"/>
        <v>1362.24</v>
      </c>
    </row>
    <row r="417" spans="1:5">
      <c r="A417" s="1">
        <v>42856</v>
      </c>
      <c r="B417" s="2" t="s">
        <v>3</v>
      </c>
      <c r="C417" s="2">
        <v>2030.0000000000002</v>
      </c>
      <c r="D417">
        <f>IF(B417="China",C417*0.145,"N")</f>
        <v>294.35000000000002</v>
      </c>
      <c r="E417">
        <f t="shared" si="6"/>
        <v>3532.2000000000003</v>
      </c>
    </row>
    <row r="418" spans="1:5">
      <c r="A418" s="1">
        <v>42856</v>
      </c>
      <c r="B418" s="2" t="s">
        <v>4</v>
      </c>
      <c r="C418" s="2">
        <v>3100000</v>
      </c>
      <c r="D418">
        <f>IF(B418="INDONESIA",C418*0.000075,"N")</f>
        <v>232.49999999999997</v>
      </c>
      <c r="E418">
        <f t="shared" si="6"/>
        <v>2789.9999999999995</v>
      </c>
    </row>
    <row r="419" spans="1:5">
      <c r="A419" s="1">
        <v>42856</v>
      </c>
      <c r="B419" s="2" t="s">
        <v>5</v>
      </c>
      <c r="C419" s="2">
        <v>468</v>
      </c>
      <c r="D419">
        <f>IF(B424="INDIA",C424*0.015,N)</f>
        <v>7.02</v>
      </c>
      <c r="E419">
        <f t="shared" si="6"/>
        <v>84.24</v>
      </c>
    </row>
    <row r="420" spans="1:5">
      <c r="A420" s="1">
        <v>42856</v>
      </c>
      <c r="B420" s="2" t="s">
        <v>6</v>
      </c>
      <c r="C420" s="2">
        <v>5300</v>
      </c>
      <c r="D420">
        <f>IF(B420="BANGLADESH",C420/81.1,"n")</f>
        <v>65.35141800246609</v>
      </c>
      <c r="E420">
        <f t="shared" si="6"/>
        <v>784.21701602959308</v>
      </c>
    </row>
    <row r="421" spans="1:5">
      <c r="A421" s="1">
        <v>42856</v>
      </c>
      <c r="B421" s="2" t="s">
        <v>7</v>
      </c>
      <c r="C421" s="2">
        <v>2580000</v>
      </c>
      <c r="D421">
        <f>IF(B421="VIETNAM",C421*0.000044,"N")</f>
        <v>113.52</v>
      </c>
      <c r="E421">
        <f t="shared" ref="E421:E431" si="7">AVERAGE(D421*12)</f>
        <v>1362.24</v>
      </c>
    </row>
    <row r="422" spans="1:5">
      <c r="A422" s="1">
        <v>42887</v>
      </c>
      <c r="B422" s="2" t="s">
        <v>3</v>
      </c>
      <c r="C422" s="2">
        <v>2030.0000000000002</v>
      </c>
      <c r="D422">
        <f>IF(B422="China",C422*0.145,"N")</f>
        <v>294.35000000000002</v>
      </c>
      <c r="E422">
        <f t="shared" si="7"/>
        <v>3532.2000000000003</v>
      </c>
    </row>
    <row r="423" spans="1:5">
      <c r="A423" s="1">
        <v>42887</v>
      </c>
      <c r="B423" s="2" t="s">
        <v>4</v>
      </c>
      <c r="C423" s="2">
        <v>3100000</v>
      </c>
      <c r="D423">
        <f>IF(B423="INDONESIA",C423*0.000075,"N")</f>
        <v>232.49999999999997</v>
      </c>
      <c r="E423">
        <f t="shared" si="7"/>
        <v>2789.9999999999995</v>
      </c>
    </row>
    <row r="424" spans="1:5">
      <c r="A424" s="1">
        <v>42887</v>
      </c>
      <c r="B424" s="2" t="s">
        <v>5</v>
      </c>
      <c r="C424" s="2">
        <v>468</v>
      </c>
      <c r="D424">
        <f>IF(B429="INDIA",C429*0.015,N)</f>
        <v>7.02</v>
      </c>
      <c r="E424">
        <f t="shared" si="7"/>
        <v>84.24</v>
      </c>
    </row>
    <row r="425" spans="1:5">
      <c r="A425" s="1">
        <v>42887</v>
      </c>
      <c r="B425" s="2" t="s">
        <v>6</v>
      </c>
      <c r="C425" s="2">
        <v>5300</v>
      </c>
      <c r="D425">
        <f>IF(B425="BANGLADESH",C425/81.1,"n")</f>
        <v>65.35141800246609</v>
      </c>
      <c r="E425">
        <f t="shared" si="7"/>
        <v>784.21701602959308</v>
      </c>
    </row>
    <row r="426" spans="1:5">
      <c r="A426" s="1">
        <v>42887</v>
      </c>
      <c r="B426" s="2" t="s">
        <v>7</v>
      </c>
      <c r="C426" s="2">
        <v>2580000</v>
      </c>
      <c r="D426">
        <f>IF(B426="VIETNAM",C426*0.000044,"N")</f>
        <v>113.52</v>
      </c>
      <c r="E426">
        <f t="shared" si="7"/>
        <v>1362.24</v>
      </c>
    </row>
    <row r="427" spans="1:5">
      <c r="A427" s="1">
        <v>42919</v>
      </c>
      <c r="B427" s="2" t="s">
        <v>3</v>
      </c>
      <c r="C427" s="2">
        <v>2030.0000000000002</v>
      </c>
      <c r="D427">
        <f>IF(B427="China",C427*0.145,"N")</f>
        <v>294.35000000000002</v>
      </c>
      <c r="E427">
        <f t="shared" si="7"/>
        <v>3532.2000000000003</v>
      </c>
    </row>
    <row r="428" spans="1:5">
      <c r="A428" s="1">
        <v>42919</v>
      </c>
      <c r="B428" s="2" t="s">
        <v>4</v>
      </c>
      <c r="C428" s="2">
        <v>3100000</v>
      </c>
      <c r="D428">
        <f>IF(B428="INDONESIA",C428*0.000075,"N")</f>
        <v>232.49999999999997</v>
      </c>
      <c r="E428">
        <f t="shared" si="7"/>
        <v>2789.9999999999995</v>
      </c>
    </row>
    <row r="429" spans="1:5">
      <c r="A429" s="1">
        <v>42919</v>
      </c>
      <c r="B429" s="2" t="s">
        <v>5</v>
      </c>
      <c r="C429" s="2">
        <v>468</v>
      </c>
      <c r="D429">
        <f>IF(B429="INDIA",C429*0.015,N)</f>
        <v>7.02</v>
      </c>
      <c r="E429">
        <f t="shared" si="7"/>
        <v>84.24</v>
      </c>
    </row>
    <row r="430" spans="1:5">
      <c r="A430" s="1">
        <v>42919</v>
      </c>
      <c r="B430" s="2" t="s">
        <v>6</v>
      </c>
      <c r="C430" s="2">
        <v>5300</v>
      </c>
      <c r="D430">
        <f>IF(B430="BANGLADESH",C430/81.1,"n")</f>
        <v>65.35141800246609</v>
      </c>
      <c r="E430">
        <f t="shared" si="7"/>
        <v>784.21701602959308</v>
      </c>
    </row>
    <row r="431" spans="1:5">
      <c r="A431" s="1">
        <v>42919</v>
      </c>
      <c r="B431" s="2" t="s">
        <v>7</v>
      </c>
      <c r="C431" s="2">
        <v>2580000</v>
      </c>
      <c r="D431">
        <f>IF(B431="VIETNAM",C431*0.000044,"N")</f>
        <v>113.52</v>
      </c>
      <c r="E431">
        <f t="shared" si="7"/>
        <v>1362.24</v>
      </c>
    </row>
  </sheetData>
  <autoFilter ref="A1:C431" xr:uid="{B6EE26F7-FB88-4FF4-B9D1-489ACCE9A867}"/>
  <phoneticPr fontId="3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C371"/>
  <sheetViews>
    <sheetView topLeftCell="A359" workbookViewId="0">
      <selection activeCell="D376" sqref="D376"/>
    </sheetView>
  </sheetViews>
  <sheetFormatPr defaultColWidth="8.85546875" defaultRowHeight="15"/>
  <cols>
    <col min="2" max="2" width="19.7109375" customWidth="1"/>
    <col min="3" max="3" width="14.4257812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>
        <v>40330</v>
      </c>
      <c r="B2" s="5" t="s">
        <v>3</v>
      </c>
      <c r="C2" s="5">
        <v>1100</v>
      </c>
    </row>
    <row r="3" spans="1:3">
      <c r="A3" s="4">
        <v>40330</v>
      </c>
      <c r="B3" s="5" t="s">
        <v>4</v>
      </c>
      <c r="C3" s="5">
        <v>1118009</v>
      </c>
    </row>
    <row r="4" spans="1:3">
      <c r="A4" s="4">
        <v>40330</v>
      </c>
      <c r="B4" s="5" t="s">
        <v>5</v>
      </c>
      <c r="C4" s="5">
        <v>248</v>
      </c>
    </row>
    <row r="5" spans="1:3">
      <c r="A5" s="4">
        <v>40330</v>
      </c>
      <c r="B5" s="5" t="s">
        <v>6</v>
      </c>
      <c r="C5" s="5">
        <v>3050</v>
      </c>
    </row>
    <row r="6" spans="1:3">
      <c r="A6" s="4">
        <v>40330</v>
      </c>
      <c r="B6" s="5" t="s">
        <v>7</v>
      </c>
      <c r="C6" s="5">
        <v>730000</v>
      </c>
    </row>
    <row r="7" spans="1:3">
      <c r="A7" s="4">
        <v>40360</v>
      </c>
      <c r="B7" s="5" t="s">
        <v>3</v>
      </c>
      <c r="C7" s="5">
        <v>1100</v>
      </c>
    </row>
    <row r="8" spans="1:3">
      <c r="A8" s="4">
        <v>40360</v>
      </c>
      <c r="B8" s="5" t="s">
        <v>4</v>
      </c>
      <c r="C8" s="5">
        <v>1118009</v>
      </c>
    </row>
    <row r="9" spans="1:3">
      <c r="A9" s="4">
        <v>40360</v>
      </c>
      <c r="B9" s="5" t="s">
        <v>5</v>
      </c>
      <c r="C9" s="5">
        <v>248</v>
      </c>
    </row>
    <row r="10" spans="1:3">
      <c r="A10" s="4">
        <v>40360</v>
      </c>
      <c r="B10" s="5" t="s">
        <v>6</v>
      </c>
      <c r="C10" s="5">
        <v>3050</v>
      </c>
    </row>
    <row r="11" spans="1:3">
      <c r="A11" s="4">
        <v>40360</v>
      </c>
      <c r="B11" s="5" t="s">
        <v>7</v>
      </c>
      <c r="C11" s="5">
        <v>730000</v>
      </c>
    </row>
    <row r="12" spans="1:3">
      <c r="A12" s="4">
        <v>40391</v>
      </c>
      <c r="B12" s="5" t="s">
        <v>3</v>
      </c>
      <c r="C12" s="5">
        <v>1100</v>
      </c>
    </row>
    <row r="13" spans="1:3">
      <c r="A13" s="4">
        <v>40391</v>
      </c>
      <c r="B13" s="5" t="s">
        <v>4</v>
      </c>
      <c r="C13" s="5">
        <v>1118009</v>
      </c>
    </row>
    <row r="14" spans="1:3">
      <c r="A14" s="4">
        <v>40391</v>
      </c>
      <c r="B14" s="5" t="s">
        <v>5</v>
      </c>
      <c r="C14" s="5">
        <v>248</v>
      </c>
    </row>
    <row r="15" spans="1:3">
      <c r="A15" s="4">
        <v>40391</v>
      </c>
      <c r="B15" s="5" t="s">
        <v>6</v>
      </c>
      <c r="C15" s="5">
        <v>3050</v>
      </c>
    </row>
    <row r="16" spans="1:3">
      <c r="A16" s="4">
        <v>40391</v>
      </c>
      <c r="B16" s="5" t="s">
        <v>7</v>
      </c>
      <c r="C16" s="5">
        <v>730000</v>
      </c>
    </row>
    <row r="17" spans="1:3">
      <c r="A17" s="4">
        <v>40422</v>
      </c>
      <c r="B17" s="5" t="s">
        <v>3</v>
      </c>
      <c r="C17" s="5">
        <v>1100</v>
      </c>
    </row>
    <row r="18" spans="1:3">
      <c r="A18" s="4">
        <v>40422</v>
      </c>
      <c r="B18" s="5" t="s">
        <v>4</v>
      </c>
      <c r="C18" s="5">
        <v>1118009</v>
      </c>
    </row>
    <row r="19" spans="1:3">
      <c r="A19" s="4">
        <v>40422</v>
      </c>
      <c r="B19" s="5" t="s">
        <v>5</v>
      </c>
      <c r="C19" s="5">
        <v>248</v>
      </c>
    </row>
    <row r="20" spans="1:3">
      <c r="A20" s="4">
        <v>40422</v>
      </c>
      <c r="B20" s="5" t="s">
        <v>6</v>
      </c>
      <c r="C20" s="5">
        <v>3050</v>
      </c>
    </row>
    <row r="21" spans="1:3">
      <c r="A21" s="4">
        <v>40422</v>
      </c>
      <c r="B21" s="5" t="s">
        <v>7</v>
      </c>
      <c r="C21" s="5">
        <v>730000</v>
      </c>
    </row>
    <row r="22" spans="1:3">
      <c r="A22" s="4">
        <v>40452</v>
      </c>
      <c r="B22" s="5" t="s">
        <v>3</v>
      </c>
      <c r="C22" s="5">
        <v>1100</v>
      </c>
    </row>
    <row r="23" spans="1:3">
      <c r="A23" s="4">
        <v>40452</v>
      </c>
      <c r="B23" s="5" t="s">
        <v>4</v>
      </c>
      <c r="C23" s="5">
        <v>1118009</v>
      </c>
    </row>
    <row r="24" spans="1:3">
      <c r="A24" s="4">
        <v>40452</v>
      </c>
      <c r="B24" s="5" t="s">
        <v>5</v>
      </c>
      <c r="C24" s="5">
        <v>248</v>
      </c>
    </row>
    <row r="25" spans="1:3">
      <c r="A25" s="4">
        <v>40452</v>
      </c>
      <c r="B25" s="5" t="s">
        <v>6</v>
      </c>
      <c r="C25" s="5">
        <v>3050</v>
      </c>
    </row>
    <row r="26" spans="1:3">
      <c r="A26" s="4">
        <v>40452</v>
      </c>
      <c r="B26" s="5" t="s">
        <v>7</v>
      </c>
      <c r="C26" s="5">
        <v>730000</v>
      </c>
    </row>
    <row r="27" spans="1:3">
      <c r="A27" s="4">
        <v>40483</v>
      </c>
      <c r="B27" s="5" t="s">
        <v>3</v>
      </c>
      <c r="C27" s="5">
        <v>1100</v>
      </c>
    </row>
    <row r="28" spans="1:3">
      <c r="A28" s="4">
        <v>40483</v>
      </c>
      <c r="B28" s="5" t="s">
        <v>4</v>
      </c>
      <c r="C28" s="5">
        <v>1118009</v>
      </c>
    </row>
    <row r="29" spans="1:3">
      <c r="A29" s="4">
        <v>40483</v>
      </c>
      <c r="B29" s="5" t="s">
        <v>5</v>
      </c>
      <c r="C29" s="5">
        <v>248</v>
      </c>
    </row>
    <row r="30" spans="1:3">
      <c r="A30" s="4">
        <v>40483</v>
      </c>
      <c r="B30" s="5" t="s">
        <v>6</v>
      </c>
      <c r="C30" s="5">
        <v>3050</v>
      </c>
    </row>
    <row r="31" spans="1:3">
      <c r="A31" s="4">
        <v>40483</v>
      </c>
      <c r="B31" s="5" t="s">
        <v>7</v>
      </c>
      <c r="C31" s="5">
        <v>730000</v>
      </c>
    </row>
    <row r="32" spans="1:3">
      <c r="A32" s="4">
        <v>40513</v>
      </c>
      <c r="B32" s="5" t="s">
        <v>3</v>
      </c>
      <c r="C32" s="5">
        <v>1100</v>
      </c>
    </row>
    <row r="33" spans="1:3">
      <c r="A33" s="4">
        <v>40513</v>
      </c>
      <c r="B33" s="5" t="s">
        <v>4</v>
      </c>
      <c r="C33" s="5">
        <v>1118009</v>
      </c>
    </row>
    <row r="34" spans="1:3">
      <c r="A34" s="4">
        <v>40513</v>
      </c>
      <c r="B34" s="5" t="s">
        <v>5</v>
      </c>
      <c r="C34" s="5">
        <v>248</v>
      </c>
    </row>
    <row r="35" spans="1:3">
      <c r="A35" s="4">
        <v>40513</v>
      </c>
      <c r="B35" s="5" t="s">
        <v>6</v>
      </c>
      <c r="C35" s="5">
        <v>3050</v>
      </c>
    </row>
    <row r="36" spans="1:3">
      <c r="A36" s="4">
        <v>40513</v>
      </c>
      <c r="B36" s="5" t="s">
        <v>7</v>
      </c>
      <c r="C36" s="5">
        <v>730000</v>
      </c>
    </row>
    <row r="37" spans="1:3">
      <c r="A37" s="4">
        <v>40544</v>
      </c>
      <c r="B37" s="5" t="s">
        <v>3</v>
      </c>
      <c r="C37" s="5">
        <v>1320</v>
      </c>
    </row>
    <row r="38" spans="1:3">
      <c r="A38" s="4">
        <v>40544</v>
      </c>
      <c r="B38" s="5" t="s">
        <v>4</v>
      </c>
      <c r="C38" s="5">
        <v>1290000</v>
      </c>
    </row>
    <row r="39" spans="1:3">
      <c r="A39" s="4">
        <v>40544</v>
      </c>
      <c r="B39" s="5" t="s">
        <v>5</v>
      </c>
      <c r="C39" s="5">
        <v>248</v>
      </c>
    </row>
    <row r="40" spans="1:3">
      <c r="A40" s="4">
        <v>40544</v>
      </c>
      <c r="B40" s="5" t="s">
        <v>6</v>
      </c>
      <c r="C40" s="5">
        <v>3050</v>
      </c>
    </row>
    <row r="41" spans="1:3">
      <c r="A41" s="4">
        <v>40544</v>
      </c>
      <c r="B41" s="5" t="s">
        <v>7</v>
      </c>
      <c r="C41" s="5">
        <v>830000</v>
      </c>
    </row>
    <row r="42" spans="1:3">
      <c r="A42" s="4">
        <v>40575</v>
      </c>
      <c r="B42" s="5" t="s">
        <v>3</v>
      </c>
      <c r="C42" s="5">
        <v>1320</v>
      </c>
    </row>
    <row r="43" spans="1:3">
      <c r="A43" s="4">
        <v>40575</v>
      </c>
      <c r="B43" s="5" t="s">
        <v>4</v>
      </c>
      <c r="C43" s="5">
        <v>1290000</v>
      </c>
    </row>
    <row r="44" spans="1:3">
      <c r="A44" s="4">
        <v>40575</v>
      </c>
      <c r="B44" s="5" t="s">
        <v>5</v>
      </c>
      <c r="C44" s="5">
        <v>285</v>
      </c>
    </row>
    <row r="45" spans="1:3">
      <c r="A45" s="4">
        <v>40575</v>
      </c>
      <c r="B45" s="5" t="s">
        <v>6</v>
      </c>
      <c r="C45" s="5">
        <v>3050</v>
      </c>
    </row>
    <row r="46" spans="1:3">
      <c r="A46" s="4">
        <v>40575</v>
      </c>
      <c r="B46" s="5" t="s">
        <v>7</v>
      </c>
      <c r="C46" s="5">
        <v>830000</v>
      </c>
    </row>
    <row r="47" spans="1:3">
      <c r="A47" s="4">
        <v>40603</v>
      </c>
      <c r="B47" s="5" t="s">
        <v>3</v>
      </c>
      <c r="C47" s="5">
        <v>1320</v>
      </c>
    </row>
    <row r="48" spans="1:3">
      <c r="A48" s="4">
        <v>40603</v>
      </c>
      <c r="B48" s="5" t="s">
        <v>4</v>
      </c>
      <c r="C48" s="5">
        <v>1290000</v>
      </c>
    </row>
    <row r="49" spans="1:3">
      <c r="A49" s="4">
        <v>40603</v>
      </c>
      <c r="B49" s="5" t="s">
        <v>5</v>
      </c>
      <c r="C49" s="5">
        <v>285</v>
      </c>
    </row>
    <row r="50" spans="1:3">
      <c r="A50" s="4">
        <v>40603</v>
      </c>
      <c r="B50" s="5" t="s">
        <v>6</v>
      </c>
      <c r="C50" s="5">
        <v>3050</v>
      </c>
    </row>
    <row r="51" spans="1:3">
      <c r="A51" s="4">
        <v>40603</v>
      </c>
      <c r="B51" s="5" t="s">
        <v>7</v>
      </c>
      <c r="C51" s="5">
        <v>830000</v>
      </c>
    </row>
    <row r="52" spans="1:3">
      <c r="A52" s="4">
        <v>40634</v>
      </c>
      <c r="B52" s="5" t="s">
        <v>3</v>
      </c>
      <c r="C52" s="5">
        <v>1320</v>
      </c>
    </row>
    <row r="53" spans="1:3">
      <c r="A53" s="4">
        <v>40634</v>
      </c>
      <c r="B53" s="5" t="s">
        <v>4</v>
      </c>
      <c r="C53" s="5">
        <v>1290000</v>
      </c>
    </row>
    <row r="54" spans="1:3">
      <c r="A54" s="4">
        <v>40634</v>
      </c>
      <c r="B54" s="5" t="s">
        <v>5</v>
      </c>
      <c r="C54" s="5">
        <v>301</v>
      </c>
    </row>
    <row r="55" spans="1:3">
      <c r="A55" s="4">
        <v>40634</v>
      </c>
      <c r="B55" s="5" t="s">
        <v>6</v>
      </c>
      <c r="C55" s="5">
        <v>3050</v>
      </c>
    </row>
    <row r="56" spans="1:3">
      <c r="A56" s="4">
        <v>40634</v>
      </c>
      <c r="B56" s="5" t="s">
        <v>7</v>
      </c>
      <c r="C56" s="5">
        <v>830000</v>
      </c>
    </row>
    <row r="57" spans="1:3">
      <c r="A57" s="4">
        <v>40664</v>
      </c>
      <c r="B57" s="5" t="s">
        <v>3</v>
      </c>
      <c r="C57" s="5">
        <v>1320</v>
      </c>
    </row>
    <row r="58" spans="1:3">
      <c r="A58" s="4">
        <v>40664</v>
      </c>
      <c r="B58" s="5" t="s">
        <v>4</v>
      </c>
      <c r="C58" s="5">
        <v>1290000</v>
      </c>
    </row>
    <row r="59" spans="1:3">
      <c r="A59" s="4">
        <v>40664</v>
      </c>
      <c r="B59" s="5" t="s">
        <v>5</v>
      </c>
      <c r="C59" s="5">
        <v>301</v>
      </c>
    </row>
    <row r="60" spans="1:3">
      <c r="A60" s="4">
        <v>40664</v>
      </c>
      <c r="B60" s="5" t="s">
        <v>6</v>
      </c>
      <c r="C60" s="5">
        <v>3050</v>
      </c>
    </row>
    <row r="61" spans="1:3">
      <c r="A61" s="4">
        <v>40664</v>
      </c>
      <c r="B61" s="5" t="s">
        <v>7</v>
      </c>
      <c r="C61" s="5">
        <v>830000</v>
      </c>
    </row>
    <row r="62" spans="1:3">
      <c r="A62" s="4">
        <v>40695</v>
      </c>
      <c r="B62" s="5" t="s">
        <v>3</v>
      </c>
      <c r="C62" s="5">
        <v>1320</v>
      </c>
    </row>
    <row r="63" spans="1:3">
      <c r="A63" s="4">
        <v>40695</v>
      </c>
      <c r="B63" s="5" t="s">
        <v>4</v>
      </c>
      <c r="C63" s="5">
        <v>1290000</v>
      </c>
    </row>
    <row r="64" spans="1:3">
      <c r="A64" s="4">
        <v>40695</v>
      </c>
      <c r="B64" s="5" t="s">
        <v>5</v>
      </c>
      <c r="C64" s="5">
        <v>301</v>
      </c>
    </row>
    <row r="65" spans="1:3">
      <c r="A65" s="4">
        <v>40695</v>
      </c>
      <c r="B65" s="5" t="s">
        <v>6</v>
      </c>
      <c r="C65" s="5">
        <v>3050</v>
      </c>
    </row>
    <row r="66" spans="1:3">
      <c r="A66" s="4">
        <v>40695</v>
      </c>
      <c r="B66" s="5" t="s">
        <v>7</v>
      </c>
      <c r="C66" s="5">
        <v>830000</v>
      </c>
    </row>
    <row r="67" spans="1:3">
      <c r="A67" s="4">
        <v>40725</v>
      </c>
      <c r="B67" s="5" t="s">
        <v>3</v>
      </c>
      <c r="C67" s="5">
        <v>1320</v>
      </c>
    </row>
    <row r="68" spans="1:3">
      <c r="A68" s="4">
        <v>40725</v>
      </c>
      <c r="B68" s="5" t="s">
        <v>4</v>
      </c>
      <c r="C68" s="5">
        <v>1290000</v>
      </c>
    </row>
    <row r="69" spans="1:3">
      <c r="A69" s="4">
        <v>40725</v>
      </c>
      <c r="B69" s="5" t="s">
        <v>5</v>
      </c>
      <c r="C69" s="5">
        <v>301</v>
      </c>
    </row>
    <row r="70" spans="1:3">
      <c r="A70" s="4">
        <v>40725</v>
      </c>
      <c r="B70" s="5" t="s">
        <v>6</v>
      </c>
      <c r="C70" s="5">
        <v>3050</v>
      </c>
    </row>
    <row r="71" spans="1:3">
      <c r="A71" s="4">
        <v>40725</v>
      </c>
      <c r="B71" s="5" t="s">
        <v>7</v>
      </c>
      <c r="C71" s="5">
        <v>830000</v>
      </c>
    </row>
    <row r="72" spans="1:3">
      <c r="A72" s="4">
        <v>40756</v>
      </c>
      <c r="B72" s="5" t="s">
        <v>3</v>
      </c>
      <c r="C72" s="5">
        <v>1320</v>
      </c>
    </row>
    <row r="73" spans="1:3">
      <c r="A73" s="4">
        <v>40756</v>
      </c>
      <c r="B73" s="5" t="s">
        <v>4</v>
      </c>
      <c r="C73" s="5">
        <v>1290000</v>
      </c>
    </row>
    <row r="74" spans="1:3">
      <c r="A74" s="4">
        <v>40756</v>
      </c>
      <c r="B74" s="5" t="s">
        <v>5</v>
      </c>
      <c r="C74" s="5">
        <v>301</v>
      </c>
    </row>
    <row r="75" spans="1:3">
      <c r="A75" s="4">
        <v>40756</v>
      </c>
      <c r="B75" s="5" t="s">
        <v>6</v>
      </c>
      <c r="C75" s="5">
        <v>3050</v>
      </c>
    </row>
    <row r="76" spans="1:3">
      <c r="A76" s="4">
        <v>40756</v>
      </c>
      <c r="B76" s="5" t="s">
        <v>7</v>
      </c>
      <c r="C76" s="5">
        <v>830000</v>
      </c>
    </row>
    <row r="77" spans="1:3">
      <c r="A77" s="4">
        <v>40787</v>
      </c>
      <c r="B77" s="5" t="s">
        <v>3</v>
      </c>
      <c r="C77" s="5">
        <v>1320</v>
      </c>
    </row>
    <row r="78" spans="1:3">
      <c r="A78" s="4">
        <v>40787</v>
      </c>
      <c r="B78" s="5" t="s">
        <v>4</v>
      </c>
      <c r="C78" s="5">
        <v>1290000</v>
      </c>
    </row>
    <row r="79" spans="1:3">
      <c r="A79" s="4">
        <v>40787</v>
      </c>
      <c r="B79" s="5" t="s">
        <v>5</v>
      </c>
      <c r="C79" s="5">
        <v>301</v>
      </c>
    </row>
    <row r="80" spans="1:3">
      <c r="A80" s="4">
        <v>40787</v>
      </c>
      <c r="B80" s="5" t="s">
        <v>6</v>
      </c>
      <c r="C80" s="5">
        <v>3050</v>
      </c>
    </row>
    <row r="81" spans="1:3">
      <c r="A81" s="4">
        <v>40787</v>
      </c>
      <c r="B81" s="5" t="s">
        <v>7</v>
      </c>
      <c r="C81" s="5">
        <v>830000</v>
      </c>
    </row>
    <row r="82" spans="1:3">
      <c r="A82" s="4">
        <v>40817</v>
      </c>
      <c r="B82" s="5" t="s">
        <v>3</v>
      </c>
      <c r="C82" s="5">
        <v>1320</v>
      </c>
    </row>
    <row r="83" spans="1:3">
      <c r="A83" s="4">
        <v>40817</v>
      </c>
      <c r="B83" s="5" t="s">
        <v>4</v>
      </c>
      <c r="C83" s="5">
        <v>1290000</v>
      </c>
    </row>
    <row r="84" spans="1:3">
      <c r="A84" s="4">
        <v>40817</v>
      </c>
      <c r="B84" s="5" t="s">
        <v>5</v>
      </c>
      <c r="C84" s="5">
        <v>312</v>
      </c>
    </row>
    <row r="85" spans="1:3">
      <c r="A85" s="4">
        <v>40817</v>
      </c>
      <c r="B85" s="5" t="s">
        <v>6</v>
      </c>
      <c r="C85" s="5">
        <v>3050</v>
      </c>
    </row>
    <row r="86" spans="1:3">
      <c r="A86" s="4">
        <v>40817</v>
      </c>
      <c r="B86" s="5" t="s">
        <v>7</v>
      </c>
      <c r="C86" s="5">
        <v>830000</v>
      </c>
    </row>
    <row r="87" spans="1:3">
      <c r="A87" s="4">
        <v>40848</v>
      </c>
      <c r="B87" s="5" t="s">
        <v>3</v>
      </c>
      <c r="C87" s="5">
        <v>1320</v>
      </c>
    </row>
    <row r="88" spans="1:3">
      <c r="A88" s="4">
        <v>40848</v>
      </c>
      <c r="B88" s="5" t="s">
        <v>4</v>
      </c>
      <c r="C88" s="5">
        <v>1290000</v>
      </c>
    </row>
    <row r="89" spans="1:3">
      <c r="A89" s="4">
        <v>40848</v>
      </c>
      <c r="B89" s="5" t="s">
        <v>5</v>
      </c>
      <c r="C89" s="5">
        <v>312</v>
      </c>
    </row>
    <row r="90" spans="1:3">
      <c r="A90" s="4">
        <v>40848</v>
      </c>
      <c r="B90" s="5" t="s">
        <v>6</v>
      </c>
      <c r="C90" s="5">
        <v>3050</v>
      </c>
    </row>
    <row r="91" spans="1:3">
      <c r="A91" s="4">
        <v>40848</v>
      </c>
      <c r="B91" s="5" t="s">
        <v>7</v>
      </c>
      <c r="C91" s="5">
        <v>830000</v>
      </c>
    </row>
    <row r="92" spans="1:3">
      <c r="A92" s="4">
        <v>40878</v>
      </c>
      <c r="B92" s="5" t="s">
        <v>3</v>
      </c>
      <c r="C92" s="5">
        <v>1320</v>
      </c>
    </row>
    <row r="93" spans="1:3">
      <c r="A93" s="4">
        <v>40878</v>
      </c>
      <c r="B93" s="5" t="s">
        <v>4</v>
      </c>
      <c r="C93" s="5">
        <v>1290000</v>
      </c>
    </row>
    <row r="94" spans="1:3">
      <c r="A94" s="4">
        <v>40878</v>
      </c>
      <c r="B94" s="5" t="s">
        <v>5</v>
      </c>
      <c r="C94" s="5">
        <v>312</v>
      </c>
    </row>
    <row r="95" spans="1:3">
      <c r="A95" s="4">
        <v>40878</v>
      </c>
      <c r="B95" s="5" t="s">
        <v>6</v>
      </c>
      <c r="C95" s="5">
        <v>3050</v>
      </c>
    </row>
    <row r="96" spans="1:3">
      <c r="A96" s="4">
        <v>40878</v>
      </c>
      <c r="B96" s="5" t="s">
        <v>7</v>
      </c>
      <c r="C96" s="5">
        <v>830000</v>
      </c>
    </row>
    <row r="97" spans="1:3">
      <c r="A97" s="4">
        <v>40909</v>
      </c>
      <c r="B97" s="5" t="s">
        <v>3</v>
      </c>
      <c r="C97" s="5">
        <v>1500</v>
      </c>
    </row>
    <row r="98" spans="1:3">
      <c r="A98" s="4">
        <v>40909</v>
      </c>
      <c r="B98" s="5" t="s">
        <v>4</v>
      </c>
      <c r="C98" s="5">
        <v>1530000</v>
      </c>
    </row>
    <row r="99" spans="1:3">
      <c r="A99" s="4">
        <v>40909</v>
      </c>
      <c r="B99" s="5" t="s">
        <v>5</v>
      </c>
      <c r="C99" s="5">
        <v>312</v>
      </c>
    </row>
    <row r="100" spans="1:3">
      <c r="A100" s="4">
        <v>40909</v>
      </c>
      <c r="B100" s="5" t="s">
        <v>6</v>
      </c>
      <c r="C100" s="5">
        <v>3050</v>
      </c>
    </row>
    <row r="101" spans="1:3">
      <c r="A101" s="4">
        <v>40909</v>
      </c>
      <c r="B101" s="5" t="s">
        <v>7</v>
      </c>
      <c r="C101" s="5">
        <v>1400000</v>
      </c>
    </row>
    <row r="102" spans="1:3">
      <c r="A102" s="4">
        <v>40940</v>
      </c>
      <c r="B102" s="5" t="s">
        <v>3</v>
      </c>
      <c r="C102" s="5">
        <v>1500</v>
      </c>
    </row>
    <row r="103" spans="1:3">
      <c r="A103" s="4">
        <v>40940</v>
      </c>
      <c r="B103" s="5" t="s">
        <v>4</v>
      </c>
      <c r="C103" s="5">
        <v>1530000</v>
      </c>
    </row>
    <row r="104" spans="1:3">
      <c r="A104" s="4">
        <v>40940</v>
      </c>
      <c r="B104" s="5" t="s">
        <v>5</v>
      </c>
      <c r="C104" s="5">
        <v>312</v>
      </c>
    </row>
    <row r="105" spans="1:3">
      <c r="A105" s="4">
        <v>40940</v>
      </c>
      <c r="B105" s="5" t="s">
        <v>6</v>
      </c>
      <c r="C105" s="5">
        <v>3050</v>
      </c>
    </row>
    <row r="106" spans="1:3">
      <c r="A106" s="4">
        <v>40940</v>
      </c>
      <c r="B106" s="5" t="s">
        <v>7</v>
      </c>
      <c r="C106" s="5">
        <v>1400000</v>
      </c>
    </row>
    <row r="107" spans="1:3">
      <c r="A107" s="4">
        <v>40969</v>
      </c>
      <c r="B107" s="5" t="s">
        <v>3</v>
      </c>
      <c r="C107" s="5">
        <v>1500</v>
      </c>
    </row>
    <row r="108" spans="1:3">
      <c r="A108" s="4">
        <v>40969</v>
      </c>
      <c r="B108" s="5" t="s">
        <v>4</v>
      </c>
      <c r="C108" s="5">
        <v>1530000</v>
      </c>
    </row>
    <row r="109" spans="1:3">
      <c r="A109" s="4">
        <v>40969</v>
      </c>
      <c r="B109" s="5" t="s">
        <v>5</v>
      </c>
      <c r="C109" s="5">
        <v>312</v>
      </c>
    </row>
    <row r="110" spans="1:3">
      <c r="A110" s="4">
        <v>40969</v>
      </c>
      <c r="B110" s="5" t="s">
        <v>6</v>
      </c>
      <c r="C110" s="5">
        <v>3050</v>
      </c>
    </row>
    <row r="111" spans="1:3">
      <c r="A111" s="4">
        <v>40969</v>
      </c>
      <c r="B111" s="5" t="s">
        <v>7</v>
      </c>
      <c r="C111" s="5">
        <v>1400000</v>
      </c>
    </row>
    <row r="112" spans="1:3">
      <c r="A112" s="4">
        <v>41000</v>
      </c>
      <c r="B112" s="5" t="s">
        <v>3</v>
      </c>
      <c r="C112" s="5">
        <v>1500</v>
      </c>
    </row>
    <row r="113" spans="1:3">
      <c r="A113" s="4">
        <v>41000</v>
      </c>
      <c r="B113" s="5" t="s">
        <v>4</v>
      </c>
      <c r="C113" s="5">
        <v>1530000</v>
      </c>
    </row>
    <row r="114" spans="1:3">
      <c r="A114" s="4">
        <v>41000</v>
      </c>
      <c r="B114" s="5" t="s">
        <v>5</v>
      </c>
      <c r="C114" s="5">
        <v>328</v>
      </c>
    </row>
    <row r="115" spans="1:3">
      <c r="A115" s="4">
        <v>41000</v>
      </c>
      <c r="B115" s="5" t="s">
        <v>6</v>
      </c>
      <c r="C115" s="5">
        <v>3050</v>
      </c>
    </row>
    <row r="116" spans="1:3">
      <c r="A116" s="4">
        <v>41000</v>
      </c>
      <c r="B116" s="5" t="s">
        <v>7</v>
      </c>
      <c r="C116" s="5">
        <v>1400000</v>
      </c>
    </row>
    <row r="117" spans="1:3">
      <c r="A117" s="4">
        <v>41030</v>
      </c>
      <c r="B117" s="5" t="s">
        <v>3</v>
      </c>
      <c r="C117" s="5">
        <v>1500</v>
      </c>
    </row>
    <row r="118" spans="1:3">
      <c r="A118" s="4">
        <v>41030</v>
      </c>
      <c r="B118" s="5" t="s">
        <v>4</v>
      </c>
      <c r="C118" s="5">
        <v>1530000</v>
      </c>
    </row>
    <row r="119" spans="1:3">
      <c r="A119" s="4">
        <v>41030</v>
      </c>
      <c r="B119" s="5" t="s">
        <v>5</v>
      </c>
      <c r="C119" s="5">
        <v>328</v>
      </c>
    </row>
    <row r="120" spans="1:3">
      <c r="A120" s="4">
        <v>41030</v>
      </c>
      <c r="B120" s="5" t="s">
        <v>6</v>
      </c>
      <c r="C120" s="5">
        <v>3050</v>
      </c>
    </row>
    <row r="121" spans="1:3">
      <c r="A121" s="4">
        <v>41030</v>
      </c>
      <c r="B121" s="5" t="s">
        <v>7</v>
      </c>
      <c r="C121" s="5">
        <v>1400000</v>
      </c>
    </row>
    <row r="122" spans="1:3">
      <c r="A122" s="4">
        <v>41061</v>
      </c>
      <c r="B122" s="5" t="s">
        <v>3</v>
      </c>
      <c r="C122" s="5">
        <v>1500</v>
      </c>
    </row>
    <row r="123" spans="1:3">
      <c r="A123" s="4">
        <v>41061</v>
      </c>
      <c r="B123" s="5" t="s">
        <v>4</v>
      </c>
      <c r="C123" s="5">
        <v>1530000</v>
      </c>
    </row>
    <row r="124" spans="1:3">
      <c r="A124" s="4">
        <v>41061</v>
      </c>
      <c r="B124" s="5" t="s">
        <v>5</v>
      </c>
      <c r="C124" s="5">
        <v>328</v>
      </c>
    </row>
    <row r="125" spans="1:3">
      <c r="A125" s="4">
        <v>41061</v>
      </c>
      <c r="B125" s="5" t="s">
        <v>6</v>
      </c>
      <c r="C125" s="5">
        <v>3050</v>
      </c>
    </row>
    <row r="126" spans="1:3">
      <c r="A126" s="4">
        <v>41061</v>
      </c>
      <c r="B126" s="5" t="s">
        <v>7</v>
      </c>
      <c r="C126" s="5">
        <v>1400000</v>
      </c>
    </row>
    <row r="127" spans="1:3">
      <c r="A127" s="4">
        <v>41091</v>
      </c>
      <c r="B127" s="5" t="s">
        <v>3</v>
      </c>
      <c r="C127" s="5">
        <v>1500</v>
      </c>
    </row>
    <row r="128" spans="1:3">
      <c r="A128" s="4">
        <v>41091</v>
      </c>
      <c r="B128" s="5" t="s">
        <v>4</v>
      </c>
      <c r="C128" s="5">
        <v>1530000</v>
      </c>
    </row>
    <row r="129" spans="1:3">
      <c r="A129" s="4">
        <v>41091</v>
      </c>
      <c r="B129" s="5" t="s">
        <v>5</v>
      </c>
      <c r="C129" s="5">
        <v>328</v>
      </c>
    </row>
    <row r="130" spans="1:3">
      <c r="A130" s="4">
        <v>41091</v>
      </c>
      <c r="B130" s="5" t="s">
        <v>6</v>
      </c>
      <c r="C130" s="5">
        <v>3050</v>
      </c>
    </row>
    <row r="131" spans="1:3">
      <c r="A131" s="4">
        <v>41091</v>
      </c>
      <c r="B131" s="5" t="s">
        <v>7</v>
      </c>
      <c r="C131" s="5">
        <v>1400000</v>
      </c>
    </row>
    <row r="132" spans="1:3">
      <c r="A132" s="4">
        <v>41122</v>
      </c>
      <c r="B132" s="5" t="s">
        <v>3</v>
      </c>
      <c r="C132" s="5">
        <v>1500</v>
      </c>
    </row>
    <row r="133" spans="1:3">
      <c r="A133" s="4">
        <v>41122</v>
      </c>
      <c r="B133" s="5" t="s">
        <v>4</v>
      </c>
      <c r="C133" s="5">
        <v>1530000</v>
      </c>
    </row>
    <row r="134" spans="1:3">
      <c r="A134" s="4">
        <v>41122</v>
      </c>
      <c r="B134" s="5" t="s">
        <v>5</v>
      </c>
      <c r="C134" s="5">
        <v>328</v>
      </c>
    </row>
    <row r="135" spans="1:3">
      <c r="A135" s="4">
        <v>41122</v>
      </c>
      <c r="B135" s="5" t="s">
        <v>6</v>
      </c>
      <c r="C135" s="5">
        <v>3050</v>
      </c>
    </row>
    <row r="136" spans="1:3">
      <c r="A136" s="4">
        <v>41122</v>
      </c>
      <c r="B136" s="5" t="s">
        <v>7</v>
      </c>
      <c r="C136" s="5">
        <v>1400000</v>
      </c>
    </row>
    <row r="137" spans="1:3">
      <c r="A137" s="4">
        <v>41153</v>
      </c>
      <c r="B137" s="5" t="s">
        <v>3</v>
      </c>
      <c r="C137" s="5">
        <v>1500</v>
      </c>
    </row>
    <row r="138" spans="1:3">
      <c r="A138" s="4">
        <v>41153</v>
      </c>
      <c r="B138" s="5" t="s">
        <v>4</v>
      </c>
      <c r="C138" s="5">
        <v>1530000</v>
      </c>
    </row>
    <row r="139" spans="1:3">
      <c r="A139" s="4">
        <v>41153</v>
      </c>
      <c r="B139" s="5" t="s">
        <v>5</v>
      </c>
      <c r="C139" s="5">
        <v>328</v>
      </c>
    </row>
    <row r="140" spans="1:3">
      <c r="A140" s="4">
        <v>41153</v>
      </c>
      <c r="B140" s="5" t="s">
        <v>6</v>
      </c>
      <c r="C140" s="5">
        <v>3050</v>
      </c>
    </row>
    <row r="141" spans="1:3">
      <c r="A141" s="4">
        <v>41153</v>
      </c>
      <c r="B141" s="5" t="s">
        <v>7</v>
      </c>
      <c r="C141" s="5">
        <v>1400000</v>
      </c>
    </row>
    <row r="142" spans="1:3">
      <c r="A142" s="4">
        <v>41183</v>
      </c>
      <c r="B142" s="5" t="s">
        <v>3</v>
      </c>
      <c r="C142" s="5">
        <v>1500</v>
      </c>
    </row>
    <row r="143" spans="1:3">
      <c r="A143" s="4">
        <v>41183</v>
      </c>
      <c r="B143" s="5" t="s">
        <v>4</v>
      </c>
      <c r="C143" s="5">
        <v>1530000</v>
      </c>
    </row>
    <row r="144" spans="1:3">
      <c r="A144" s="4">
        <v>41183</v>
      </c>
      <c r="B144" s="5" t="s">
        <v>5</v>
      </c>
      <c r="C144" s="5">
        <v>339</v>
      </c>
    </row>
    <row r="145" spans="1:3">
      <c r="A145" s="4">
        <v>41183</v>
      </c>
      <c r="B145" s="5" t="s">
        <v>6</v>
      </c>
      <c r="C145" s="5">
        <v>3050</v>
      </c>
    </row>
    <row r="146" spans="1:3">
      <c r="A146" s="4">
        <v>41183</v>
      </c>
      <c r="B146" s="5" t="s">
        <v>7</v>
      </c>
      <c r="C146" s="5">
        <v>1400000</v>
      </c>
    </row>
    <row r="147" spans="1:3">
      <c r="A147" s="4">
        <v>41214</v>
      </c>
      <c r="B147" s="5" t="s">
        <v>3</v>
      </c>
      <c r="C147" s="5">
        <v>1500</v>
      </c>
    </row>
    <row r="148" spans="1:3">
      <c r="A148" s="4">
        <v>41214</v>
      </c>
      <c r="B148" s="5" t="s">
        <v>4</v>
      </c>
      <c r="C148" s="5">
        <v>1530000</v>
      </c>
    </row>
    <row r="149" spans="1:3">
      <c r="A149" s="4">
        <v>41214</v>
      </c>
      <c r="B149" s="5" t="s">
        <v>5</v>
      </c>
      <c r="C149" s="5">
        <v>339</v>
      </c>
    </row>
    <row r="150" spans="1:3">
      <c r="A150" s="4">
        <v>41214</v>
      </c>
      <c r="B150" s="5" t="s">
        <v>6</v>
      </c>
      <c r="C150" s="5">
        <v>3050</v>
      </c>
    </row>
    <row r="151" spans="1:3">
      <c r="A151" s="4">
        <v>41214</v>
      </c>
      <c r="B151" s="5" t="s">
        <v>7</v>
      </c>
      <c r="C151" s="5">
        <v>1400000</v>
      </c>
    </row>
    <row r="152" spans="1:3">
      <c r="A152" s="4">
        <v>41244</v>
      </c>
      <c r="B152" s="5" t="s">
        <v>3</v>
      </c>
      <c r="C152" s="5">
        <v>1500</v>
      </c>
    </row>
    <row r="153" spans="1:3">
      <c r="A153" s="4">
        <v>41244</v>
      </c>
      <c r="B153" s="5" t="s">
        <v>4</v>
      </c>
      <c r="C153" s="5">
        <v>1530000</v>
      </c>
    </row>
    <row r="154" spans="1:3">
      <c r="A154" s="4">
        <v>41244</v>
      </c>
      <c r="B154" s="5" t="s">
        <v>5</v>
      </c>
      <c r="C154" s="5">
        <v>339</v>
      </c>
    </row>
    <row r="155" spans="1:3">
      <c r="A155" s="4">
        <v>41244</v>
      </c>
      <c r="B155" s="5" t="s">
        <v>6</v>
      </c>
      <c r="C155" s="5">
        <v>3050</v>
      </c>
    </row>
    <row r="156" spans="1:3">
      <c r="A156" s="4">
        <v>41244</v>
      </c>
      <c r="B156" s="5" t="s">
        <v>7</v>
      </c>
      <c r="C156" s="5">
        <v>1400000</v>
      </c>
    </row>
    <row r="157" spans="1:3">
      <c r="A157" s="4">
        <v>41275</v>
      </c>
      <c r="B157" s="5" t="s">
        <v>3</v>
      </c>
      <c r="C157" s="5">
        <v>1600</v>
      </c>
    </row>
    <row r="158" spans="1:3">
      <c r="A158" s="4">
        <v>41275</v>
      </c>
      <c r="B158" s="5" t="s">
        <v>4</v>
      </c>
      <c r="C158" s="5">
        <v>2200000</v>
      </c>
    </row>
    <row r="159" spans="1:3">
      <c r="A159" s="4">
        <v>41275</v>
      </c>
      <c r="B159" s="5" t="s">
        <v>5</v>
      </c>
      <c r="C159" s="5">
        <v>339</v>
      </c>
    </row>
    <row r="160" spans="1:3">
      <c r="A160" s="4">
        <v>41275</v>
      </c>
      <c r="B160" s="5" t="s">
        <v>6</v>
      </c>
      <c r="C160" s="5">
        <v>3050</v>
      </c>
    </row>
    <row r="161" spans="1:3">
      <c r="A161" s="4">
        <v>41275</v>
      </c>
      <c r="B161" s="5" t="s">
        <v>7</v>
      </c>
      <c r="C161" s="5">
        <v>1650000</v>
      </c>
    </row>
    <row r="162" spans="1:3">
      <c r="A162" s="4">
        <v>41306</v>
      </c>
      <c r="B162" s="5" t="s">
        <v>3</v>
      </c>
      <c r="C162" s="5">
        <v>1600</v>
      </c>
    </row>
    <row r="163" spans="1:3">
      <c r="A163" s="4">
        <v>41306</v>
      </c>
      <c r="B163" s="5" t="s">
        <v>4</v>
      </c>
      <c r="C163" s="5">
        <v>2200000</v>
      </c>
    </row>
    <row r="164" spans="1:3">
      <c r="A164" s="4">
        <v>41306</v>
      </c>
      <c r="B164" s="5" t="s">
        <v>5</v>
      </c>
      <c r="C164" s="5">
        <v>339</v>
      </c>
    </row>
    <row r="165" spans="1:3">
      <c r="A165" s="4">
        <v>41306</v>
      </c>
      <c r="B165" s="5" t="s">
        <v>6</v>
      </c>
      <c r="C165" s="5">
        <v>3050</v>
      </c>
    </row>
    <row r="166" spans="1:3">
      <c r="A166" s="4">
        <v>41306</v>
      </c>
      <c r="B166" s="5" t="s">
        <v>7</v>
      </c>
      <c r="C166" s="5">
        <v>1650000</v>
      </c>
    </row>
    <row r="167" spans="1:3">
      <c r="A167" s="4">
        <v>41334</v>
      </c>
      <c r="B167" s="5" t="s">
        <v>3</v>
      </c>
      <c r="C167" s="5">
        <v>1600</v>
      </c>
    </row>
    <row r="168" spans="1:3">
      <c r="A168" s="4">
        <v>41334</v>
      </c>
      <c r="B168" s="5" t="s">
        <v>4</v>
      </c>
      <c r="C168" s="5">
        <v>2200000</v>
      </c>
    </row>
    <row r="169" spans="1:3">
      <c r="A169" s="4">
        <v>41334</v>
      </c>
      <c r="B169" s="5" t="s">
        <v>5</v>
      </c>
      <c r="C169" s="5">
        <v>339</v>
      </c>
    </row>
    <row r="170" spans="1:3">
      <c r="A170" s="4">
        <v>41334</v>
      </c>
      <c r="B170" s="5" t="s">
        <v>6</v>
      </c>
      <c r="C170" s="5">
        <v>3050</v>
      </c>
    </row>
    <row r="171" spans="1:3">
      <c r="A171" s="4">
        <v>41334</v>
      </c>
      <c r="B171" s="5" t="s">
        <v>7</v>
      </c>
      <c r="C171" s="5">
        <v>1650000</v>
      </c>
    </row>
    <row r="172" spans="1:3">
      <c r="A172" s="4">
        <v>41365</v>
      </c>
      <c r="B172" s="5" t="s">
        <v>3</v>
      </c>
      <c r="C172" s="5">
        <v>1600</v>
      </c>
    </row>
    <row r="173" spans="1:3">
      <c r="A173" s="4">
        <v>41365</v>
      </c>
      <c r="B173" s="5" t="s">
        <v>4</v>
      </c>
      <c r="C173" s="5">
        <v>2200000</v>
      </c>
    </row>
    <row r="174" spans="1:3">
      <c r="A174" s="4">
        <v>41365</v>
      </c>
      <c r="B174" s="5" t="s">
        <v>5</v>
      </c>
      <c r="C174" s="5">
        <v>361</v>
      </c>
    </row>
    <row r="175" spans="1:3">
      <c r="A175" s="4">
        <v>41365</v>
      </c>
      <c r="B175" s="5" t="s">
        <v>6</v>
      </c>
      <c r="C175" s="5">
        <v>3050</v>
      </c>
    </row>
    <row r="176" spans="1:3">
      <c r="A176" s="4">
        <v>41365</v>
      </c>
      <c r="B176" s="5" t="s">
        <v>7</v>
      </c>
      <c r="C176" s="5">
        <v>1650000</v>
      </c>
    </row>
    <row r="177" spans="1:3">
      <c r="A177" s="4">
        <v>41395</v>
      </c>
      <c r="B177" s="5" t="s">
        <v>3</v>
      </c>
      <c r="C177" s="5">
        <v>1600</v>
      </c>
    </row>
    <row r="178" spans="1:3">
      <c r="A178" s="4">
        <v>41395</v>
      </c>
      <c r="B178" s="5" t="s">
        <v>4</v>
      </c>
      <c r="C178" s="5">
        <v>2200000</v>
      </c>
    </row>
    <row r="179" spans="1:3">
      <c r="A179" s="4">
        <v>41395</v>
      </c>
      <c r="B179" s="5" t="s">
        <v>5</v>
      </c>
      <c r="C179" s="5">
        <v>361</v>
      </c>
    </row>
    <row r="180" spans="1:3">
      <c r="A180" s="4">
        <v>41395</v>
      </c>
      <c r="B180" s="5" t="s">
        <v>6</v>
      </c>
      <c r="C180" s="5">
        <v>3050</v>
      </c>
    </row>
    <row r="181" spans="1:3">
      <c r="A181" s="4">
        <v>41395</v>
      </c>
      <c r="B181" s="5" t="s">
        <v>7</v>
      </c>
      <c r="C181" s="5">
        <v>1650000</v>
      </c>
    </row>
    <row r="182" spans="1:3">
      <c r="A182" s="4">
        <v>41426</v>
      </c>
      <c r="B182" s="5" t="s">
        <v>3</v>
      </c>
      <c r="C182" s="5">
        <v>1600</v>
      </c>
    </row>
    <row r="183" spans="1:3">
      <c r="A183" s="4">
        <v>41426</v>
      </c>
      <c r="B183" s="5" t="s">
        <v>4</v>
      </c>
      <c r="C183" s="5">
        <v>2200000</v>
      </c>
    </row>
    <row r="184" spans="1:3">
      <c r="A184" s="4">
        <v>41426</v>
      </c>
      <c r="B184" s="5" t="s">
        <v>5</v>
      </c>
      <c r="C184" s="5">
        <v>361</v>
      </c>
    </row>
    <row r="185" spans="1:3">
      <c r="A185" s="4">
        <v>41426</v>
      </c>
      <c r="B185" s="5" t="s">
        <v>6</v>
      </c>
      <c r="C185" s="5">
        <v>5300</v>
      </c>
    </row>
    <row r="186" spans="1:3">
      <c r="A186" s="4">
        <v>41426</v>
      </c>
      <c r="B186" s="5" t="s">
        <v>7</v>
      </c>
      <c r="C186" s="5">
        <v>1650000</v>
      </c>
    </row>
    <row r="187" spans="1:3">
      <c r="A187" s="4">
        <v>41456</v>
      </c>
      <c r="B187" s="5" t="s">
        <v>3</v>
      </c>
      <c r="C187" s="5">
        <v>1600</v>
      </c>
    </row>
    <row r="188" spans="1:3">
      <c r="A188" s="4">
        <v>41456</v>
      </c>
      <c r="B188" s="5" t="s">
        <v>4</v>
      </c>
      <c r="C188" s="5">
        <v>2200000</v>
      </c>
    </row>
    <row r="189" spans="1:3">
      <c r="A189" s="4">
        <v>41456</v>
      </c>
      <c r="B189" s="5" t="s">
        <v>5</v>
      </c>
      <c r="C189" s="5">
        <v>361</v>
      </c>
    </row>
    <row r="190" spans="1:3">
      <c r="A190" s="4">
        <v>41456</v>
      </c>
      <c r="B190" s="5" t="s">
        <v>6</v>
      </c>
      <c r="C190" s="5">
        <v>5300</v>
      </c>
    </row>
    <row r="191" spans="1:3">
      <c r="A191" s="4">
        <v>41456</v>
      </c>
      <c r="B191" s="5" t="s">
        <v>7</v>
      </c>
      <c r="C191" s="5">
        <v>1650000</v>
      </c>
    </row>
    <row r="192" spans="1:3">
      <c r="A192" s="4">
        <v>41487</v>
      </c>
      <c r="B192" s="5" t="s">
        <v>3</v>
      </c>
      <c r="C192" s="5">
        <v>1600</v>
      </c>
    </row>
    <row r="193" spans="1:3">
      <c r="A193" s="4">
        <v>41487</v>
      </c>
      <c r="B193" s="5" t="s">
        <v>4</v>
      </c>
      <c r="C193" s="5">
        <v>2200000</v>
      </c>
    </row>
    <row r="194" spans="1:3">
      <c r="A194" s="4">
        <v>41487</v>
      </c>
      <c r="B194" s="5" t="s">
        <v>5</v>
      </c>
      <c r="C194" s="5">
        <v>361</v>
      </c>
    </row>
    <row r="195" spans="1:3">
      <c r="A195" s="4">
        <v>41487</v>
      </c>
      <c r="B195" s="5" t="s">
        <v>6</v>
      </c>
      <c r="C195" s="5">
        <v>5300</v>
      </c>
    </row>
    <row r="196" spans="1:3">
      <c r="A196" s="4">
        <v>41487</v>
      </c>
      <c r="B196" s="5" t="s">
        <v>7</v>
      </c>
      <c r="C196" s="5">
        <v>1650000</v>
      </c>
    </row>
    <row r="197" spans="1:3">
      <c r="A197" s="4">
        <v>41518</v>
      </c>
      <c r="B197" s="5" t="s">
        <v>3</v>
      </c>
      <c r="C197" s="5">
        <v>1600</v>
      </c>
    </row>
    <row r="198" spans="1:3">
      <c r="A198" s="4">
        <v>41518</v>
      </c>
      <c r="B198" s="5" t="s">
        <v>4</v>
      </c>
      <c r="C198" s="5">
        <v>2200000</v>
      </c>
    </row>
    <row r="199" spans="1:3">
      <c r="A199" s="4">
        <v>41518</v>
      </c>
      <c r="B199" s="5" t="s">
        <v>5</v>
      </c>
      <c r="C199" s="5">
        <v>361</v>
      </c>
    </row>
    <row r="200" spans="1:3">
      <c r="A200" s="4">
        <v>41518</v>
      </c>
      <c r="B200" s="5" t="s">
        <v>6</v>
      </c>
      <c r="C200" s="5">
        <v>5300</v>
      </c>
    </row>
    <row r="201" spans="1:3">
      <c r="A201" s="4">
        <v>41518</v>
      </c>
      <c r="B201" s="5" t="s">
        <v>7</v>
      </c>
      <c r="C201" s="5">
        <v>1650000</v>
      </c>
    </row>
    <row r="202" spans="1:3">
      <c r="A202" s="4">
        <v>41548</v>
      </c>
      <c r="B202" s="5" t="s">
        <v>3</v>
      </c>
      <c r="C202" s="5">
        <v>1600</v>
      </c>
    </row>
    <row r="203" spans="1:3">
      <c r="A203" s="4">
        <v>41548</v>
      </c>
      <c r="B203" s="5" t="s">
        <v>4</v>
      </c>
      <c r="C203" s="5">
        <v>2200000</v>
      </c>
    </row>
    <row r="204" spans="1:3">
      <c r="A204" s="4">
        <v>41548</v>
      </c>
      <c r="B204" s="5" t="s">
        <v>5</v>
      </c>
      <c r="C204" s="5">
        <v>377</v>
      </c>
    </row>
    <row r="205" spans="1:3">
      <c r="A205" s="4">
        <v>41548</v>
      </c>
      <c r="B205" s="5" t="s">
        <v>6</v>
      </c>
      <c r="C205" s="5">
        <v>5300</v>
      </c>
    </row>
    <row r="206" spans="1:3">
      <c r="A206" s="4">
        <v>41548</v>
      </c>
      <c r="B206" s="5" t="s">
        <v>7</v>
      </c>
      <c r="C206" s="5">
        <v>1650000</v>
      </c>
    </row>
    <row r="207" spans="1:3">
      <c r="A207" s="4">
        <v>41579</v>
      </c>
      <c r="B207" s="5" t="s">
        <v>3</v>
      </c>
      <c r="C207" s="5">
        <v>1600</v>
      </c>
    </row>
    <row r="208" spans="1:3">
      <c r="A208" s="4">
        <v>41579</v>
      </c>
      <c r="B208" s="5" t="s">
        <v>4</v>
      </c>
      <c r="C208" s="5">
        <v>2200000</v>
      </c>
    </row>
    <row r="209" spans="1:3">
      <c r="A209" s="4">
        <v>41579</v>
      </c>
      <c r="B209" s="5" t="s">
        <v>5</v>
      </c>
      <c r="C209" s="5">
        <v>377</v>
      </c>
    </row>
    <row r="210" spans="1:3">
      <c r="A210" s="4">
        <v>41579</v>
      </c>
      <c r="B210" s="5" t="s">
        <v>6</v>
      </c>
      <c r="C210" s="5">
        <v>5300</v>
      </c>
    </row>
    <row r="211" spans="1:3">
      <c r="A211" s="4">
        <v>41579</v>
      </c>
      <c r="B211" s="5" t="s">
        <v>7</v>
      </c>
      <c r="C211" s="5">
        <v>1650000</v>
      </c>
    </row>
    <row r="212" spans="1:3">
      <c r="A212" s="4">
        <v>41609</v>
      </c>
      <c r="B212" s="5" t="s">
        <v>3</v>
      </c>
      <c r="C212" s="5">
        <v>1600</v>
      </c>
    </row>
    <row r="213" spans="1:3">
      <c r="A213" s="4">
        <v>41609</v>
      </c>
      <c r="B213" s="5" t="s">
        <v>4</v>
      </c>
      <c r="C213" s="5">
        <v>2200000</v>
      </c>
    </row>
    <row r="214" spans="1:3">
      <c r="A214" s="4">
        <v>41609</v>
      </c>
      <c r="B214" s="5" t="s">
        <v>5</v>
      </c>
      <c r="C214" s="5">
        <v>377</v>
      </c>
    </row>
    <row r="215" spans="1:3">
      <c r="A215" s="4">
        <v>41609</v>
      </c>
      <c r="B215" s="5" t="s">
        <v>6</v>
      </c>
      <c r="C215" s="5">
        <v>5300</v>
      </c>
    </row>
    <row r="216" spans="1:3">
      <c r="A216" s="4">
        <v>41609</v>
      </c>
      <c r="B216" s="5" t="s">
        <v>7</v>
      </c>
      <c r="C216" s="5">
        <v>1650000</v>
      </c>
    </row>
    <row r="217" spans="1:3">
      <c r="A217" s="4">
        <v>41640</v>
      </c>
      <c r="B217" s="5" t="s">
        <v>3</v>
      </c>
      <c r="C217" s="5">
        <v>1600</v>
      </c>
    </row>
    <row r="218" spans="1:3">
      <c r="A218" s="4">
        <v>41640</v>
      </c>
      <c r="B218" s="5" t="s">
        <v>4</v>
      </c>
      <c r="C218" s="5">
        <v>2400000</v>
      </c>
    </row>
    <row r="219" spans="1:3">
      <c r="A219" s="4">
        <v>41640</v>
      </c>
      <c r="B219" s="5" t="s">
        <v>5</v>
      </c>
      <c r="C219" s="5">
        <v>377</v>
      </c>
    </row>
    <row r="220" spans="1:3">
      <c r="A220" s="4">
        <v>41640</v>
      </c>
      <c r="B220" s="5" t="s">
        <v>6</v>
      </c>
      <c r="C220" s="5">
        <v>5300</v>
      </c>
    </row>
    <row r="221" spans="1:3">
      <c r="A221" s="4">
        <v>41640</v>
      </c>
      <c r="B221" s="5" t="s">
        <v>7</v>
      </c>
      <c r="C221" s="5">
        <v>1900000</v>
      </c>
    </row>
    <row r="222" spans="1:3">
      <c r="A222" s="4">
        <v>41671</v>
      </c>
      <c r="B222" s="5" t="s">
        <v>3</v>
      </c>
      <c r="C222" s="5">
        <v>1810</v>
      </c>
    </row>
    <row r="223" spans="1:3">
      <c r="A223" s="4">
        <v>41671</v>
      </c>
      <c r="B223" s="5" t="s">
        <v>4</v>
      </c>
      <c r="C223" s="5">
        <v>2400000</v>
      </c>
    </row>
    <row r="224" spans="1:3">
      <c r="A224" s="4">
        <v>41671</v>
      </c>
      <c r="B224" s="5" t="s">
        <v>5</v>
      </c>
      <c r="C224" s="5">
        <v>377</v>
      </c>
    </row>
    <row r="225" spans="1:3">
      <c r="A225" s="4">
        <v>41671</v>
      </c>
      <c r="B225" s="5" t="s">
        <v>6</v>
      </c>
      <c r="C225" s="5">
        <v>5300</v>
      </c>
    </row>
    <row r="226" spans="1:3">
      <c r="A226" s="4">
        <v>41671</v>
      </c>
      <c r="B226" s="5" t="s">
        <v>7</v>
      </c>
      <c r="C226" s="5">
        <v>1900000</v>
      </c>
    </row>
    <row r="227" spans="1:3">
      <c r="A227" s="4">
        <v>41699</v>
      </c>
      <c r="B227" s="5" t="s">
        <v>3</v>
      </c>
      <c r="C227" s="5">
        <v>1810</v>
      </c>
    </row>
    <row r="228" spans="1:3">
      <c r="A228" s="4">
        <v>41699</v>
      </c>
      <c r="B228" s="5" t="s">
        <v>4</v>
      </c>
      <c r="C228" s="5">
        <v>2400000</v>
      </c>
    </row>
    <row r="229" spans="1:3">
      <c r="A229" s="4">
        <v>41699</v>
      </c>
      <c r="B229" s="5" t="s">
        <v>5</v>
      </c>
      <c r="C229" s="5">
        <v>377</v>
      </c>
    </row>
    <row r="230" spans="1:3">
      <c r="A230" s="4">
        <v>41699</v>
      </c>
      <c r="B230" s="5" t="s">
        <v>6</v>
      </c>
      <c r="C230" s="5">
        <v>5300</v>
      </c>
    </row>
    <row r="231" spans="1:3">
      <c r="A231" s="4">
        <v>41699</v>
      </c>
      <c r="B231" s="5" t="s">
        <v>7</v>
      </c>
      <c r="C231" s="5">
        <v>1900000</v>
      </c>
    </row>
    <row r="232" spans="1:3">
      <c r="A232" s="4">
        <v>41730</v>
      </c>
      <c r="B232" s="5" t="s">
        <v>3</v>
      </c>
      <c r="C232" s="5">
        <v>1810</v>
      </c>
    </row>
    <row r="233" spans="1:3">
      <c r="A233" s="4">
        <v>41730</v>
      </c>
      <c r="B233" s="5" t="s">
        <v>4</v>
      </c>
      <c r="C233" s="5">
        <v>2400000</v>
      </c>
    </row>
    <row r="234" spans="1:3">
      <c r="A234" s="4">
        <v>41730</v>
      </c>
      <c r="B234" s="5" t="s">
        <v>5</v>
      </c>
      <c r="C234" s="5">
        <v>399</v>
      </c>
    </row>
    <row r="235" spans="1:3">
      <c r="A235" s="4">
        <v>41730</v>
      </c>
      <c r="B235" s="5" t="s">
        <v>6</v>
      </c>
      <c r="C235" s="5">
        <v>5300</v>
      </c>
    </row>
    <row r="236" spans="1:3">
      <c r="A236" s="4">
        <v>41730</v>
      </c>
      <c r="B236" s="5" t="s">
        <v>7</v>
      </c>
      <c r="C236" s="5">
        <v>1900000</v>
      </c>
    </row>
    <row r="237" spans="1:3">
      <c r="A237" s="4">
        <v>41760</v>
      </c>
      <c r="B237" s="5" t="s">
        <v>3</v>
      </c>
      <c r="C237" s="5">
        <v>1810</v>
      </c>
    </row>
    <row r="238" spans="1:3">
      <c r="A238" s="4">
        <v>41760</v>
      </c>
      <c r="B238" s="5" t="s">
        <v>4</v>
      </c>
      <c r="C238" s="5">
        <v>2400000</v>
      </c>
    </row>
    <row r="239" spans="1:3">
      <c r="A239" s="4">
        <v>41760</v>
      </c>
      <c r="B239" s="5" t="s">
        <v>5</v>
      </c>
      <c r="C239" s="5">
        <v>399</v>
      </c>
    </row>
    <row r="240" spans="1:3">
      <c r="A240" s="4">
        <v>41760</v>
      </c>
      <c r="B240" s="5" t="s">
        <v>6</v>
      </c>
      <c r="C240" s="5">
        <v>5300</v>
      </c>
    </row>
    <row r="241" spans="1:3">
      <c r="A241" s="4">
        <v>41760</v>
      </c>
      <c r="B241" s="5" t="s">
        <v>7</v>
      </c>
      <c r="C241" s="5">
        <v>1900000</v>
      </c>
    </row>
    <row r="242" spans="1:3">
      <c r="A242" s="4">
        <v>41791</v>
      </c>
      <c r="B242" s="5" t="s">
        <v>3</v>
      </c>
      <c r="C242" s="5">
        <v>1810</v>
      </c>
    </row>
    <row r="243" spans="1:3">
      <c r="A243" s="4">
        <v>41791</v>
      </c>
      <c r="B243" s="5" t="s">
        <v>4</v>
      </c>
      <c r="C243" s="5">
        <v>2400000</v>
      </c>
    </row>
    <row r="244" spans="1:3">
      <c r="A244" s="4">
        <v>41791</v>
      </c>
      <c r="B244" s="5" t="s">
        <v>5</v>
      </c>
      <c r="C244" s="5">
        <v>399</v>
      </c>
    </row>
    <row r="245" spans="1:3">
      <c r="A245" s="4">
        <v>41791</v>
      </c>
      <c r="B245" s="5" t="s">
        <v>6</v>
      </c>
      <c r="C245" s="5">
        <v>5300</v>
      </c>
    </row>
    <row r="246" spans="1:3">
      <c r="A246" s="4">
        <v>41791</v>
      </c>
      <c r="B246" s="5" t="s">
        <v>7</v>
      </c>
      <c r="C246" s="5">
        <v>1900000</v>
      </c>
    </row>
    <row r="247" spans="1:3">
      <c r="A247" s="4">
        <v>41821</v>
      </c>
      <c r="B247" s="5" t="s">
        <v>3</v>
      </c>
      <c r="C247" s="5">
        <v>1810</v>
      </c>
    </row>
    <row r="248" spans="1:3">
      <c r="A248" s="4">
        <v>41821</v>
      </c>
      <c r="B248" s="5" t="s">
        <v>4</v>
      </c>
      <c r="C248" s="5">
        <v>2400000</v>
      </c>
    </row>
    <row r="249" spans="1:3">
      <c r="A249" s="4">
        <v>41821</v>
      </c>
      <c r="B249" s="5" t="s">
        <v>5</v>
      </c>
      <c r="C249" s="5">
        <v>399</v>
      </c>
    </row>
    <row r="250" spans="1:3">
      <c r="A250" s="4">
        <v>41821</v>
      </c>
      <c r="B250" s="5" t="s">
        <v>6</v>
      </c>
      <c r="C250" s="5">
        <v>5300</v>
      </c>
    </row>
    <row r="251" spans="1:3">
      <c r="A251" s="4">
        <v>41821</v>
      </c>
      <c r="B251" s="5" t="s">
        <v>7</v>
      </c>
      <c r="C251" s="5">
        <v>1900000</v>
      </c>
    </row>
    <row r="252" spans="1:3">
      <c r="A252" s="4">
        <v>41852</v>
      </c>
      <c r="B252" s="5" t="s">
        <v>3</v>
      </c>
      <c r="C252" s="5">
        <v>1810</v>
      </c>
    </row>
    <row r="253" spans="1:3">
      <c r="A253" s="4">
        <v>41852</v>
      </c>
      <c r="B253" s="5" t="s">
        <v>4</v>
      </c>
      <c r="C253" s="5">
        <v>2400000</v>
      </c>
    </row>
    <row r="254" spans="1:3">
      <c r="A254" s="4">
        <v>41852</v>
      </c>
      <c r="B254" s="5" t="s">
        <v>5</v>
      </c>
      <c r="C254" s="5">
        <v>399</v>
      </c>
    </row>
    <row r="255" spans="1:3">
      <c r="A255" s="4">
        <v>41852</v>
      </c>
      <c r="B255" s="5" t="s">
        <v>6</v>
      </c>
      <c r="C255" s="5">
        <v>5300</v>
      </c>
    </row>
    <row r="256" spans="1:3">
      <c r="A256" s="4">
        <v>41852</v>
      </c>
      <c r="B256" s="5" t="s">
        <v>7</v>
      </c>
      <c r="C256" s="5">
        <v>1900000</v>
      </c>
    </row>
    <row r="257" spans="1:3">
      <c r="A257" s="4">
        <v>41883</v>
      </c>
      <c r="B257" s="5" t="s">
        <v>3</v>
      </c>
      <c r="C257" s="5">
        <v>1810</v>
      </c>
    </row>
    <row r="258" spans="1:3">
      <c r="A258" s="4">
        <v>41883</v>
      </c>
      <c r="B258" s="5" t="s">
        <v>4</v>
      </c>
      <c r="C258" s="5">
        <v>2400000</v>
      </c>
    </row>
    <row r="259" spans="1:3">
      <c r="A259" s="4">
        <v>41883</v>
      </c>
      <c r="B259" s="5" t="s">
        <v>5</v>
      </c>
      <c r="C259" s="5">
        <v>399</v>
      </c>
    </row>
    <row r="260" spans="1:3">
      <c r="A260" s="4">
        <v>41883</v>
      </c>
      <c r="B260" s="5" t="s">
        <v>6</v>
      </c>
      <c r="C260" s="5">
        <v>5300</v>
      </c>
    </row>
    <row r="261" spans="1:3">
      <c r="A261" s="4">
        <v>41883</v>
      </c>
      <c r="B261" s="5" t="s">
        <v>7</v>
      </c>
      <c r="C261" s="5">
        <v>1900000</v>
      </c>
    </row>
    <row r="262" spans="1:3">
      <c r="A262" s="4">
        <v>41913</v>
      </c>
      <c r="B262" s="5" t="s">
        <v>3</v>
      </c>
      <c r="C262" s="5">
        <v>1810</v>
      </c>
    </row>
    <row r="263" spans="1:3">
      <c r="A263" s="4">
        <v>41913</v>
      </c>
      <c r="B263" s="5" t="s">
        <v>4</v>
      </c>
      <c r="C263" s="5">
        <v>2400000</v>
      </c>
    </row>
    <row r="264" spans="1:3">
      <c r="A264" s="4">
        <v>41913</v>
      </c>
      <c r="B264" s="5" t="s">
        <v>5</v>
      </c>
      <c r="C264" s="5">
        <v>403</v>
      </c>
    </row>
    <row r="265" spans="1:3">
      <c r="A265" s="4">
        <v>41913</v>
      </c>
      <c r="B265" s="5" t="s">
        <v>6</v>
      </c>
      <c r="C265" s="5">
        <v>5300</v>
      </c>
    </row>
    <row r="266" spans="1:3">
      <c r="A266" s="4">
        <v>41913</v>
      </c>
      <c r="B266" s="5" t="s">
        <v>7</v>
      </c>
      <c r="C266" s="5">
        <v>1900000</v>
      </c>
    </row>
    <row r="267" spans="1:3">
      <c r="A267" s="4">
        <v>41944</v>
      </c>
      <c r="B267" s="5" t="s">
        <v>3</v>
      </c>
      <c r="C267" s="5">
        <v>1810</v>
      </c>
    </row>
    <row r="268" spans="1:3">
      <c r="A268" s="4">
        <v>41944</v>
      </c>
      <c r="B268" s="5" t="s">
        <v>4</v>
      </c>
      <c r="C268" s="5">
        <v>2400000</v>
      </c>
    </row>
    <row r="269" spans="1:3">
      <c r="A269" s="4">
        <v>41944</v>
      </c>
      <c r="B269" s="5" t="s">
        <v>5</v>
      </c>
      <c r="C269" s="5">
        <v>403</v>
      </c>
    </row>
    <row r="270" spans="1:3">
      <c r="A270" s="4">
        <v>41944</v>
      </c>
      <c r="B270" s="5" t="s">
        <v>6</v>
      </c>
      <c r="C270" s="5">
        <v>5300</v>
      </c>
    </row>
    <row r="271" spans="1:3">
      <c r="A271" s="4">
        <v>41944</v>
      </c>
      <c r="B271" s="5" t="s">
        <v>7</v>
      </c>
      <c r="C271" s="5">
        <v>1900000</v>
      </c>
    </row>
    <row r="272" spans="1:3">
      <c r="A272" s="4">
        <v>41974</v>
      </c>
      <c r="B272" s="5" t="s">
        <v>3</v>
      </c>
      <c r="C272" s="5">
        <v>1810</v>
      </c>
    </row>
    <row r="273" spans="1:3">
      <c r="A273" s="4">
        <v>41974</v>
      </c>
      <c r="B273" s="5" t="s">
        <v>4</v>
      </c>
      <c r="C273" s="5">
        <v>2400000</v>
      </c>
    </row>
    <row r="274" spans="1:3">
      <c r="A274" s="4">
        <v>41974</v>
      </c>
      <c r="B274" s="5" t="s">
        <v>5</v>
      </c>
      <c r="C274" s="5">
        <v>403</v>
      </c>
    </row>
    <row r="275" spans="1:3">
      <c r="A275" s="4">
        <v>41974</v>
      </c>
      <c r="B275" s="5" t="s">
        <v>6</v>
      </c>
      <c r="C275" s="5">
        <v>5300</v>
      </c>
    </row>
    <row r="276" spans="1:3">
      <c r="A276" s="4">
        <v>41974</v>
      </c>
      <c r="B276" s="5" t="s">
        <v>7</v>
      </c>
      <c r="C276" s="5">
        <v>1900000</v>
      </c>
    </row>
    <row r="277" spans="1:3">
      <c r="A277" s="4">
        <v>42005</v>
      </c>
      <c r="B277" s="5" t="s">
        <v>3</v>
      </c>
      <c r="C277" s="5">
        <v>1810</v>
      </c>
    </row>
    <row r="278" spans="1:3">
      <c r="A278" s="4">
        <v>42005</v>
      </c>
      <c r="B278" s="5" t="s">
        <v>4</v>
      </c>
      <c r="C278" s="5">
        <v>2700000</v>
      </c>
    </row>
    <row r="279" spans="1:3">
      <c r="A279" s="4">
        <v>42005</v>
      </c>
      <c r="B279" s="5" t="s">
        <v>5</v>
      </c>
      <c r="C279" s="5">
        <v>403</v>
      </c>
    </row>
    <row r="280" spans="1:3">
      <c r="A280" s="4">
        <v>42005</v>
      </c>
      <c r="B280" s="5" t="s">
        <v>6</v>
      </c>
      <c r="C280" s="5">
        <v>5300</v>
      </c>
    </row>
    <row r="281" spans="1:3">
      <c r="A281" s="4">
        <v>42005</v>
      </c>
      <c r="B281" s="5" t="s">
        <v>7</v>
      </c>
      <c r="C281" s="5">
        <v>2150000</v>
      </c>
    </row>
    <row r="282" spans="1:3">
      <c r="A282" s="4">
        <v>42036</v>
      </c>
      <c r="B282" s="5" t="s">
        <v>3</v>
      </c>
      <c r="C282" s="5">
        <v>1810</v>
      </c>
    </row>
    <row r="283" spans="1:3">
      <c r="A283" s="4">
        <v>42036</v>
      </c>
      <c r="B283" s="5" t="s">
        <v>4</v>
      </c>
      <c r="C283" s="5">
        <v>2700000</v>
      </c>
    </row>
    <row r="284" spans="1:3">
      <c r="A284" s="4">
        <v>42036</v>
      </c>
      <c r="B284" s="5" t="s">
        <v>5</v>
      </c>
      <c r="C284" s="5">
        <v>403</v>
      </c>
    </row>
    <row r="285" spans="1:3">
      <c r="A285" s="4">
        <v>42036</v>
      </c>
      <c r="B285" s="5" t="s">
        <v>6</v>
      </c>
      <c r="C285" s="5">
        <v>5300</v>
      </c>
    </row>
    <row r="286" spans="1:3">
      <c r="A286" s="4">
        <v>42036</v>
      </c>
      <c r="B286" s="5" t="s">
        <v>7</v>
      </c>
      <c r="C286" s="5">
        <v>2150000</v>
      </c>
    </row>
    <row r="287" spans="1:3">
      <c r="A287" s="4">
        <v>42064</v>
      </c>
      <c r="B287" s="5" t="s">
        <v>3</v>
      </c>
      <c r="C287" s="5">
        <v>2030</v>
      </c>
    </row>
    <row r="288" spans="1:3">
      <c r="A288" s="4">
        <v>42064</v>
      </c>
      <c r="B288" s="5" t="s">
        <v>4</v>
      </c>
      <c r="C288" s="5">
        <v>2700000</v>
      </c>
    </row>
    <row r="289" spans="1:3">
      <c r="A289" s="4">
        <v>42064</v>
      </c>
      <c r="B289" s="5" t="s">
        <v>5</v>
      </c>
      <c r="C289" s="5">
        <v>403</v>
      </c>
    </row>
    <row r="290" spans="1:3">
      <c r="A290" s="4">
        <v>42064</v>
      </c>
      <c r="B290" s="5" t="s">
        <v>6</v>
      </c>
      <c r="C290" s="5">
        <v>5300</v>
      </c>
    </row>
    <row r="291" spans="1:3">
      <c r="A291" s="4">
        <v>42064</v>
      </c>
      <c r="B291" s="5" t="s">
        <v>7</v>
      </c>
      <c r="C291" s="5">
        <v>2150000</v>
      </c>
    </row>
    <row r="292" spans="1:3">
      <c r="A292" s="4">
        <v>42095</v>
      </c>
      <c r="B292" s="5" t="s">
        <v>3</v>
      </c>
      <c r="C292" s="5">
        <v>2030</v>
      </c>
    </row>
    <row r="293" spans="1:3">
      <c r="A293" s="4">
        <v>42095</v>
      </c>
      <c r="B293" s="5" t="s">
        <v>4</v>
      </c>
      <c r="C293" s="5">
        <v>2700000</v>
      </c>
    </row>
    <row r="294" spans="1:3">
      <c r="A294" s="4">
        <v>42095</v>
      </c>
      <c r="B294" s="5" t="s">
        <v>5</v>
      </c>
      <c r="C294" s="5">
        <v>423</v>
      </c>
    </row>
    <row r="295" spans="1:3">
      <c r="A295" s="4">
        <v>42095</v>
      </c>
      <c r="B295" s="5" t="s">
        <v>6</v>
      </c>
      <c r="C295" s="5">
        <v>5300</v>
      </c>
    </row>
    <row r="296" spans="1:3">
      <c r="A296" s="4">
        <v>42095</v>
      </c>
      <c r="B296" s="5" t="s">
        <v>7</v>
      </c>
      <c r="C296" s="5">
        <v>2150000</v>
      </c>
    </row>
    <row r="297" spans="1:3">
      <c r="A297" s="4">
        <v>42125</v>
      </c>
      <c r="B297" s="5" t="s">
        <v>3</v>
      </c>
      <c r="C297" s="5">
        <v>2030</v>
      </c>
    </row>
    <row r="298" spans="1:3">
      <c r="A298" s="4">
        <v>42125</v>
      </c>
      <c r="B298" s="5" t="s">
        <v>4</v>
      </c>
      <c r="C298" s="5">
        <v>2700000</v>
      </c>
    </row>
    <row r="299" spans="1:3">
      <c r="A299" s="4">
        <v>42125</v>
      </c>
      <c r="B299" s="5" t="s">
        <v>5</v>
      </c>
      <c r="C299" s="5">
        <v>423</v>
      </c>
    </row>
    <row r="300" spans="1:3">
      <c r="A300" s="4">
        <v>42125</v>
      </c>
      <c r="B300" s="5" t="s">
        <v>6</v>
      </c>
      <c r="C300" s="5">
        <v>5300</v>
      </c>
    </row>
    <row r="301" spans="1:3">
      <c r="A301" s="4">
        <v>42125</v>
      </c>
      <c r="B301" s="5" t="s">
        <v>7</v>
      </c>
      <c r="C301" s="5">
        <v>2150000</v>
      </c>
    </row>
    <row r="302" spans="1:3">
      <c r="A302" s="4">
        <v>42156</v>
      </c>
      <c r="B302" s="5" t="s">
        <v>3</v>
      </c>
      <c r="C302" s="5">
        <v>2030.0000000000002</v>
      </c>
    </row>
    <row r="303" spans="1:3">
      <c r="A303" s="4">
        <v>42156</v>
      </c>
      <c r="B303" s="5" t="s">
        <v>4</v>
      </c>
      <c r="C303" s="5">
        <v>2700000</v>
      </c>
    </row>
    <row r="304" spans="1:3">
      <c r="A304" s="4">
        <v>42156</v>
      </c>
      <c r="B304" s="5" t="s">
        <v>5</v>
      </c>
      <c r="C304" s="5">
        <v>423</v>
      </c>
    </row>
    <row r="305" spans="1:3">
      <c r="A305" s="4">
        <v>42156</v>
      </c>
      <c r="B305" s="5" t="s">
        <v>6</v>
      </c>
      <c r="C305" s="5">
        <v>5300</v>
      </c>
    </row>
    <row r="306" spans="1:3">
      <c r="A306" s="4">
        <v>42156</v>
      </c>
      <c r="B306" s="5" t="s">
        <v>7</v>
      </c>
      <c r="C306" s="5">
        <v>2150000</v>
      </c>
    </row>
    <row r="307" spans="1:3">
      <c r="A307" s="4">
        <v>42186</v>
      </c>
      <c r="B307" s="5" t="s">
        <v>3</v>
      </c>
      <c r="C307" s="5">
        <v>2030.0000000000002</v>
      </c>
    </row>
    <row r="308" spans="1:3">
      <c r="A308" s="4">
        <v>42186</v>
      </c>
      <c r="B308" s="5" t="s">
        <v>4</v>
      </c>
      <c r="C308" s="5">
        <v>2700000</v>
      </c>
    </row>
    <row r="309" spans="1:3">
      <c r="A309" s="4">
        <v>42186</v>
      </c>
      <c r="B309" s="5" t="s">
        <v>5</v>
      </c>
      <c r="C309" s="5">
        <v>423</v>
      </c>
    </row>
    <row r="310" spans="1:3">
      <c r="A310" s="4">
        <v>42186</v>
      </c>
      <c r="B310" s="5" t="s">
        <v>6</v>
      </c>
      <c r="C310" s="5">
        <v>5300</v>
      </c>
    </row>
    <row r="311" spans="1:3">
      <c r="A311" s="4">
        <v>42186</v>
      </c>
      <c r="B311" s="5" t="s">
        <v>7</v>
      </c>
      <c r="C311" s="5">
        <v>2150000</v>
      </c>
    </row>
    <row r="312" spans="1:3">
      <c r="A312" s="4">
        <v>42217</v>
      </c>
      <c r="B312" s="5" t="s">
        <v>3</v>
      </c>
      <c r="C312" s="5">
        <v>2030</v>
      </c>
    </row>
    <row r="313" spans="1:3">
      <c r="A313" s="4">
        <v>42217</v>
      </c>
      <c r="B313" s="5" t="s">
        <v>4</v>
      </c>
      <c r="C313" s="5">
        <v>2700000</v>
      </c>
    </row>
    <row r="314" spans="1:3">
      <c r="A314" s="4">
        <v>42217</v>
      </c>
      <c r="B314" s="5" t="s">
        <v>5</v>
      </c>
      <c r="C314" s="5">
        <v>423</v>
      </c>
    </row>
    <row r="315" spans="1:3">
      <c r="A315" s="4">
        <v>42217</v>
      </c>
      <c r="B315" s="5" t="s">
        <v>6</v>
      </c>
      <c r="C315" s="5">
        <v>5300</v>
      </c>
    </row>
    <row r="316" spans="1:3">
      <c r="A316" s="4">
        <v>42217</v>
      </c>
      <c r="B316" s="5" t="s">
        <v>7</v>
      </c>
      <c r="C316" s="5">
        <v>2150000</v>
      </c>
    </row>
    <row r="317" spans="1:3">
      <c r="A317" s="4">
        <v>42248</v>
      </c>
      <c r="B317" s="5" t="s">
        <v>3</v>
      </c>
      <c r="C317" s="5">
        <v>2030</v>
      </c>
    </row>
    <row r="318" spans="1:3">
      <c r="A318" s="4">
        <v>42248</v>
      </c>
      <c r="B318" s="5" t="s">
        <v>4</v>
      </c>
      <c r="C318" s="5">
        <v>2700000</v>
      </c>
    </row>
    <row r="319" spans="1:3">
      <c r="A319" s="4">
        <v>42248</v>
      </c>
      <c r="B319" s="5" t="s">
        <v>5</v>
      </c>
      <c r="C319" s="5">
        <v>423</v>
      </c>
    </row>
    <row r="320" spans="1:3">
      <c r="A320" s="4">
        <v>42248</v>
      </c>
      <c r="B320" s="5" t="s">
        <v>6</v>
      </c>
      <c r="C320" s="5">
        <v>5300</v>
      </c>
    </row>
    <row r="321" spans="1:3">
      <c r="A321" s="4">
        <v>42248</v>
      </c>
      <c r="B321" s="5" t="s">
        <v>7</v>
      </c>
      <c r="C321" s="5">
        <v>2150000</v>
      </c>
    </row>
    <row r="322" spans="1:3">
      <c r="A322" s="4">
        <v>42278</v>
      </c>
      <c r="B322" s="5" t="s">
        <v>3</v>
      </c>
      <c r="C322" s="5">
        <v>2030</v>
      </c>
    </row>
    <row r="323" spans="1:3">
      <c r="A323" s="4">
        <v>42278</v>
      </c>
      <c r="B323" s="5" t="s">
        <v>4</v>
      </c>
      <c r="C323" s="5">
        <v>2700000</v>
      </c>
    </row>
    <row r="324" spans="1:3">
      <c r="A324" s="4">
        <v>42278</v>
      </c>
      <c r="B324" s="5" t="s">
        <v>5</v>
      </c>
      <c r="C324" s="5">
        <v>429</v>
      </c>
    </row>
    <row r="325" spans="1:3">
      <c r="A325" s="4">
        <v>42278</v>
      </c>
      <c r="B325" s="5" t="s">
        <v>6</v>
      </c>
      <c r="C325" s="5">
        <v>5300</v>
      </c>
    </row>
    <row r="326" spans="1:3">
      <c r="A326" s="4">
        <v>42278</v>
      </c>
      <c r="B326" s="5" t="s">
        <v>7</v>
      </c>
      <c r="C326" s="5">
        <v>2150000</v>
      </c>
    </row>
    <row r="327" spans="1:3">
      <c r="A327" s="4">
        <v>42309</v>
      </c>
      <c r="B327" s="5" t="s">
        <v>3</v>
      </c>
      <c r="C327" s="5">
        <v>2030.0000000000002</v>
      </c>
    </row>
    <row r="328" spans="1:3">
      <c r="A328" s="4">
        <v>42309</v>
      </c>
      <c r="B328" s="5" t="s">
        <v>4</v>
      </c>
      <c r="C328" s="5">
        <v>2700000</v>
      </c>
    </row>
    <row r="329" spans="1:3">
      <c r="A329" s="4">
        <v>42309</v>
      </c>
      <c r="B329" s="5" t="s">
        <v>5</v>
      </c>
      <c r="C329" s="5">
        <v>429</v>
      </c>
    </row>
    <row r="330" spans="1:3">
      <c r="A330" s="4">
        <v>42309</v>
      </c>
      <c r="B330" s="5" t="s">
        <v>6</v>
      </c>
      <c r="C330" s="5">
        <v>5300</v>
      </c>
    </row>
    <row r="331" spans="1:3">
      <c r="A331" s="4">
        <v>42309</v>
      </c>
      <c r="B331" s="5" t="s">
        <v>7</v>
      </c>
      <c r="C331" s="5">
        <v>2150000</v>
      </c>
    </row>
    <row r="332" spans="1:3">
      <c r="A332" s="4">
        <v>42339</v>
      </c>
      <c r="B332" s="5" t="s">
        <v>3</v>
      </c>
      <c r="C332" s="5">
        <v>2030.0000000000002</v>
      </c>
    </row>
    <row r="333" spans="1:3">
      <c r="A333" s="4">
        <v>42339</v>
      </c>
      <c r="B333" s="5" t="s">
        <v>4</v>
      </c>
      <c r="C333" s="5">
        <v>2700000</v>
      </c>
    </row>
    <row r="334" spans="1:3">
      <c r="A334" s="4">
        <v>42339</v>
      </c>
      <c r="B334" s="5" t="s">
        <v>5</v>
      </c>
      <c r="C334" s="5">
        <v>429</v>
      </c>
    </row>
    <row r="335" spans="1:3">
      <c r="A335" s="4">
        <v>42339</v>
      </c>
      <c r="B335" s="5" t="s">
        <v>6</v>
      </c>
      <c r="C335" s="5">
        <v>5300</v>
      </c>
    </row>
    <row r="336" spans="1:3">
      <c r="A336" s="4">
        <v>42339</v>
      </c>
      <c r="B336" s="5" t="s">
        <v>7</v>
      </c>
      <c r="C336" s="5">
        <v>2150000</v>
      </c>
    </row>
    <row r="337" spans="1:3">
      <c r="A337" s="4">
        <v>42370</v>
      </c>
      <c r="B337" s="5" t="s">
        <v>3</v>
      </c>
      <c r="C337" s="5">
        <v>2030.0000000000002</v>
      </c>
    </row>
    <row r="338" spans="1:3">
      <c r="A338" s="4">
        <v>42370</v>
      </c>
      <c r="B338" s="5" t="s">
        <v>4</v>
      </c>
      <c r="C338" s="5">
        <v>3100000</v>
      </c>
    </row>
    <row r="339" spans="1:3">
      <c r="A339" s="4">
        <v>42370</v>
      </c>
      <c r="B339" s="5" t="s">
        <v>5</v>
      </c>
      <c r="C339" s="5">
        <v>429</v>
      </c>
    </row>
    <row r="340" spans="1:3">
      <c r="A340" s="4">
        <v>42370</v>
      </c>
      <c r="B340" s="5" t="s">
        <v>6</v>
      </c>
      <c r="C340" s="5">
        <v>5300</v>
      </c>
    </row>
    <row r="341" spans="1:3">
      <c r="A341" s="4">
        <v>42370</v>
      </c>
      <c r="B341" s="5" t="s">
        <v>7</v>
      </c>
      <c r="C341" s="5">
        <v>2400000</v>
      </c>
    </row>
    <row r="342" spans="1:3">
      <c r="A342" s="4">
        <v>42401</v>
      </c>
      <c r="B342" s="5" t="s">
        <v>3</v>
      </c>
      <c r="C342" s="5">
        <v>2030.0000000000002</v>
      </c>
    </row>
    <row r="343" spans="1:3">
      <c r="A343" s="4">
        <v>42401</v>
      </c>
      <c r="B343" s="5" t="s">
        <v>4</v>
      </c>
      <c r="C343" s="5">
        <v>3100000</v>
      </c>
    </row>
    <row r="344" spans="1:3">
      <c r="A344" s="4">
        <v>42401</v>
      </c>
      <c r="B344" s="5" t="s">
        <v>5</v>
      </c>
      <c r="C344" s="5">
        <v>429</v>
      </c>
    </row>
    <row r="345" spans="1:3">
      <c r="A345" s="4">
        <v>42401</v>
      </c>
      <c r="B345" s="5" t="s">
        <v>6</v>
      </c>
      <c r="C345" s="5">
        <v>5300</v>
      </c>
    </row>
    <row r="346" spans="1:3">
      <c r="A346" s="4">
        <v>42401</v>
      </c>
      <c r="B346" s="5" t="s">
        <v>7</v>
      </c>
      <c r="C346" s="5">
        <v>2400000</v>
      </c>
    </row>
    <row r="347" spans="1:3">
      <c r="A347" s="4">
        <v>42430</v>
      </c>
      <c r="B347" s="5" t="s">
        <v>3</v>
      </c>
      <c r="C347" s="5">
        <v>2030.0000000000002</v>
      </c>
    </row>
    <row r="348" spans="1:3">
      <c r="A348" s="4">
        <v>42430</v>
      </c>
      <c r="B348" s="5" t="s">
        <v>4</v>
      </c>
      <c r="C348" s="5">
        <v>3100000</v>
      </c>
    </row>
    <row r="349" spans="1:3">
      <c r="A349" s="4">
        <v>42430</v>
      </c>
      <c r="B349" s="5" t="s">
        <v>5</v>
      </c>
      <c r="C349" s="5">
        <v>429</v>
      </c>
    </row>
    <row r="350" spans="1:3">
      <c r="A350" s="4">
        <v>42430</v>
      </c>
      <c r="B350" s="5" t="s">
        <v>6</v>
      </c>
      <c r="C350" s="5">
        <v>5300</v>
      </c>
    </row>
    <row r="351" spans="1:3">
      <c r="A351" s="4">
        <v>42430</v>
      </c>
      <c r="B351" s="5" t="s">
        <v>7</v>
      </c>
      <c r="C351" s="5">
        <v>2400000</v>
      </c>
    </row>
    <row r="352" spans="1:3">
      <c r="A352" s="4">
        <v>42461</v>
      </c>
      <c r="B352" s="5" t="s">
        <v>3</v>
      </c>
      <c r="C352" s="5">
        <v>2030.0000000000002</v>
      </c>
    </row>
    <row r="353" spans="1:3">
      <c r="A353" s="4">
        <v>42461</v>
      </c>
      <c r="B353" s="5" t="s">
        <v>4</v>
      </c>
      <c r="C353" s="5">
        <v>3100000</v>
      </c>
    </row>
    <row r="354" spans="1:3">
      <c r="A354" s="4">
        <v>42461</v>
      </c>
      <c r="B354" s="5" t="s">
        <v>5</v>
      </c>
      <c r="C354" s="5">
        <v>468</v>
      </c>
    </row>
    <row r="355" spans="1:3">
      <c r="A355" s="4">
        <v>42461</v>
      </c>
      <c r="B355" s="5" t="s">
        <v>6</v>
      </c>
      <c r="C355" s="5">
        <v>5300</v>
      </c>
    </row>
    <row r="356" spans="1:3">
      <c r="A356" s="4">
        <v>42461</v>
      </c>
      <c r="B356" s="5" t="s">
        <v>7</v>
      </c>
      <c r="C356" s="5">
        <v>2400000</v>
      </c>
    </row>
    <row r="357" spans="1:3">
      <c r="A357" s="4">
        <v>42491</v>
      </c>
      <c r="B357" s="5" t="s">
        <v>3</v>
      </c>
      <c r="C357" s="5">
        <v>2030.0000000000002</v>
      </c>
    </row>
    <row r="358" spans="1:3">
      <c r="A358" s="4">
        <v>42491</v>
      </c>
      <c r="B358" s="5" t="s">
        <v>4</v>
      </c>
      <c r="C358" s="5">
        <v>3100000</v>
      </c>
    </row>
    <row r="359" spans="1:3">
      <c r="A359" s="4">
        <v>42491</v>
      </c>
      <c r="B359" s="5" t="s">
        <v>5</v>
      </c>
      <c r="C359" s="5">
        <v>468</v>
      </c>
    </row>
    <row r="360" spans="1:3">
      <c r="A360" s="4">
        <v>42491</v>
      </c>
      <c r="B360" s="5" t="s">
        <v>6</v>
      </c>
      <c r="C360" s="5">
        <v>5300</v>
      </c>
    </row>
    <row r="361" spans="1:3">
      <c r="A361" s="4">
        <v>42491</v>
      </c>
      <c r="B361" s="5" t="s">
        <v>7</v>
      </c>
      <c r="C361" s="5">
        <v>2400000</v>
      </c>
    </row>
    <row r="362" spans="1:3">
      <c r="A362" s="4">
        <v>42522</v>
      </c>
      <c r="B362" s="5" t="s">
        <v>3</v>
      </c>
      <c r="C362" s="5">
        <v>2030.0000000000002</v>
      </c>
    </row>
    <row r="363" spans="1:3">
      <c r="A363" s="4">
        <v>42522</v>
      </c>
      <c r="B363" s="5" t="s">
        <v>4</v>
      </c>
      <c r="C363" s="5">
        <v>3100000</v>
      </c>
    </row>
    <row r="364" spans="1:3">
      <c r="A364" s="4">
        <v>42522</v>
      </c>
      <c r="B364" s="5" t="s">
        <v>5</v>
      </c>
      <c r="C364" s="5">
        <v>468</v>
      </c>
    </row>
    <row r="365" spans="1:3">
      <c r="A365" s="4">
        <v>42522</v>
      </c>
      <c r="B365" s="5" t="s">
        <v>8</v>
      </c>
      <c r="C365" s="5">
        <v>5300</v>
      </c>
    </row>
    <row r="366" spans="1:3">
      <c r="A366" s="4">
        <v>42522</v>
      </c>
      <c r="B366" s="5" t="s">
        <v>7</v>
      </c>
      <c r="C366" s="5">
        <v>2400000</v>
      </c>
    </row>
    <row r="367" spans="1:3">
      <c r="A367" s="4">
        <v>42552</v>
      </c>
      <c r="B367" s="5" t="s">
        <v>3</v>
      </c>
      <c r="C367" s="5">
        <v>2030.0000000000002</v>
      </c>
    </row>
    <row r="368" spans="1:3">
      <c r="A368" s="4">
        <v>42552</v>
      </c>
      <c r="B368" s="5" t="s">
        <v>4</v>
      </c>
      <c r="C368" s="5">
        <v>3100000</v>
      </c>
    </row>
    <row r="369" spans="1:3">
      <c r="A369" s="4">
        <v>42552</v>
      </c>
      <c r="B369" s="5" t="s">
        <v>5</v>
      </c>
      <c r="C369" s="5">
        <v>468</v>
      </c>
    </row>
    <row r="370" spans="1:3">
      <c r="A370" s="4">
        <v>42552</v>
      </c>
      <c r="B370" s="5" t="s">
        <v>6</v>
      </c>
      <c r="C370" s="5">
        <v>5300</v>
      </c>
    </row>
    <row r="371" spans="1:3">
      <c r="A371" s="4">
        <v>42552</v>
      </c>
      <c r="B371" s="5" t="s">
        <v>7</v>
      </c>
      <c r="C371" s="5">
        <v>2400000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MinWage</vt:lpstr>
      <vt:lpstr>Sheet1</vt:lpstr>
      <vt:lpstr>Chart1</vt:lpstr>
    </vt:vector>
  </TitlesOfParts>
  <Company>Li &amp; Fung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Yip (OSG-IT)</dc:creator>
  <cp:lastModifiedBy>nkw</cp:lastModifiedBy>
  <dcterms:created xsi:type="dcterms:W3CDTF">2016-09-12T03:49:23Z</dcterms:created>
  <dcterms:modified xsi:type="dcterms:W3CDTF">2017-08-19T12:39:57Z</dcterms:modified>
</cp:coreProperties>
</file>