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wang/Desktop/"/>
    </mc:Choice>
  </mc:AlternateContent>
  <xr:revisionPtr revIDLastSave="0" documentId="13_ncr:1_{143E1786-7722-7145-89C2-6A3A8B4C54F1}" xr6:coauthVersionLast="47" xr6:coauthVersionMax="47" xr10:uidLastSave="{00000000-0000-0000-0000-000000000000}"/>
  <bookViews>
    <workbookView xWindow="34480" yWindow="-16140" windowWidth="28040" windowHeight="16660" xr2:uid="{E0703B3D-A0CD-6746-9249-FF600B93AD30}"/>
  </bookViews>
  <sheets>
    <sheet name="amortization schedule" sheetId="1" r:id="rId1"/>
    <sheet name="perimeter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1" i="2"/>
  <c r="G10" i="1"/>
  <c r="E11" i="1" l="1"/>
  <c r="C12" i="1"/>
  <c r="C11" i="1"/>
  <c r="F11" i="1" s="1"/>
  <c r="C20" i="1"/>
  <c r="C29" i="1"/>
  <c r="C21" i="1"/>
  <c r="C28" i="1"/>
  <c r="C27" i="1"/>
  <c r="C34" i="1"/>
  <c r="C26" i="1"/>
  <c r="C19" i="1"/>
  <c r="C33" i="1"/>
  <c r="C25" i="1"/>
  <c r="C32" i="1"/>
  <c r="C24" i="1"/>
  <c r="C31" i="1"/>
  <c r="C23" i="1"/>
  <c r="C30" i="1"/>
  <c r="C22" i="1"/>
  <c r="C18" i="1"/>
  <c r="C17" i="1"/>
  <c r="C16" i="1"/>
  <c r="C15" i="1"/>
  <c r="C14" i="1"/>
  <c r="C13" i="1"/>
  <c r="G11" i="1" l="1"/>
  <c r="E12" i="1" l="1"/>
  <c r="F12" i="1" s="1"/>
  <c r="G12" i="1" s="1"/>
  <c r="E13" i="1" s="1"/>
  <c r="F13" i="1" s="1"/>
  <c r="G13" i="1" s="1"/>
  <c r="E14" i="1" s="1"/>
  <c r="F14" i="1" s="1"/>
  <c r="G14" i="1" s="1"/>
  <c r="E15" i="1" l="1"/>
  <c r="F15" i="1" s="1"/>
  <c r="G15" i="1" s="1"/>
  <c r="E16" i="1" l="1"/>
  <c r="F16" i="1" s="1"/>
  <c r="G16" i="1" s="1"/>
  <c r="E17" i="1" s="1"/>
  <c r="F17" i="1" s="1"/>
  <c r="G17" i="1" s="1"/>
  <c r="E18" i="1" s="1"/>
  <c r="F18" i="1" s="1"/>
  <c r="G18" i="1" s="1"/>
  <c r="E19" i="1" l="1"/>
  <c r="F19" i="1" s="1"/>
  <c r="G19" i="1" s="1"/>
  <c r="E20" i="1" l="1"/>
  <c r="F20" i="1" s="1"/>
  <c r="G20" i="1" s="1"/>
  <c r="E21" i="1" l="1"/>
  <c r="F21" i="1" s="1"/>
  <c r="G21" i="1" s="1"/>
  <c r="E22" i="1" l="1"/>
  <c r="F22" i="1" s="1"/>
  <c r="G22" i="1" s="1"/>
  <c r="E23" i="1" l="1"/>
  <c r="F23" i="1" s="1"/>
  <c r="G23" i="1" s="1"/>
  <c r="E24" i="1" l="1"/>
  <c r="F24" i="1" s="1"/>
  <c r="G24" i="1" s="1"/>
  <c r="E25" i="1" s="1"/>
  <c r="F25" i="1" s="1"/>
  <c r="G25" i="1" s="1"/>
  <c r="E26" i="1" s="1"/>
  <c r="F26" i="1" s="1"/>
  <c r="G26" i="1" s="1"/>
  <c r="E27" i="1" s="1"/>
  <c r="F27" i="1" s="1"/>
  <c r="G27" i="1" s="1"/>
  <c r="E28" i="1" s="1"/>
  <c r="F28" i="1" s="1"/>
  <c r="G28" i="1" s="1"/>
  <c r="E29" i="1" s="1"/>
  <c r="F29" i="1" s="1"/>
  <c r="G29" i="1" s="1"/>
  <c r="E30" i="1" s="1"/>
  <c r="F30" i="1" s="1"/>
  <c r="G30" i="1" s="1"/>
  <c r="E31" i="1" s="1"/>
  <c r="F31" i="1" l="1"/>
  <c r="G31" i="1" s="1"/>
  <c r="E32" i="1" s="1"/>
  <c r="F32" i="1" l="1"/>
  <c r="G32" i="1" s="1"/>
  <c r="E33" i="1" s="1"/>
  <c r="F33" i="1" l="1"/>
  <c r="G33" i="1" s="1"/>
  <c r="E34" i="1" s="1"/>
  <c r="F34" i="1" l="1"/>
  <c r="G34" i="1" s="1"/>
</calcChain>
</file>

<file path=xl/sharedStrings.xml><?xml version="1.0" encoding="utf-8"?>
<sst xmlns="http://schemas.openxmlformats.org/spreadsheetml/2006/main" count="20" uniqueCount="19">
  <si>
    <t>Loan Amount</t>
  </si>
  <si>
    <t>Payment Frequency</t>
  </si>
  <si>
    <t>Term Length</t>
  </si>
  <si>
    <t>Interest Rate</t>
  </si>
  <si>
    <t>Payment Number</t>
  </si>
  <si>
    <t>Amount Paid</t>
  </si>
  <si>
    <t>Interested Paid</t>
  </si>
  <si>
    <t>Principal Paid</t>
  </si>
  <si>
    <t>Oustanding Balance</t>
  </si>
  <si>
    <t>(Additional Payment)</t>
  </si>
  <si>
    <t>Quarterly</t>
  </si>
  <si>
    <t>Daily</t>
  </si>
  <si>
    <t>Weekly</t>
  </si>
  <si>
    <t>Bi-Weekly</t>
  </si>
  <si>
    <t>Monthly</t>
  </si>
  <si>
    <t>Annual</t>
  </si>
  <si>
    <t>per period int rate</t>
  </si>
  <si>
    <t>total # periods</t>
  </si>
  <si>
    <t>*Select the last line and drag down to view complete 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</si>
</sst>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%"/>
  </numFmts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9" fontId="0" fillId="0" borderId="0" xfId="2" applyFont="1"/>
    <xf numFmtId="164" fontId="0" fillId="0" borderId="0" xfId="0" applyNumberFormat="1"/>
    <xf numFmtId="8" fontId="0" fillId="0" borderId="0" xfId="0" applyNumberFormat="1"/>
    <xf numFmtId="43" fontId="0" fillId="0" borderId="0" xfId="0" applyNumberFormat="1"/>
    <xf numFmtId="0" fontId="2" fillId="0" borderId="0" xfId="0" applyFont="1"/>
    <xf numFmtId="165" fontId="0" fillId="0" borderId="0" xfId="2" applyNumberFormat="1" applyFont="1"/>
    <xf numFmtId="0" fontId="2" fillId="2" borderId="1" xfId="0" applyFont="1" applyFill="1" applyBorder="1"/>
    <xf numFmtId="164" fontId="0" fillId="0" borderId="2" xfId="1" applyNumberFormat="1" applyFont="1" applyBorder="1" applyAlignment="1">
      <alignment horizontal="right"/>
    </xf>
    <xf numFmtId="9" fontId="0" fillId="0" borderId="2" xfId="2" applyFont="1" applyBorder="1" applyAlignment="1">
      <alignment horizontal="right"/>
    </xf>
    <xf numFmtId="0" fontId="0" fillId="0" borderId="2" xfId="0" applyBorder="1" applyAlignment="1">
      <alignment horizontal="right"/>
    </xf>
    <xf numFmtId="0" fontId="2" fillId="2" borderId="3" xfId="0" applyFont="1" applyFill="1" applyBorder="1"/>
    <xf numFmtId="0" fontId="0" fillId="0" borderId="4" xfId="0" applyBorder="1" applyAlignment="1">
      <alignment horizontal="right"/>
    </xf>
    <xf numFmtId="0" fontId="3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5">
    <dxf>
      <numFmt numFmtId="35" formatCode="_(* #,##0.00_);_(* \(#,##0.00\);_(* &quot;-&quot;??_);_(@_)"/>
    </dxf>
    <dxf>
      <numFmt numFmtId="12" formatCode="&quot;$&quot;#,##0.00_);[Red]\(&quot;$&quot;#,##0.00\)"/>
    </dxf>
    <dxf>
      <numFmt numFmtId="164" formatCode="_(* #,##0_);_(* \(#,##0\);_(* &quot;-&quot;??_);_(@_)"/>
    </dxf>
    <dxf>
      <numFmt numFmtId="12" formatCode="&quot;$&quot;#,##0.00_);[Red]\(&quot;$&quot;#,##0.00\)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3B49ADD-80FB-D541-96EF-526CB7D5485F}" name="Table2" displayName="Table2" ref="B9:G34" totalsRowShown="0" headerRowDxfId="4">
  <autoFilter ref="B9:G34" xr:uid="{23B49ADD-80FB-D541-96EF-526CB7D5485F}"/>
  <tableColumns count="6">
    <tableColumn id="1" xr3:uid="{010B59E3-28DC-824A-A4D5-E943322FC1B5}" name="Payment Number"/>
    <tableColumn id="2" xr3:uid="{9AD27AF7-047D-FC4A-A484-13C3B281E53F}" name="Amount Paid" dataDxfId="3">
      <calculatedColumnFormula>-PMT(perimeter!$E$1, perimeter!$E$2, $D$2,0)</calculatedColumnFormula>
    </tableColumn>
    <tableColumn id="3" xr3:uid="{9EB79761-3A09-7D4C-A563-00871F12016D}" name="(Additional Payment)"/>
    <tableColumn id="4" xr3:uid="{6D2AD0E9-1351-7943-A1B1-A58478DF607B}" name="Interested Paid" dataDxfId="2">
      <calculatedColumnFormula>G9*(perimeter!$E$1)</calculatedColumnFormula>
    </tableColumn>
    <tableColumn id="5" xr3:uid="{9147ED07-BAEB-A947-BA59-7BCE6BEEA2A1}" name="Principal Paid" dataDxfId="1">
      <calculatedColumnFormula>C10-E10</calculatedColumnFormula>
    </tableColumn>
    <tableColumn id="6" xr3:uid="{1E336534-21F6-5547-922A-CF31B1AD72F9}" name="Oustanding Balance" dataDxfId="0">
      <calculatedColumnFormula>G9-F10-D10</calculatedColumn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25742-0DFE-1342-9C0A-602A7C89D53B}">
  <dimension ref="B2:G34"/>
  <sheetViews>
    <sheetView showGridLines="0" tabSelected="1" workbookViewId="0">
      <selection activeCell="K15" sqref="K15"/>
    </sheetView>
  </sheetViews>
  <sheetFormatPr baseColWidth="10" defaultRowHeight="16" x14ac:dyDescent="0.2"/>
  <cols>
    <col min="2" max="2" width="17.83203125" customWidth="1"/>
    <col min="3" max="3" width="17.1640625" bestFit="1" customWidth="1"/>
    <col min="4" max="4" width="20.83203125" customWidth="1"/>
    <col min="5" max="5" width="16" customWidth="1"/>
    <col min="6" max="6" width="14.83203125" customWidth="1"/>
    <col min="7" max="7" width="20" customWidth="1"/>
  </cols>
  <sheetData>
    <row r="2" spans="2:7" x14ac:dyDescent="0.2">
      <c r="C2" s="7" t="s">
        <v>0</v>
      </c>
      <c r="D2" s="8">
        <v>5000</v>
      </c>
    </row>
    <row r="3" spans="2:7" x14ac:dyDescent="0.2">
      <c r="C3" s="7" t="s">
        <v>3</v>
      </c>
      <c r="D3" s="9">
        <v>0.08</v>
      </c>
    </row>
    <row r="4" spans="2:7" x14ac:dyDescent="0.2">
      <c r="C4" s="7" t="s">
        <v>1</v>
      </c>
      <c r="D4" s="10" t="s">
        <v>14</v>
      </c>
    </row>
    <row r="5" spans="2:7" ht="17" thickBot="1" x14ac:dyDescent="0.25">
      <c r="C5" s="11" t="s">
        <v>2</v>
      </c>
      <c r="D5" s="12">
        <v>2</v>
      </c>
    </row>
    <row r="6" spans="2:7" x14ac:dyDescent="0.2">
      <c r="C6" s="5"/>
    </row>
    <row r="8" spans="2:7" x14ac:dyDescent="0.2">
      <c r="B8" s="13" t="s">
        <v>18</v>
      </c>
    </row>
    <row r="9" spans="2:7" x14ac:dyDescent="0.2">
      <c r="B9" s="5" t="s">
        <v>4</v>
      </c>
      <c r="C9" s="5" t="s">
        <v>5</v>
      </c>
      <c r="D9" s="5" t="s">
        <v>9</v>
      </c>
      <c r="E9" s="5" t="s">
        <v>6</v>
      </c>
      <c r="F9" s="5" t="s">
        <v>7</v>
      </c>
      <c r="G9" s="5" t="s">
        <v>8</v>
      </c>
    </row>
    <row r="10" spans="2:7" x14ac:dyDescent="0.2">
      <c r="B10">
        <v>0</v>
      </c>
      <c r="G10" s="2">
        <f>D2</f>
        <v>5000</v>
      </c>
    </row>
    <row r="11" spans="2:7" x14ac:dyDescent="0.2">
      <c r="B11">
        <v>1</v>
      </c>
      <c r="C11" s="3">
        <f>-PMT(perimeter!$E$1, perimeter!$E$2, $D$2,0)</f>
        <v>226.13645728092075</v>
      </c>
      <c r="E11" s="2">
        <f>G10*(perimeter!$E$1)</f>
        <v>33.333333333333336</v>
      </c>
      <c r="F11" s="3">
        <f>C11-E11</f>
        <v>192.80312394758741</v>
      </c>
      <c r="G11" s="4">
        <f>G10-F11-D11</f>
        <v>4807.1968760524123</v>
      </c>
    </row>
    <row r="12" spans="2:7" x14ac:dyDescent="0.2">
      <c r="B12">
        <v>2</v>
      </c>
      <c r="C12" s="3">
        <f>-PMT(perimeter!$E$1, perimeter!$E$2, $D$2,0)</f>
        <v>226.13645728092075</v>
      </c>
      <c r="E12" s="2">
        <f>G11*(perimeter!$E$1)</f>
        <v>32.047979173682748</v>
      </c>
      <c r="F12" s="3">
        <f t="shared" ref="F12:F18" si="0">C12-E12</f>
        <v>194.08847810723802</v>
      </c>
      <c r="G12" s="4">
        <f t="shared" ref="G12:G18" si="1">G11-F12-D12</f>
        <v>4613.1083979451741</v>
      </c>
    </row>
    <row r="13" spans="2:7" x14ac:dyDescent="0.2">
      <c r="B13">
        <v>3</v>
      </c>
      <c r="C13" s="3">
        <f>-PMT(perimeter!$E$1, perimeter!$E$2, $D$2,0)</f>
        <v>226.13645728092075</v>
      </c>
      <c r="E13" s="2">
        <f>G12*(perimeter!$E$1)</f>
        <v>30.754055986301164</v>
      </c>
      <c r="F13" s="3">
        <f t="shared" si="0"/>
        <v>195.3824012946196</v>
      </c>
      <c r="G13" s="4">
        <f t="shared" si="1"/>
        <v>4417.7259966505544</v>
      </c>
    </row>
    <row r="14" spans="2:7" x14ac:dyDescent="0.2">
      <c r="B14">
        <v>4</v>
      </c>
      <c r="C14" s="3">
        <f>-PMT(perimeter!$E$1, perimeter!$E$2, $D$2,0)</f>
        <v>226.13645728092075</v>
      </c>
      <c r="E14" s="2">
        <f>G13*(perimeter!$E$1)</f>
        <v>29.45150664433703</v>
      </c>
      <c r="F14" s="3">
        <f t="shared" si="0"/>
        <v>196.68495063658372</v>
      </c>
      <c r="G14" s="4">
        <f t="shared" si="1"/>
        <v>4221.041046013971</v>
      </c>
    </row>
    <row r="15" spans="2:7" x14ac:dyDescent="0.2">
      <c r="B15">
        <v>5</v>
      </c>
      <c r="C15" s="3">
        <f>-PMT(perimeter!$E$1, perimeter!$E$2, $D$2,0)</f>
        <v>226.13645728092075</v>
      </c>
      <c r="E15" s="2">
        <f>G14*(perimeter!$E$1)</f>
        <v>28.140273640093142</v>
      </c>
      <c r="F15" s="3">
        <f t="shared" si="0"/>
        <v>197.99618364082761</v>
      </c>
      <c r="G15" s="4">
        <f t="shared" si="1"/>
        <v>4023.0448623731436</v>
      </c>
    </row>
    <row r="16" spans="2:7" x14ac:dyDescent="0.2">
      <c r="B16">
        <v>6</v>
      </c>
      <c r="C16" s="3">
        <f>-PMT(perimeter!$E$1, perimeter!$E$2, $D$2,0)</f>
        <v>226.13645728092075</v>
      </c>
      <c r="E16" s="2">
        <f>G15*(perimeter!$E$1)</f>
        <v>26.820299082487626</v>
      </c>
      <c r="F16" s="3">
        <f t="shared" si="0"/>
        <v>199.31615819843313</v>
      </c>
      <c r="G16" s="4">
        <f t="shared" si="1"/>
        <v>3823.7287041747104</v>
      </c>
    </row>
    <row r="17" spans="2:7" x14ac:dyDescent="0.2">
      <c r="B17">
        <v>7</v>
      </c>
      <c r="C17" s="3">
        <f>-PMT(perimeter!$E$1, perimeter!$E$2, $D$2,0)</f>
        <v>226.13645728092075</v>
      </c>
      <c r="E17" s="2">
        <f>G16*(perimeter!$E$1)</f>
        <v>25.491524694498072</v>
      </c>
      <c r="F17" s="3">
        <f t="shared" si="0"/>
        <v>200.64493258642267</v>
      </c>
      <c r="G17" s="4">
        <f t="shared" si="1"/>
        <v>3623.0837715882876</v>
      </c>
    </row>
    <row r="18" spans="2:7" x14ac:dyDescent="0.2">
      <c r="B18">
        <v>8</v>
      </c>
      <c r="C18" s="3">
        <f>-PMT(perimeter!$E$1, perimeter!$E$2, $D$2,0)</f>
        <v>226.13645728092075</v>
      </c>
      <c r="E18" s="2">
        <f>G17*(perimeter!$E$1)</f>
        <v>24.153891810588586</v>
      </c>
      <c r="F18" s="3">
        <f t="shared" si="0"/>
        <v>201.98256547033216</v>
      </c>
      <c r="G18" s="4">
        <f t="shared" si="1"/>
        <v>3421.1012061179554</v>
      </c>
    </row>
    <row r="19" spans="2:7" x14ac:dyDescent="0.2">
      <c r="B19">
        <v>9</v>
      </c>
      <c r="C19" s="3">
        <f>-PMT(perimeter!$E$1, perimeter!$E$2, $D$2,0)</f>
        <v>226.13645728092075</v>
      </c>
      <c r="E19" s="2">
        <f>G18*(perimeter!$E$1)</f>
        <v>22.807341374119705</v>
      </c>
      <c r="F19" s="3">
        <f t="shared" ref="F19:F34" si="2">C19-E19</f>
        <v>203.32911590680104</v>
      </c>
      <c r="G19" s="4">
        <f t="shared" ref="G19:G34" si="3">G18-F19-D19</f>
        <v>3217.7720902111541</v>
      </c>
    </row>
    <row r="20" spans="2:7" x14ac:dyDescent="0.2">
      <c r="B20">
        <v>10</v>
      </c>
      <c r="C20" s="3">
        <f>-PMT(perimeter!$E$1, perimeter!$E$2, $D$2,0)</f>
        <v>226.13645728092075</v>
      </c>
      <c r="E20" s="2">
        <f>G19*(perimeter!$E$1)</f>
        <v>21.451813934741029</v>
      </c>
      <c r="F20" s="3">
        <f t="shared" si="2"/>
        <v>204.68464334617971</v>
      </c>
      <c r="G20" s="4">
        <f t="shared" si="3"/>
        <v>3013.0874468649745</v>
      </c>
    </row>
    <row r="21" spans="2:7" x14ac:dyDescent="0.2">
      <c r="B21">
        <v>11</v>
      </c>
      <c r="C21" s="3">
        <f>-PMT(perimeter!$E$1, perimeter!$E$2, $D$2,0)</f>
        <v>226.13645728092075</v>
      </c>
      <c r="E21" s="2">
        <f>G20*(perimeter!$E$1)</f>
        <v>20.087249645766498</v>
      </c>
      <c r="F21" s="3">
        <f t="shared" si="2"/>
        <v>206.04920763515426</v>
      </c>
      <c r="G21" s="4">
        <f t="shared" si="3"/>
        <v>2807.0382392298202</v>
      </c>
    </row>
    <row r="22" spans="2:7" x14ac:dyDescent="0.2">
      <c r="B22">
        <v>12</v>
      </c>
      <c r="C22" s="3">
        <f>-PMT(perimeter!$E$1, perimeter!$E$2, $D$2,0)</f>
        <v>226.13645728092075</v>
      </c>
      <c r="E22" s="2">
        <f>G21*(perimeter!$E$1)</f>
        <v>18.713588261532134</v>
      </c>
      <c r="F22" s="3">
        <f t="shared" si="2"/>
        <v>207.42286901938863</v>
      </c>
      <c r="G22" s="4">
        <f t="shared" si="3"/>
        <v>2599.6153702104316</v>
      </c>
    </row>
    <row r="23" spans="2:7" x14ac:dyDescent="0.2">
      <c r="B23">
        <v>13</v>
      </c>
      <c r="C23" s="3">
        <f>-PMT(perimeter!$E$1, perimeter!$E$2, $D$2,0)</f>
        <v>226.13645728092075</v>
      </c>
      <c r="E23" s="2">
        <f>G22*(perimeter!$E$1)</f>
        <v>17.330769134736212</v>
      </c>
      <c r="F23" s="3">
        <f t="shared" si="2"/>
        <v>208.80568814618454</v>
      </c>
      <c r="G23" s="4">
        <f t="shared" si="3"/>
        <v>2390.8096820642472</v>
      </c>
    </row>
    <row r="24" spans="2:7" x14ac:dyDescent="0.2">
      <c r="B24">
        <v>14</v>
      </c>
      <c r="C24" s="3">
        <f>-PMT(perimeter!$E$1, perimeter!$E$2, $D$2,0)</f>
        <v>226.13645728092075</v>
      </c>
      <c r="E24" s="2">
        <f>G23*(perimeter!$E$1)</f>
        <v>15.938731213761649</v>
      </c>
      <c r="F24" s="3">
        <f t="shared" si="2"/>
        <v>210.1977260671591</v>
      </c>
      <c r="G24" s="4">
        <f t="shared" si="3"/>
        <v>2180.611955997088</v>
      </c>
    </row>
    <row r="25" spans="2:7" x14ac:dyDescent="0.2">
      <c r="B25">
        <v>15</v>
      </c>
      <c r="C25" s="3">
        <f>-PMT(perimeter!$E$1, perimeter!$E$2, $D$2,0)</f>
        <v>226.13645728092075</v>
      </c>
      <c r="E25" s="2">
        <f>G24*(perimeter!$E$1)</f>
        <v>14.537413039980587</v>
      </c>
      <c r="F25" s="3">
        <f t="shared" si="2"/>
        <v>211.59904424094017</v>
      </c>
      <c r="G25" s="4">
        <f t="shared" si="3"/>
        <v>1969.0129117561478</v>
      </c>
    </row>
    <row r="26" spans="2:7" x14ac:dyDescent="0.2">
      <c r="B26">
        <v>16</v>
      </c>
      <c r="C26" s="3">
        <f>-PMT(perimeter!$E$1, perimeter!$E$2, $D$2,0)</f>
        <v>226.13645728092075</v>
      </c>
      <c r="E26" s="2">
        <f>G25*(perimeter!$E$1)</f>
        <v>13.126752745040987</v>
      </c>
      <c r="F26" s="3">
        <f t="shared" si="2"/>
        <v>213.00970453587976</v>
      </c>
      <c r="G26" s="4">
        <f t="shared" si="3"/>
        <v>1756.003207220268</v>
      </c>
    </row>
    <row r="27" spans="2:7" x14ac:dyDescent="0.2">
      <c r="B27">
        <v>17</v>
      </c>
      <c r="C27" s="3">
        <f>-PMT(perimeter!$E$1, perimeter!$E$2, $D$2,0)</f>
        <v>226.13645728092075</v>
      </c>
      <c r="E27" s="2">
        <f>G26*(perimeter!$E$1)</f>
        <v>11.706688048135121</v>
      </c>
      <c r="F27" s="3">
        <f t="shared" si="2"/>
        <v>214.42976923278565</v>
      </c>
      <c r="G27" s="4">
        <f t="shared" si="3"/>
        <v>1541.5734379874823</v>
      </c>
    </row>
    <row r="28" spans="2:7" x14ac:dyDescent="0.2">
      <c r="B28">
        <v>18</v>
      </c>
      <c r="C28" s="3">
        <f>-PMT(perimeter!$E$1, perimeter!$E$2, $D$2,0)</f>
        <v>226.13645728092075</v>
      </c>
      <c r="E28" s="2">
        <f>G27*(perimeter!$E$1)</f>
        <v>10.277156253249883</v>
      </c>
      <c r="F28" s="3">
        <f t="shared" si="2"/>
        <v>215.85930102767088</v>
      </c>
      <c r="G28" s="4">
        <f t="shared" si="3"/>
        <v>1325.7141369598114</v>
      </c>
    </row>
    <row r="29" spans="2:7" x14ac:dyDescent="0.2">
      <c r="B29">
        <v>19</v>
      </c>
      <c r="C29" s="3">
        <f>-PMT(perimeter!$E$1, perimeter!$E$2, $D$2,0)</f>
        <v>226.13645728092075</v>
      </c>
      <c r="E29" s="2">
        <f>G28*(perimeter!$E$1)</f>
        <v>8.8380942463987431</v>
      </c>
      <c r="F29" s="3">
        <f t="shared" si="2"/>
        <v>217.298363034522</v>
      </c>
      <c r="G29" s="4">
        <f t="shared" si="3"/>
        <v>1108.4157739252894</v>
      </c>
    </row>
    <row r="30" spans="2:7" x14ac:dyDescent="0.2">
      <c r="B30">
        <v>20</v>
      </c>
      <c r="C30" s="3">
        <f>-PMT(perimeter!$E$1, perimeter!$E$2, $D$2,0)</f>
        <v>226.13645728092075</v>
      </c>
      <c r="E30" s="2">
        <f>G29*(perimeter!$E$1)</f>
        <v>7.3894384928352634</v>
      </c>
      <c r="F30" s="3">
        <f t="shared" si="2"/>
        <v>218.74701878808548</v>
      </c>
      <c r="G30" s="4">
        <f t="shared" si="3"/>
        <v>889.6687551372039</v>
      </c>
    </row>
    <row r="31" spans="2:7" x14ac:dyDescent="0.2">
      <c r="B31">
        <v>21</v>
      </c>
      <c r="C31" s="3">
        <f>-PMT(perimeter!$E$1, perimeter!$E$2, $D$2,0)</f>
        <v>226.13645728092075</v>
      </c>
      <c r="E31" s="2">
        <f>G30*(perimeter!$E$1)</f>
        <v>5.9311250342480264</v>
      </c>
      <c r="F31" s="3">
        <f t="shared" si="2"/>
        <v>220.20533224667273</v>
      </c>
      <c r="G31" s="4">
        <f t="shared" si="3"/>
        <v>669.46342289053121</v>
      </c>
    </row>
    <row r="32" spans="2:7" x14ac:dyDescent="0.2">
      <c r="B32">
        <v>22</v>
      </c>
      <c r="C32" s="3">
        <f>-PMT(perimeter!$E$1, perimeter!$E$2, $D$2,0)</f>
        <v>226.13645728092075</v>
      </c>
      <c r="E32" s="2">
        <f>G31*(perimeter!$E$1)</f>
        <v>4.4630894859368748</v>
      </c>
      <c r="F32" s="3">
        <f t="shared" si="2"/>
        <v>221.67336779498388</v>
      </c>
      <c r="G32" s="4">
        <f t="shared" si="3"/>
        <v>447.79005509554736</v>
      </c>
    </row>
    <row r="33" spans="2:7" x14ac:dyDescent="0.2">
      <c r="B33">
        <v>23</v>
      </c>
      <c r="C33" s="3">
        <f>-PMT(perimeter!$E$1, perimeter!$E$2, $D$2,0)</f>
        <v>226.13645728092075</v>
      </c>
      <c r="E33" s="2">
        <f>G32*(perimeter!$E$1)</f>
        <v>2.9852670339703158</v>
      </c>
      <c r="F33" s="3">
        <f t="shared" si="2"/>
        <v>223.15119024695045</v>
      </c>
      <c r="G33" s="4">
        <f t="shared" si="3"/>
        <v>224.63886484859691</v>
      </c>
    </row>
    <row r="34" spans="2:7" x14ac:dyDescent="0.2">
      <c r="B34">
        <v>24</v>
      </c>
      <c r="C34" s="3">
        <f>-PMT(perimeter!$E$1, perimeter!$E$2, $D$2,0)</f>
        <v>226.13645728092075</v>
      </c>
      <c r="E34" s="2">
        <f>G33*(perimeter!$E$1)</f>
        <v>1.4975924323239795</v>
      </c>
      <c r="F34" s="3">
        <f t="shared" si="2"/>
        <v>224.63886484859677</v>
      </c>
      <c r="G34" s="4">
        <f t="shared" si="3"/>
        <v>1.4210854715202004E-13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76C954-A555-1D4C-A441-F1C5DF6AFA36}">
          <x14:formula1>
            <xm:f>perimeter!$A$1:$A$6</xm:f>
          </x14:formula1>
          <xm:sqref>D4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5F16E-12D9-E846-A7EE-9CBF895B4D37}">
  <dimension ref="A1:E6"/>
  <sheetViews>
    <sheetView workbookViewId="0">
      <selection activeCell="E1" sqref="E1"/>
    </sheetView>
  </sheetViews>
  <sheetFormatPr baseColWidth="10" defaultRowHeight="16" x14ac:dyDescent="0.2"/>
  <cols>
    <col min="3" max="3" width="12.1640625" bestFit="1" customWidth="1"/>
    <col min="4" max="4" width="15.5" bestFit="1" customWidth="1"/>
  </cols>
  <sheetData>
    <row r="1" spans="1:5" x14ac:dyDescent="0.2">
      <c r="A1" t="s">
        <v>11</v>
      </c>
      <c r="B1">
        <v>360</v>
      </c>
      <c r="D1" s="1" t="s">
        <v>16</v>
      </c>
      <c r="E1" s="6">
        <f>'amortization schedule'!D3/VLOOKUP('amortization schedule'!D4, perimeter!A:B, 2, FALSE)</f>
        <v>6.6666666666666671E-3</v>
      </c>
    </row>
    <row r="2" spans="1:5" x14ac:dyDescent="0.2">
      <c r="A2" t="s">
        <v>12</v>
      </c>
      <c r="B2">
        <v>52</v>
      </c>
      <c r="D2" t="s">
        <v>17</v>
      </c>
      <c r="E2">
        <f>VLOOKUP('amortization schedule'!D4, A:B, 2, FALSE)*'amortization schedule'!D5</f>
        <v>24</v>
      </c>
    </row>
    <row r="3" spans="1:5" x14ac:dyDescent="0.2">
      <c r="A3" t="s">
        <v>13</v>
      </c>
      <c r="B3">
        <v>26</v>
      </c>
    </row>
    <row r="4" spans="1:5" x14ac:dyDescent="0.2">
      <c r="A4" t="s">
        <v>14</v>
      </c>
      <c r="B4">
        <v>12</v>
      </c>
    </row>
    <row r="5" spans="1:5" x14ac:dyDescent="0.2">
      <c r="A5" t="s">
        <v>10</v>
      </c>
      <c r="B5">
        <v>4</v>
      </c>
    </row>
    <row r="6" spans="1:5" x14ac:dyDescent="0.2">
      <c r="A6" t="s">
        <v>15</v>
      </c>
      <c r="B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amortization schedule</vt:lpstr>
      <vt:lpstr>perimeter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Wang</dc:creator>
  <cp:lastModifiedBy>Jessica Wang</cp:lastModifiedBy>
  <dcterms:created xsi:type="dcterms:W3CDTF">2024-08-12T15:04:45Z</dcterms:created>
  <dcterms:modified xsi:type="dcterms:W3CDTF">2024-08-12T15:44:25Z</dcterms:modified>
</cp:coreProperties>
</file>