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231ca99f5b3f71f/文档/Aura/AI/2019年AIE20班/03第三周10.19-20课件/决策树与随机森林^0分类算法代码/"/>
    </mc:Choice>
  </mc:AlternateContent>
  <xr:revisionPtr revIDLastSave="191" documentId="8_{AB1BCE7E-ACB8-EF46-A0B4-C65499BD9395}" xr6:coauthVersionLast="43" xr6:coauthVersionMax="45" xr10:uidLastSave="{102E7608-74F2-304D-85D0-E1AD0E2AB430}"/>
  <bookViews>
    <workbookView xWindow="-5460" yWindow="-21140" windowWidth="38400" windowHeight="21140" tabRatio="500" xr2:uid="{00000000-000D-0000-FFFF-FFFF00000000}"/>
  </bookViews>
  <sheets>
    <sheet name="工作表1" sheetId="1" r:id="rId1"/>
  </sheets>
  <calcPr calcId="191029" concurrentCalc="0"/>
  <pivotCaches>
    <pivotCache cacheId="15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1" l="1"/>
  <c r="O5" i="1"/>
  <c r="O6" i="1"/>
  <c r="N7" i="1"/>
  <c r="M7" i="1"/>
  <c r="P27" i="1"/>
  <c r="N17" i="1"/>
  <c r="N16" i="1"/>
  <c r="P35" i="1"/>
  <c r="P59" i="1"/>
  <c r="L60" i="1"/>
  <c r="M60" i="1"/>
  <c r="J60" i="1"/>
  <c r="K60" i="1"/>
  <c r="N60" i="1"/>
  <c r="J59" i="1"/>
  <c r="K59" i="1"/>
  <c r="L59" i="1"/>
  <c r="M59" i="1"/>
  <c r="N59" i="1"/>
  <c r="J68" i="1"/>
  <c r="K68" i="1"/>
  <c r="L68" i="1"/>
  <c r="M68" i="1"/>
  <c r="N68" i="1"/>
  <c r="J67" i="1"/>
  <c r="K67" i="1"/>
  <c r="N67" i="1"/>
  <c r="J66" i="1"/>
  <c r="K66" i="1"/>
  <c r="L66" i="1"/>
  <c r="M66" i="1"/>
  <c r="N66" i="1"/>
  <c r="P66" i="1"/>
  <c r="L52" i="1"/>
  <c r="J52" i="1"/>
  <c r="L51" i="1"/>
  <c r="M51" i="1"/>
  <c r="J51" i="1"/>
  <c r="K53" i="1"/>
  <c r="N53" i="1"/>
  <c r="K52" i="1"/>
  <c r="M52" i="1"/>
  <c r="N52" i="1"/>
  <c r="K51" i="1"/>
  <c r="N51" i="1"/>
  <c r="P51" i="1"/>
  <c r="L45" i="1"/>
  <c r="M45" i="1"/>
  <c r="J45" i="1"/>
  <c r="K45" i="1"/>
  <c r="N45" i="1"/>
  <c r="J43" i="1"/>
  <c r="K43" i="1"/>
  <c r="L43" i="1"/>
  <c r="N43" i="1"/>
  <c r="J44" i="1"/>
  <c r="K44" i="1"/>
  <c r="L44" i="1"/>
  <c r="M44" i="1"/>
  <c r="N44" i="1"/>
  <c r="P43" i="1"/>
  <c r="J36" i="1"/>
  <c r="K36" i="1"/>
  <c r="L36" i="1"/>
  <c r="M36" i="1"/>
  <c r="N36" i="1"/>
  <c r="J35" i="1"/>
  <c r="K35" i="1"/>
  <c r="L35" i="1"/>
  <c r="N35" i="1"/>
  <c r="J37" i="1"/>
  <c r="K37" i="1"/>
  <c r="L37" i="1"/>
  <c r="M37" i="1"/>
  <c r="N37" i="1"/>
  <c r="K27" i="1"/>
  <c r="M27" i="1"/>
  <c r="N27" i="1"/>
  <c r="K28" i="1"/>
  <c r="M28" i="1"/>
  <c r="N28" i="1"/>
  <c r="K29" i="1"/>
  <c r="M29" i="1"/>
  <c r="N29" i="1"/>
  <c r="I14" i="1"/>
</calcChain>
</file>

<file path=xl/sharedStrings.xml><?xml version="1.0" encoding="utf-8"?>
<sst xmlns="http://schemas.openxmlformats.org/spreadsheetml/2006/main" count="236" uniqueCount="75">
  <si>
    <t>编号</t>
    <phoneticPr fontId="1" type="noConversion"/>
  </si>
  <si>
    <t>色泽</t>
    <phoneticPr fontId="1" type="noConversion"/>
  </si>
  <si>
    <t>乌黑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</si>
  <si>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</si>
  <si>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</si>
  <si>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</si>
  <si>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</si>
  <si>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</si>
  <si>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好瓜</t>
    <phoneticPr fontId="1" type="noConversion"/>
  </si>
  <si>
    <t>是</t>
    <phoneticPr fontId="1" type="noConversion"/>
  </si>
  <si>
    <t>否</t>
    <phoneticPr fontId="1" type="noConversion"/>
  </si>
  <si>
    <t>乌黑</t>
    <phoneticPr fontId="1" type="noConversion"/>
  </si>
  <si>
    <t>青绿</t>
    <phoneticPr fontId="1" type="noConversion"/>
  </si>
  <si>
    <t>浅白</t>
    <phoneticPr fontId="1" type="noConversion"/>
  </si>
  <si>
    <t>青绿</t>
    <phoneticPr fontId="1" type="noConversion"/>
  </si>
  <si>
    <t>乌黑</t>
    <phoneticPr fontId="1" type="noConversion"/>
  </si>
  <si>
    <t>乌黑</t>
    <phoneticPr fontId="1" type="noConversion"/>
  </si>
  <si>
    <t>浅白</t>
    <phoneticPr fontId="1" type="noConversion"/>
  </si>
  <si>
    <t>浅白</t>
    <phoneticPr fontId="1" type="noConversion"/>
  </si>
  <si>
    <t>浅白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</si>
  <si>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</si>
  <si>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</si>
  <si>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</si>
  <si>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</si>
  <si>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</si>
  <si>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</si>
  <si>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</si>
  <si>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</si>
  <si>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</si>
  <si>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清晰</t>
    <phoneticPr fontId="1" type="noConversion"/>
  </si>
  <si>
    <t>模糊</t>
    <phoneticPr fontId="1" type="noConversion"/>
  </si>
  <si>
    <t>凹陷</t>
    <phoneticPr fontId="1" type="noConversion"/>
  </si>
  <si>
    <t>平坦</t>
    <phoneticPr fontId="1" type="noConversion"/>
  </si>
  <si>
    <t>稍凹</t>
  </si>
  <si>
    <t>硬滑</t>
    <phoneticPr fontId="1" type="noConversion"/>
  </si>
  <si>
    <t>软粘</t>
    <phoneticPr fontId="1" type="noConversion"/>
  </si>
  <si>
    <t>青绿</t>
  </si>
  <si>
    <t>Grand Total</t>
  </si>
  <si>
    <t>好瓜</t>
  </si>
  <si>
    <t>是</t>
  </si>
  <si>
    <t>否</t>
  </si>
  <si>
    <t>Sum of 编号</t>
  </si>
  <si>
    <t>Ent(D)</t>
  </si>
  <si>
    <t>坏瓜</t>
  </si>
  <si>
    <t>log</t>
  </si>
  <si>
    <t>%</t>
  </si>
  <si>
    <t>乌黑</t>
  </si>
  <si>
    <t>浅白</t>
  </si>
  <si>
    <t>色泽</t>
  </si>
  <si>
    <t>Total</t>
  </si>
  <si>
    <t>Gain(D,色泽)</t>
  </si>
  <si>
    <t>纹理</t>
  </si>
  <si>
    <t>模糊</t>
  </si>
  <si>
    <t>清晰</t>
  </si>
  <si>
    <t>稍糊</t>
  </si>
  <si>
    <t>Gain(D,纹理)</t>
  </si>
  <si>
    <t>根蒂</t>
  </si>
  <si>
    <t>硬挺</t>
  </si>
  <si>
    <t>蜷缩</t>
  </si>
  <si>
    <t>稍卷</t>
  </si>
  <si>
    <t>敲声</t>
  </si>
  <si>
    <t>沉闷</t>
  </si>
  <si>
    <t>浊响</t>
  </si>
  <si>
    <t>清脆</t>
  </si>
  <si>
    <t>Gain(D,根蒂)</t>
  </si>
  <si>
    <t>Gain(D,敲声)</t>
  </si>
  <si>
    <t>脐部</t>
  </si>
  <si>
    <t>凹陷</t>
  </si>
  <si>
    <t>平潭</t>
  </si>
  <si>
    <t>Gain(D,脐部)</t>
  </si>
  <si>
    <t>触感</t>
  </si>
  <si>
    <t>硬滑</t>
  </si>
  <si>
    <t>软粘</t>
  </si>
  <si>
    <t>硬滑 Total</t>
  </si>
  <si>
    <t>软粘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</si>
</sst>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theme="6" tint="0.39997558519241921"/>
      </patternFill>
    </fill>
  </fills>
  <borders count="11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6" tint="0.79998168889431442"/>
      </top>
      <bottom style="medium">
        <color indexed="64"/>
      </bottom>
      <diagonal/>
    </border>
  </borders>
  <cellStyleXfs count="1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pivotButton="1"/>
    <xf numFmtId="0" fontId="0" fillId="0" borderId="0" xfId="0" applyNumberFormat="1"/>
    <xf numFmtId="9" fontId="0" fillId="0" borderId="0" xfId="113" applyFont="1"/>
    <xf numFmtId="0" fontId="0" fillId="2" borderId="0" xfId="0" applyFill="1"/>
    <xf numFmtId="9" fontId="0" fillId="2" borderId="0" xfId="113" applyFont="1" applyFill="1"/>
    <xf numFmtId="0" fontId="5" fillId="3" borderId="1" xfId="0" applyFont="1" applyFill="1" applyBorder="1"/>
    <xf numFmtId="0" fontId="0" fillId="0" borderId="0" xfId="0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3" borderId="10" xfId="0" applyFont="1" applyFill="1" applyBorder="1"/>
    <xf numFmtId="0" fontId="0" fillId="2" borderId="6" xfId="0" applyFill="1" applyBorder="1"/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  <cellStyle name="Percent" xfId="11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760.409675810188" createdVersion="6" refreshedVersion="6" minRefreshableVersion="3" recordCount="17" xr:uid="{A978980C-C764-EE4F-81B1-634846F2782F}">
  <cacheSource type="worksheet">
    <worksheetSource ref="A1:H18" sheet="工作表1"/>
  </cacheSource>
  <cacheFields count="8">
    <cacheField name="编号" numFmtId="0">
      <sharedItems containsSemiMixedTypes="0" containsString="0" containsNumber="1" containsInteger="1" minValue="1" maxValue="1" count="1">
        <n v="1"/>
      </sharedItems>
    </cacheField>
    <cacheField name="色泽" numFmtId="0">
      <sharedItems count="3">
        <s v="青绿"/>
        <s v="乌黑"/>
        <s v="浅白"/>
      </sharedItems>
    </cacheField>
    <cacheField name="根蒂" numFmtId="0">
      <sharedItems count="3">
        <s v="蜷缩"/>
        <s v="稍蜷"/>
        <s v="硬挺"/>
      </sharedItems>
    </cacheField>
    <cacheField name="敲声" numFmtId="0">
      <sharedItems count="3">
        <s v="浊响"/>
        <s v="沉闷"/>
        <s v="清脆"/>
      </sharedItems>
    </cacheField>
    <cacheField name="纹理" numFmtId="0">
      <sharedItems count="3">
        <s v="清晰"/>
        <s v="稍糊"/>
        <s v="模糊"/>
      </sharedItems>
    </cacheField>
    <cacheField name="脐部" numFmtId="0">
      <sharedItems count="3">
        <s v="凹陷"/>
        <s v="稍凹"/>
        <s v="平坦"/>
      </sharedItems>
    </cacheField>
    <cacheField name="触感" numFmtId="0">
      <sharedItems count="2">
        <s v="硬滑"/>
        <s v="软粘"/>
      </sharedItems>
    </cacheField>
    <cacheField name="好瓜" numFmtId="0">
      <sharedItems count="2">
        <s v="是"/>
        <s v="否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x v="0"/>
    <x v="0"/>
    <x v="0"/>
    <x v="0"/>
    <x v="0"/>
    <x v="0"/>
  </r>
  <r>
    <x v="0"/>
    <x v="1"/>
    <x v="0"/>
    <x v="1"/>
    <x v="0"/>
    <x v="0"/>
    <x v="0"/>
    <x v="0"/>
  </r>
  <r>
    <x v="0"/>
    <x v="1"/>
    <x v="0"/>
    <x v="0"/>
    <x v="0"/>
    <x v="0"/>
    <x v="0"/>
    <x v="0"/>
  </r>
  <r>
    <x v="0"/>
    <x v="0"/>
    <x v="0"/>
    <x v="1"/>
    <x v="0"/>
    <x v="0"/>
    <x v="0"/>
    <x v="0"/>
  </r>
  <r>
    <x v="0"/>
    <x v="2"/>
    <x v="0"/>
    <x v="0"/>
    <x v="0"/>
    <x v="0"/>
    <x v="0"/>
    <x v="0"/>
  </r>
  <r>
    <x v="0"/>
    <x v="0"/>
    <x v="1"/>
    <x v="0"/>
    <x v="0"/>
    <x v="1"/>
    <x v="1"/>
    <x v="0"/>
  </r>
  <r>
    <x v="0"/>
    <x v="1"/>
    <x v="1"/>
    <x v="0"/>
    <x v="1"/>
    <x v="1"/>
    <x v="1"/>
    <x v="0"/>
  </r>
  <r>
    <x v="0"/>
    <x v="1"/>
    <x v="1"/>
    <x v="0"/>
    <x v="0"/>
    <x v="1"/>
    <x v="0"/>
    <x v="0"/>
  </r>
  <r>
    <x v="0"/>
    <x v="1"/>
    <x v="1"/>
    <x v="1"/>
    <x v="1"/>
    <x v="1"/>
    <x v="0"/>
    <x v="1"/>
  </r>
  <r>
    <x v="0"/>
    <x v="0"/>
    <x v="2"/>
    <x v="2"/>
    <x v="0"/>
    <x v="2"/>
    <x v="1"/>
    <x v="1"/>
  </r>
  <r>
    <x v="0"/>
    <x v="2"/>
    <x v="2"/>
    <x v="2"/>
    <x v="2"/>
    <x v="2"/>
    <x v="0"/>
    <x v="1"/>
  </r>
  <r>
    <x v="0"/>
    <x v="2"/>
    <x v="0"/>
    <x v="0"/>
    <x v="2"/>
    <x v="2"/>
    <x v="1"/>
    <x v="1"/>
  </r>
  <r>
    <x v="0"/>
    <x v="0"/>
    <x v="1"/>
    <x v="0"/>
    <x v="1"/>
    <x v="0"/>
    <x v="0"/>
    <x v="1"/>
  </r>
  <r>
    <x v="0"/>
    <x v="2"/>
    <x v="1"/>
    <x v="1"/>
    <x v="1"/>
    <x v="0"/>
    <x v="0"/>
    <x v="1"/>
  </r>
  <r>
    <x v="0"/>
    <x v="1"/>
    <x v="1"/>
    <x v="0"/>
    <x v="0"/>
    <x v="1"/>
    <x v="1"/>
    <x v="1"/>
  </r>
  <r>
    <x v="0"/>
    <x v="2"/>
    <x v="0"/>
    <x v="0"/>
    <x v="2"/>
    <x v="2"/>
    <x v="0"/>
    <x v="1"/>
  </r>
  <r>
    <x v="0"/>
    <x v="0"/>
    <x v="0"/>
    <x v="1"/>
    <x v="1"/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10EEE3-BDA3-B940-8F6D-CCBEB18C1C3B}" name="PivotTable2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C27:E35" firstHeaderRow="2" firstDataRow="2" firstDataCol="2"/>
  <pivotFields count="8">
    <pivotField dataField="1" compact="0" outline="0" showAll="0">
      <items count="2">
        <item x="0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>
      <items count="4">
        <item x="1"/>
        <item x="0"/>
        <item x="2"/>
        <item t="default"/>
      </items>
    </pivotField>
    <pivotField compact="0" outline="0" showAll="0">
      <items count="4">
        <item x="2"/>
        <item sd="0" x="0"/>
        <item x="1"/>
        <item t="default"/>
      </items>
    </pivotField>
    <pivotField compact="0" outline="0" showAll="0">
      <items count="4">
        <item x="0"/>
        <item x="2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</pivotFields>
  <rowFields count="2">
    <field x="6"/>
    <field x="7"/>
  </rowFields>
  <row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rowItems>
  <colItems count="1">
    <i/>
  </colItems>
  <dataFields count="1">
    <dataField name="Sum of 编号" fld="0" baseField="0" baseItem="0"/>
  </dataField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workbookViewId="0">
      <selection activeCell="Q20" sqref="Q20"/>
    </sheetView>
  </sheetViews>
  <sheetFormatPr baseColWidth="10" defaultColWidth="11" defaultRowHeight="16" x14ac:dyDescent="0.2"/>
  <cols>
    <col min="1" max="1" width="10" customWidth="1"/>
    <col min="3" max="3" width="11.33203125" bestFit="1" customWidth="1"/>
    <col min="4" max="4" width="7.6640625" style="3" bestFit="1" customWidth="1"/>
    <col min="5" max="6" width="5.33203125" bestFit="1" customWidth="1"/>
    <col min="9" max="9" width="10.83203125" customWidth="1"/>
    <col min="10" max="10" width="12.6640625" customWidth="1"/>
  </cols>
  <sheetData>
    <row r="1" spans="1:15" x14ac:dyDescent="0.2">
      <c r="A1" s="4" t="s">
        <v>0</v>
      </c>
      <c r="B1" s="4" t="s">
        <v>1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15" x14ac:dyDescent="0.2">
      <c r="A2">
        <v>1</v>
      </c>
      <c r="B2" t="s">
        <v>36</v>
      </c>
      <c r="C2" t="s">
        <v>20</v>
      </c>
      <c r="D2" s="3" t="s">
        <v>23</v>
      </c>
      <c r="E2" t="s">
        <v>27</v>
      </c>
      <c r="F2" t="s">
        <v>31</v>
      </c>
      <c r="G2" t="s">
        <v>34</v>
      </c>
      <c r="H2" t="s">
        <v>9</v>
      </c>
    </row>
    <row r="3" spans="1:15" x14ac:dyDescent="0.2">
      <c r="A3">
        <v>1</v>
      </c>
      <c r="B3" t="s">
        <v>2</v>
      </c>
      <c r="C3" t="s">
        <v>20</v>
      </c>
      <c r="D3" s="3" t="s">
        <v>24</v>
      </c>
      <c r="E3" t="s">
        <v>27</v>
      </c>
      <c r="F3" t="s">
        <v>31</v>
      </c>
      <c r="G3" t="s">
        <v>34</v>
      </c>
      <c r="H3" t="s">
        <v>9</v>
      </c>
    </row>
    <row r="4" spans="1:15" x14ac:dyDescent="0.2">
      <c r="A4">
        <v>1</v>
      </c>
      <c r="B4" t="s">
        <v>11</v>
      </c>
      <c r="C4" t="s">
        <v>20</v>
      </c>
      <c r="D4" s="3" t="s">
        <v>23</v>
      </c>
      <c r="E4" t="s">
        <v>27</v>
      </c>
      <c r="F4" t="s">
        <v>31</v>
      </c>
      <c r="G4" t="s">
        <v>34</v>
      </c>
      <c r="H4" t="s">
        <v>9</v>
      </c>
      <c r="M4">
        <v>2</v>
      </c>
      <c r="N4">
        <v>4</v>
      </c>
      <c r="O4" s="4">
        <f>SUM(M4:N4)</f>
        <v>6</v>
      </c>
    </row>
    <row r="5" spans="1:15" x14ac:dyDescent="0.2">
      <c r="A5">
        <v>1</v>
      </c>
      <c r="B5" t="s">
        <v>12</v>
      </c>
      <c r="C5" t="s">
        <v>20</v>
      </c>
      <c r="D5" s="3" t="s">
        <v>24</v>
      </c>
      <c r="E5" t="s">
        <v>27</v>
      </c>
      <c r="F5" t="s">
        <v>31</v>
      </c>
      <c r="G5" t="s">
        <v>34</v>
      </c>
      <c r="H5" t="s">
        <v>9</v>
      </c>
      <c r="M5">
        <v>4</v>
      </c>
      <c r="N5">
        <v>1</v>
      </c>
      <c r="O5" s="4">
        <f t="shared" ref="O5:O6" si="0">SUM(M5:N5)</f>
        <v>5</v>
      </c>
    </row>
    <row r="6" spans="1:15" x14ac:dyDescent="0.2">
      <c r="A6">
        <v>1</v>
      </c>
      <c r="B6" t="s">
        <v>13</v>
      </c>
      <c r="C6" t="s">
        <v>20</v>
      </c>
      <c r="D6" s="3" t="s">
        <v>23</v>
      </c>
      <c r="E6" t="s">
        <v>27</v>
      </c>
      <c r="F6" t="s">
        <v>31</v>
      </c>
      <c r="G6" t="s">
        <v>34</v>
      </c>
      <c r="H6" t="s">
        <v>9</v>
      </c>
      <c r="M6">
        <v>3</v>
      </c>
      <c r="N6">
        <v>3</v>
      </c>
      <c r="O6" s="4">
        <f t="shared" si="0"/>
        <v>6</v>
      </c>
    </row>
    <row r="7" spans="1:15" x14ac:dyDescent="0.2">
      <c r="A7">
        <v>1</v>
      </c>
      <c r="B7" t="s">
        <v>14</v>
      </c>
      <c r="C7" t="s">
        <v>21</v>
      </c>
      <c r="D7" s="3" t="s">
        <v>23</v>
      </c>
      <c r="E7" t="s">
        <v>27</v>
      </c>
      <c r="F7" t="s">
        <v>33</v>
      </c>
      <c r="G7" t="s">
        <v>35</v>
      </c>
      <c r="H7" t="s">
        <v>9</v>
      </c>
      <c r="L7" s="3"/>
      <c r="M7" s="4">
        <f>SUM(M4:M6)</f>
        <v>9</v>
      </c>
      <c r="N7" s="4">
        <f>SUM(N4:N6)</f>
        <v>8</v>
      </c>
    </row>
    <row r="8" spans="1:15" x14ac:dyDescent="0.2">
      <c r="A8">
        <v>1</v>
      </c>
      <c r="B8" t="s">
        <v>15</v>
      </c>
      <c r="C8" t="s">
        <v>21</v>
      </c>
      <c r="D8" s="3" t="s">
        <v>23</v>
      </c>
      <c r="E8" t="s">
        <v>28</v>
      </c>
      <c r="F8" t="s">
        <v>33</v>
      </c>
      <c r="G8" t="s">
        <v>35</v>
      </c>
      <c r="H8" t="s">
        <v>9</v>
      </c>
    </row>
    <row r="9" spans="1:15" x14ac:dyDescent="0.2">
      <c r="A9">
        <v>1</v>
      </c>
      <c r="B9" t="s">
        <v>16</v>
      </c>
      <c r="C9" t="s">
        <v>21</v>
      </c>
      <c r="D9" s="3" t="s">
        <v>23</v>
      </c>
      <c r="E9" t="s">
        <v>29</v>
      </c>
      <c r="F9" t="s">
        <v>33</v>
      </c>
      <c r="G9" t="s">
        <v>34</v>
      </c>
      <c r="H9" t="s">
        <v>9</v>
      </c>
    </row>
    <row r="10" spans="1:15" x14ac:dyDescent="0.2">
      <c r="A10">
        <v>1</v>
      </c>
      <c r="B10" t="s">
        <v>16</v>
      </c>
      <c r="C10" t="s">
        <v>21</v>
      </c>
      <c r="D10" s="3" t="s">
        <v>24</v>
      </c>
      <c r="E10" t="s">
        <v>28</v>
      </c>
      <c r="F10" t="s">
        <v>33</v>
      </c>
      <c r="G10" t="s">
        <v>34</v>
      </c>
      <c r="H10" t="s">
        <v>10</v>
      </c>
    </row>
    <row r="11" spans="1:15" x14ac:dyDescent="0.2">
      <c r="A11">
        <v>1</v>
      </c>
      <c r="B11" t="s">
        <v>14</v>
      </c>
      <c r="C11" t="s">
        <v>22</v>
      </c>
      <c r="D11" s="3" t="s">
        <v>25</v>
      </c>
      <c r="E11" t="s">
        <v>29</v>
      </c>
      <c r="F11" t="s">
        <v>32</v>
      </c>
      <c r="G11" t="s">
        <v>35</v>
      </c>
      <c r="H11" t="s">
        <v>10</v>
      </c>
    </row>
    <row r="12" spans="1:15" x14ac:dyDescent="0.2">
      <c r="A12">
        <v>1</v>
      </c>
      <c r="B12" t="s">
        <v>17</v>
      </c>
      <c r="C12" t="s">
        <v>22</v>
      </c>
      <c r="D12" s="3" t="s">
        <v>26</v>
      </c>
      <c r="E12" t="s">
        <v>30</v>
      </c>
      <c r="F12" t="s">
        <v>32</v>
      </c>
      <c r="G12" t="s">
        <v>34</v>
      </c>
      <c r="H12" t="s">
        <v>10</v>
      </c>
    </row>
    <row r="13" spans="1:15" x14ac:dyDescent="0.2">
      <c r="A13">
        <v>1</v>
      </c>
      <c r="B13" t="s">
        <v>18</v>
      </c>
      <c r="C13" t="s">
        <v>20</v>
      </c>
      <c r="D13" s="3" t="s">
        <v>23</v>
      </c>
      <c r="E13" t="s">
        <v>30</v>
      </c>
      <c r="F13" t="s">
        <v>32</v>
      </c>
      <c r="G13" t="s">
        <v>35</v>
      </c>
      <c r="H13" t="s">
        <v>10</v>
      </c>
      <c r="I13" t="s">
        <v>42</v>
      </c>
    </row>
    <row r="14" spans="1:15" x14ac:dyDescent="0.2">
      <c r="A14">
        <v>1</v>
      </c>
      <c r="B14" t="s">
        <v>14</v>
      </c>
      <c r="C14" t="s">
        <v>21</v>
      </c>
      <c r="D14" s="3" t="s">
        <v>23</v>
      </c>
      <c r="E14" t="s">
        <v>28</v>
      </c>
      <c r="F14" t="s">
        <v>31</v>
      </c>
      <c r="G14" t="s">
        <v>34</v>
      </c>
      <c r="H14" t="s">
        <v>10</v>
      </c>
      <c r="I14">
        <f>-J21*K21-J22*K22</f>
        <v>0.99750254636911539</v>
      </c>
    </row>
    <row r="15" spans="1:15" x14ac:dyDescent="0.2">
      <c r="A15">
        <v>1</v>
      </c>
      <c r="B15" t="s">
        <v>19</v>
      </c>
      <c r="C15" t="s">
        <v>21</v>
      </c>
      <c r="D15" s="3" t="s">
        <v>24</v>
      </c>
      <c r="E15" t="s">
        <v>28</v>
      </c>
      <c r="F15" t="s">
        <v>31</v>
      </c>
      <c r="G15" t="s">
        <v>34</v>
      </c>
      <c r="H15" t="s">
        <v>10</v>
      </c>
    </row>
    <row r="16" spans="1:15" x14ac:dyDescent="0.2">
      <c r="A16">
        <v>1</v>
      </c>
      <c r="B16" t="s">
        <v>15</v>
      </c>
      <c r="C16" t="s">
        <v>21</v>
      </c>
      <c r="D16" s="3" t="s">
        <v>23</v>
      </c>
      <c r="E16" t="s">
        <v>29</v>
      </c>
      <c r="F16" t="s">
        <v>33</v>
      </c>
      <c r="G16" t="s">
        <v>35</v>
      </c>
      <c r="H16" t="s">
        <v>10</v>
      </c>
      <c r="N16">
        <f>J27*K27</f>
        <v>-0.52832083357371862</v>
      </c>
    </row>
    <row r="17" spans="1:16" x14ac:dyDescent="0.2">
      <c r="A17">
        <v>1</v>
      </c>
      <c r="B17" t="s">
        <v>17</v>
      </c>
      <c r="C17" t="s">
        <v>20</v>
      </c>
      <c r="D17" s="3" t="s">
        <v>23</v>
      </c>
      <c r="E17" t="s">
        <v>30</v>
      </c>
      <c r="F17" t="s">
        <v>32</v>
      </c>
      <c r="G17" t="s">
        <v>34</v>
      </c>
      <c r="H17" t="s">
        <v>10</v>
      </c>
      <c r="N17">
        <f>L27*M27</f>
        <v>-0.38997500048077083</v>
      </c>
    </row>
    <row r="18" spans="1:16" x14ac:dyDescent="0.2">
      <c r="A18">
        <v>1</v>
      </c>
      <c r="B18" t="s">
        <v>14</v>
      </c>
      <c r="C18" t="s">
        <v>20</v>
      </c>
      <c r="D18" s="3" t="s">
        <v>24</v>
      </c>
      <c r="E18" t="s">
        <v>28</v>
      </c>
      <c r="F18" t="s">
        <v>33</v>
      </c>
      <c r="G18" t="s">
        <v>34</v>
      </c>
      <c r="H18" t="s">
        <v>10</v>
      </c>
    </row>
    <row r="19" spans="1:16" ht="17" thickBot="1" x14ac:dyDescent="0.25">
      <c r="A19" s="4"/>
      <c r="B19" s="4"/>
      <c r="C19" s="4"/>
      <c r="D19" s="5"/>
      <c r="E19" s="4"/>
      <c r="F19" s="4"/>
      <c r="G19" s="4"/>
      <c r="H19" s="4"/>
    </row>
    <row r="20" spans="1:16" x14ac:dyDescent="0.2">
      <c r="A20" t="s">
        <v>44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I20" s="8"/>
      <c r="J20" s="9" t="s">
        <v>45</v>
      </c>
      <c r="K20" s="9" t="s">
        <v>44</v>
      </c>
      <c r="L20" s="10" t="s">
        <v>42</v>
      </c>
    </row>
    <row r="21" spans="1:16" x14ac:dyDescent="0.2">
      <c r="I21" s="11" t="s">
        <v>43</v>
      </c>
      <c r="J21" s="12">
        <v>0.52941176470588203</v>
      </c>
      <c r="K21" s="12">
        <v>-0.91753783980802694</v>
      </c>
      <c r="L21" s="13"/>
    </row>
    <row r="22" spans="1:16" x14ac:dyDescent="0.2">
      <c r="A22" s="7"/>
      <c r="B22" s="7"/>
      <c r="C22" s="7"/>
      <c r="E22" s="7"/>
      <c r="F22" s="7"/>
      <c r="G22" s="7"/>
      <c r="I22" s="11" t="s">
        <v>38</v>
      </c>
      <c r="J22" s="12">
        <v>0.47058823529411797</v>
      </c>
      <c r="K22" s="12">
        <v>-1.08746284125034</v>
      </c>
      <c r="L22" s="13"/>
    </row>
    <row r="23" spans="1:16" ht="17" thickBot="1" x14ac:dyDescent="0.25">
      <c r="A23" s="7"/>
      <c r="B23" s="7"/>
      <c r="C23" s="7"/>
      <c r="E23" s="7"/>
      <c r="F23" s="7"/>
      <c r="G23" s="7"/>
      <c r="I23" s="14"/>
      <c r="J23" s="15"/>
      <c r="K23" s="15"/>
      <c r="L23" s="17">
        <v>0.99750254636911495</v>
      </c>
    </row>
    <row r="24" spans="1:16" ht="17" thickBot="1" x14ac:dyDescent="0.25">
      <c r="A24" s="7"/>
      <c r="B24" s="7"/>
      <c r="C24" s="7"/>
      <c r="E24" s="7"/>
      <c r="F24" s="7"/>
      <c r="G24" s="7"/>
    </row>
    <row r="25" spans="1:16" x14ac:dyDescent="0.2">
      <c r="A25" s="7"/>
      <c r="B25" s="7"/>
      <c r="C25" s="7"/>
      <c r="D25" s="7"/>
      <c r="E25" s="7"/>
      <c r="F25" s="7"/>
      <c r="G25" s="7"/>
      <c r="H25" s="8"/>
      <c r="I25" s="18"/>
      <c r="J25" s="18" t="s">
        <v>43</v>
      </c>
      <c r="K25" s="18" t="s">
        <v>43</v>
      </c>
      <c r="L25" s="18" t="s">
        <v>38</v>
      </c>
      <c r="M25" s="18" t="s">
        <v>38</v>
      </c>
      <c r="N25" s="18"/>
      <c r="O25" s="18"/>
      <c r="P25" s="19"/>
    </row>
    <row r="26" spans="1:16" x14ac:dyDescent="0.2">
      <c r="A26" s="7"/>
      <c r="B26" s="7"/>
      <c r="C26" s="7"/>
      <c r="E26" s="7"/>
      <c r="F26" s="7"/>
      <c r="G26" s="7"/>
      <c r="H26" s="11"/>
      <c r="I26" s="12" t="s">
        <v>48</v>
      </c>
      <c r="J26" s="20" t="s">
        <v>45</v>
      </c>
      <c r="K26" s="12" t="s">
        <v>44</v>
      </c>
      <c r="L26" s="20" t="s">
        <v>45</v>
      </c>
      <c r="M26" s="12" t="s">
        <v>44</v>
      </c>
      <c r="N26" s="20" t="s">
        <v>42</v>
      </c>
      <c r="O26" s="12"/>
      <c r="P26" s="21" t="s">
        <v>50</v>
      </c>
    </row>
    <row r="27" spans="1:16" x14ac:dyDescent="0.2">
      <c r="A27" s="7"/>
      <c r="B27" s="7"/>
      <c r="C27" s="1" t="s">
        <v>41</v>
      </c>
      <c r="D27"/>
      <c r="G27" s="7"/>
      <c r="H27" s="11">
        <v>6</v>
      </c>
      <c r="I27" s="6" t="s">
        <v>46</v>
      </c>
      <c r="J27" s="12">
        <v>0.33333333333333298</v>
      </c>
      <c r="K27" s="12">
        <f>LOG(J27,2)</f>
        <v>-1.5849625007211576</v>
      </c>
      <c r="L27" s="12">
        <v>0.66666666666666663</v>
      </c>
      <c r="M27" s="12">
        <f>LOG(L27,2)</f>
        <v>-0.5849625007211563</v>
      </c>
      <c r="N27" s="12">
        <f>-J27*K27-L27*M27</f>
        <v>0.91829583405448945</v>
      </c>
      <c r="O27" s="12"/>
      <c r="P27" s="23">
        <f>L23-(H27/17*N27+H28/17*N28+H29/17*N29)</f>
        <v>0.10812516526536498</v>
      </c>
    </row>
    <row r="28" spans="1:16" x14ac:dyDescent="0.2">
      <c r="A28" s="7"/>
      <c r="B28" s="7"/>
      <c r="C28" s="1" t="s">
        <v>70</v>
      </c>
      <c r="D28" s="1" t="s">
        <v>38</v>
      </c>
      <c r="E28" t="s">
        <v>49</v>
      </c>
      <c r="G28" s="7"/>
      <c r="H28" s="11">
        <v>5</v>
      </c>
      <c r="I28" s="6" t="s">
        <v>47</v>
      </c>
      <c r="J28" s="12">
        <v>0.8</v>
      </c>
      <c r="K28" s="12">
        <f t="shared" ref="K28:K29" si="1">LOG(J28,2)</f>
        <v>-0.32192809488736229</v>
      </c>
      <c r="L28" s="12">
        <v>0.2</v>
      </c>
      <c r="M28" s="12">
        <f t="shared" ref="M28:M29" si="2">LOG(L28,2)</f>
        <v>-2.3219280948873622</v>
      </c>
      <c r="N28" s="12">
        <f t="shared" ref="N28:N29" si="3">-J28*K28-L28*M28</f>
        <v>0.72192809488736231</v>
      </c>
      <c r="O28" s="12"/>
      <c r="P28" s="13"/>
    </row>
    <row r="29" spans="1:16" ht="17" thickBot="1" x14ac:dyDescent="0.25">
      <c r="A29" s="7"/>
      <c r="B29" s="7"/>
      <c r="C29" t="s">
        <v>71</v>
      </c>
      <c r="D29" t="s">
        <v>40</v>
      </c>
      <c r="E29" s="2">
        <v>6</v>
      </c>
      <c r="G29" s="7"/>
      <c r="H29" s="14">
        <v>6</v>
      </c>
      <c r="I29" s="22" t="s">
        <v>36</v>
      </c>
      <c r="J29" s="15">
        <v>0.5</v>
      </c>
      <c r="K29" s="15">
        <f t="shared" si="1"/>
        <v>-1</v>
      </c>
      <c r="L29" s="15">
        <v>0.5</v>
      </c>
      <c r="M29" s="15">
        <f t="shared" si="2"/>
        <v>-1</v>
      </c>
      <c r="N29" s="15">
        <f t="shared" si="3"/>
        <v>1</v>
      </c>
      <c r="O29" s="15"/>
      <c r="P29" s="16"/>
    </row>
    <row r="30" spans="1:16" x14ac:dyDescent="0.2">
      <c r="A30" s="7"/>
      <c r="B30" s="7"/>
      <c r="D30" t="s">
        <v>39</v>
      </c>
      <c r="E30" s="2">
        <v>6</v>
      </c>
      <c r="G30" s="7"/>
    </row>
    <row r="31" spans="1:16" x14ac:dyDescent="0.2">
      <c r="A31" s="7"/>
      <c r="B31" s="7"/>
      <c r="C31" t="s">
        <v>73</v>
      </c>
      <c r="D31"/>
      <c r="E31" s="2">
        <v>12</v>
      </c>
      <c r="G31" s="7"/>
    </row>
    <row r="32" spans="1:16" ht="17" thickBot="1" x14ac:dyDescent="0.25">
      <c r="A32" s="7"/>
      <c r="B32" s="7"/>
      <c r="C32" t="s">
        <v>72</v>
      </c>
      <c r="D32" t="s">
        <v>40</v>
      </c>
      <c r="E32" s="2">
        <v>3</v>
      </c>
      <c r="G32" s="7"/>
    </row>
    <row r="33" spans="1:16" x14ac:dyDescent="0.2">
      <c r="A33" s="7"/>
      <c r="B33" s="7"/>
      <c r="D33" t="s">
        <v>39</v>
      </c>
      <c r="E33" s="2">
        <v>2</v>
      </c>
      <c r="G33" s="7"/>
      <c r="H33" s="8"/>
      <c r="I33" s="18"/>
      <c r="J33" s="18" t="s">
        <v>43</v>
      </c>
      <c r="K33" s="18" t="s">
        <v>43</v>
      </c>
      <c r="L33" s="18" t="s">
        <v>38</v>
      </c>
      <c r="M33" s="18" t="s">
        <v>38</v>
      </c>
      <c r="N33" s="18"/>
      <c r="O33" s="18"/>
      <c r="P33" s="19"/>
    </row>
    <row r="34" spans="1:16" x14ac:dyDescent="0.2">
      <c r="A34" s="7"/>
      <c r="B34" s="7"/>
      <c r="C34" t="s">
        <v>74</v>
      </c>
      <c r="D34"/>
      <c r="E34" s="2">
        <v>5</v>
      </c>
      <c r="G34" s="7"/>
      <c r="H34" s="11"/>
      <c r="I34" s="12" t="s">
        <v>51</v>
      </c>
      <c r="J34" s="20" t="s">
        <v>45</v>
      </c>
      <c r="K34" s="12" t="s">
        <v>44</v>
      </c>
      <c r="L34" s="20" t="s">
        <v>45</v>
      </c>
      <c r="M34" s="12" t="s">
        <v>44</v>
      </c>
      <c r="N34" s="20" t="s">
        <v>42</v>
      </c>
      <c r="O34" s="12"/>
      <c r="P34" s="21" t="s">
        <v>55</v>
      </c>
    </row>
    <row r="35" spans="1:16" x14ac:dyDescent="0.2">
      <c r="A35" s="7"/>
      <c r="B35" s="7"/>
      <c r="C35" t="s">
        <v>37</v>
      </c>
      <c r="D35"/>
      <c r="E35" s="2">
        <v>17</v>
      </c>
      <c r="G35" s="7"/>
      <c r="H35" s="11">
        <v>3</v>
      </c>
      <c r="I35" s="6" t="s">
        <v>52</v>
      </c>
      <c r="J35" s="12">
        <f>3/3</f>
        <v>1</v>
      </c>
      <c r="K35" s="12">
        <f>LOG(J35,2)</f>
        <v>0</v>
      </c>
      <c r="L35" s="12">
        <f>0</f>
        <v>0</v>
      </c>
      <c r="M35" s="12"/>
      <c r="N35" s="12">
        <f t="shared" ref="N35" si="4">-J35*K35-L35*M35</f>
        <v>0</v>
      </c>
      <c r="O35" s="12"/>
      <c r="P35" s="23">
        <f>L23-(H35/17*N35+H36/17*N36+H37/17*N37)</f>
        <v>0.38059189736826826</v>
      </c>
    </row>
    <row r="36" spans="1:16" x14ac:dyDescent="0.2">
      <c r="A36" s="7"/>
      <c r="B36" s="7"/>
      <c r="D36"/>
      <c r="G36" s="7"/>
      <c r="H36" s="11">
        <v>9</v>
      </c>
      <c r="I36" s="6" t="s">
        <v>53</v>
      </c>
      <c r="J36" s="12">
        <f>2/9</f>
        <v>0.22222222222222221</v>
      </c>
      <c r="K36" s="12">
        <f>LOG(J36,2)</f>
        <v>-2.1699250014423126</v>
      </c>
      <c r="L36" s="12">
        <f>7/9</f>
        <v>0.77777777777777779</v>
      </c>
      <c r="M36" s="12">
        <f t="shared" ref="M36:M37" si="5">LOG(L36,2)</f>
        <v>-0.36257007938470825</v>
      </c>
      <c r="N36" s="12">
        <f t="shared" ref="N36:N37" si="6">-J36*K36-L36*M36</f>
        <v>0.76420450650862026</v>
      </c>
      <c r="O36" s="12"/>
      <c r="P36" s="13"/>
    </row>
    <row r="37" spans="1:16" ht="17" thickBot="1" x14ac:dyDescent="0.25">
      <c r="A37" s="7"/>
      <c r="B37" s="7"/>
      <c r="D37"/>
      <c r="G37" s="7"/>
      <c r="H37" s="14">
        <v>5</v>
      </c>
      <c r="I37" s="22" t="s">
        <v>54</v>
      </c>
      <c r="J37" s="15">
        <f>4/5</f>
        <v>0.8</v>
      </c>
      <c r="K37" s="15">
        <f t="shared" ref="K37" si="7">LOG(J37,2)</f>
        <v>-0.32192809488736229</v>
      </c>
      <c r="L37" s="15">
        <f>1/5</f>
        <v>0.2</v>
      </c>
      <c r="M37" s="15">
        <f t="shared" si="5"/>
        <v>-2.3219280948873622</v>
      </c>
      <c r="N37" s="15">
        <f t="shared" si="6"/>
        <v>0.72192809488736231</v>
      </c>
      <c r="O37" s="15"/>
      <c r="P37" s="16"/>
    </row>
    <row r="38" spans="1:16" x14ac:dyDescent="0.2">
      <c r="A38" s="7"/>
      <c r="B38" s="7"/>
      <c r="D38"/>
      <c r="G38" s="7"/>
    </row>
    <row r="39" spans="1:16" x14ac:dyDescent="0.2">
      <c r="A39" s="7"/>
      <c r="B39" s="7"/>
      <c r="D39"/>
      <c r="G39" s="7"/>
    </row>
    <row r="40" spans="1:16" ht="17" thickBot="1" x14ac:dyDescent="0.25">
      <c r="A40" s="7"/>
      <c r="B40" s="7"/>
      <c r="D40"/>
      <c r="G40" s="7"/>
    </row>
    <row r="41" spans="1:16" x14ac:dyDescent="0.2">
      <c r="A41" s="7"/>
      <c r="B41" s="7"/>
      <c r="D41"/>
      <c r="G41" s="7"/>
      <c r="H41" s="8"/>
      <c r="I41" s="18"/>
      <c r="J41" s="18" t="s">
        <v>43</v>
      </c>
      <c r="K41" s="18" t="s">
        <v>43</v>
      </c>
      <c r="L41" s="18" t="s">
        <v>38</v>
      </c>
      <c r="M41" s="18" t="s">
        <v>38</v>
      </c>
      <c r="N41" s="18"/>
      <c r="O41" s="18"/>
      <c r="P41" s="19"/>
    </row>
    <row r="42" spans="1:16" x14ac:dyDescent="0.2">
      <c r="D42"/>
      <c r="H42" s="11"/>
      <c r="I42" s="12" t="s">
        <v>56</v>
      </c>
      <c r="J42" s="20" t="s">
        <v>45</v>
      </c>
      <c r="K42" s="12" t="s">
        <v>44</v>
      </c>
      <c r="L42" s="20" t="s">
        <v>45</v>
      </c>
      <c r="M42" s="12" t="s">
        <v>44</v>
      </c>
      <c r="N42" s="20" t="s">
        <v>42</v>
      </c>
      <c r="O42" s="12"/>
      <c r="P42" s="21" t="s">
        <v>64</v>
      </c>
    </row>
    <row r="43" spans="1:16" x14ac:dyDescent="0.2">
      <c r="D43"/>
      <c r="H43" s="11">
        <v>2</v>
      </c>
      <c r="I43" s="6" t="s">
        <v>57</v>
      </c>
      <c r="J43" s="12">
        <f>3/3</f>
        <v>1</v>
      </c>
      <c r="K43" s="12">
        <f>LOG(J43,2)</f>
        <v>0</v>
      </c>
      <c r="L43" s="12">
        <f>0</f>
        <v>0</v>
      </c>
      <c r="M43" s="12"/>
      <c r="N43" s="12">
        <f t="shared" ref="N43:N45" si="8">-J43*K43-L43*M43</f>
        <v>0</v>
      </c>
      <c r="O43" s="12"/>
      <c r="P43" s="23">
        <f>$L$23-(H43/17*N43+H44/17*N44+H45/17*N45)</f>
        <v>0.14267495956679255</v>
      </c>
    </row>
    <row r="44" spans="1:16" x14ac:dyDescent="0.2">
      <c r="D44"/>
      <c r="H44" s="11">
        <v>7</v>
      </c>
      <c r="I44" s="6" t="s">
        <v>59</v>
      </c>
      <c r="J44" s="12">
        <f>4/7</f>
        <v>0.5714285714285714</v>
      </c>
      <c r="K44" s="12">
        <f>LOG(J44,2)</f>
        <v>-0.80735492205760429</v>
      </c>
      <c r="L44" s="12">
        <f>3/7</f>
        <v>0.42857142857142855</v>
      </c>
      <c r="M44" s="12">
        <f>LOG(L44,2)</f>
        <v>-1.2223924213364481</v>
      </c>
      <c r="N44" s="12">
        <f>-J44*K44-L44*M44</f>
        <v>0.98522813603425163</v>
      </c>
      <c r="O44" s="12"/>
      <c r="P44" s="13"/>
    </row>
    <row r="45" spans="1:16" ht="17" thickBot="1" x14ac:dyDescent="0.25">
      <c r="D45"/>
      <c r="H45" s="14">
        <v>8</v>
      </c>
      <c r="I45" s="22" t="s">
        <v>58</v>
      </c>
      <c r="J45" s="15">
        <f>3/8</f>
        <v>0.375</v>
      </c>
      <c r="K45" s="15">
        <f t="shared" ref="K45" si="9">LOG(J45,2)</f>
        <v>-1.4150374992788437</v>
      </c>
      <c r="L45" s="15">
        <f>5/8</f>
        <v>0.625</v>
      </c>
      <c r="M45" s="15">
        <f t="shared" ref="M45" si="10">LOG(L45,2)</f>
        <v>-0.67807190511263771</v>
      </c>
      <c r="N45" s="15">
        <f t="shared" si="8"/>
        <v>0.95443400292496494</v>
      </c>
      <c r="O45" s="15"/>
      <c r="P45" s="16"/>
    </row>
    <row r="48" spans="1:16" ht="17" thickBot="1" x14ac:dyDescent="0.25"/>
    <row r="49" spans="8:16" x14ac:dyDescent="0.2">
      <c r="H49" s="8"/>
      <c r="I49" s="18"/>
      <c r="J49" s="18" t="s">
        <v>43</v>
      </c>
      <c r="K49" s="18" t="s">
        <v>43</v>
      </c>
      <c r="L49" s="18" t="s">
        <v>38</v>
      </c>
      <c r="M49" s="18" t="s">
        <v>38</v>
      </c>
      <c r="N49" s="18"/>
      <c r="O49" s="18"/>
      <c r="P49" s="19"/>
    </row>
    <row r="50" spans="8:16" x14ac:dyDescent="0.2">
      <c r="H50" s="11"/>
      <c r="I50" s="12" t="s">
        <v>60</v>
      </c>
      <c r="J50" s="20" t="s">
        <v>45</v>
      </c>
      <c r="K50" s="12" t="s">
        <v>44</v>
      </c>
      <c r="L50" s="20" t="s">
        <v>45</v>
      </c>
      <c r="M50" s="12" t="s">
        <v>44</v>
      </c>
      <c r="N50" s="20" t="s">
        <v>42</v>
      </c>
      <c r="O50" s="12"/>
      <c r="P50" s="21" t="s">
        <v>65</v>
      </c>
    </row>
    <row r="51" spans="8:16" x14ac:dyDescent="0.2">
      <c r="H51" s="11">
        <v>5</v>
      </c>
      <c r="I51" s="6" t="s">
        <v>61</v>
      </c>
      <c r="J51" s="12">
        <f>3/H51</f>
        <v>0.6</v>
      </c>
      <c r="K51" s="12">
        <f>LOG(J51,2)</f>
        <v>-0.73696559416620622</v>
      </c>
      <c r="L51" s="12">
        <f>2/H51</f>
        <v>0.4</v>
      </c>
      <c r="M51" s="12">
        <f>LOG(L51,2)</f>
        <v>-1.3219280948873622</v>
      </c>
      <c r="N51" s="12">
        <f t="shared" ref="N51" si="11">-J51*K51-L51*M51</f>
        <v>0.97095059445466858</v>
      </c>
      <c r="O51" s="12"/>
      <c r="P51" s="23">
        <f>$L$23-(H51/17*N51+H52/17*N52+H53/17*N53)</f>
        <v>0.14078143361499551</v>
      </c>
    </row>
    <row r="52" spans="8:16" x14ac:dyDescent="0.2">
      <c r="H52" s="11">
        <v>10</v>
      </c>
      <c r="I52" s="6" t="s">
        <v>62</v>
      </c>
      <c r="J52" s="12">
        <f>4/H52</f>
        <v>0.4</v>
      </c>
      <c r="K52" s="12">
        <f>LOG(J52,2)</f>
        <v>-1.3219280948873622</v>
      </c>
      <c r="L52" s="12">
        <f>6/H52</f>
        <v>0.6</v>
      </c>
      <c r="M52" s="12">
        <f>LOG(L52,2)</f>
        <v>-0.73696559416620622</v>
      </c>
      <c r="N52" s="12">
        <f>-J52*K52-L52*M52</f>
        <v>0.97095059445466858</v>
      </c>
      <c r="O52" s="12"/>
      <c r="P52" s="13"/>
    </row>
    <row r="53" spans="8:16" ht="17" thickBot="1" x14ac:dyDescent="0.25">
      <c r="H53" s="14">
        <v>2</v>
      </c>
      <c r="I53" s="22" t="s">
        <v>63</v>
      </c>
      <c r="J53" s="15">
        <v>1</v>
      </c>
      <c r="K53" s="15">
        <f t="shared" ref="K53" si="12">LOG(J53,2)</f>
        <v>0</v>
      </c>
      <c r="L53" s="15">
        <v>0</v>
      </c>
      <c r="M53" s="15">
        <v>0</v>
      </c>
      <c r="N53" s="15">
        <f t="shared" ref="N53" si="13">-J53*K53-L53*M53</f>
        <v>0</v>
      </c>
      <c r="O53" s="15"/>
      <c r="P53" s="16"/>
    </row>
    <row r="56" spans="8:16" ht="17" thickBot="1" x14ac:dyDescent="0.25"/>
    <row r="57" spans="8:16" x14ac:dyDescent="0.2">
      <c r="H57" s="8"/>
      <c r="I57" s="18"/>
      <c r="J57" s="18" t="s">
        <v>43</v>
      </c>
      <c r="K57" s="18" t="s">
        <v>43</v>
      </c>
      <c r="L57" s="18" t="s">
        <v>38</v>
      </c>
      <c r="M57" s="18" t="s">
        <v>38</v>
      </c>
      <c r="N57" s="18"/>
      <c r="O57" s="18"/>
      <c r="P57" s="19"/>
    </row>
    <row r="58" spans="8:16" x14ac:dyDescent="0.2">
      <c r="H58" s="11"/>
      <c r="I58" s="12" t="s">
        <v>70</v>
      </c>
      <c r="J58" s="20" t="s">
        <v>45</v>
      </c>
      <c r="K58" s="12" t="s">
        <v>44</v>
      </c>
      <c r="L58" s="20" t="s">
        <v>45</v>
      </c>
      <c r="M58" s="12" t="s">
        <v>44</v>
      </c>
      <c r="N58" s="20" t="s">
        <v>42</v>
      </c>
      <c r="O58" s="12"/>
      <c r="P58" s="21" t="s">
        <v>69</v>
      </c>
    </row>
    <row r="59" spans="8:16" x14ac:dyDescent="0.2">
      <c r="H59" s="11">
        <v>12</v>
      </c>
      <c r="I59" s="6" t="s">
        <v>71</v>
      </c>
      <c r="J59" s="12">
        <f>6/H59</f>
        <v>0.5</v>
      </c>
      <c r="K59" s="12">
        <f>LOG(J59,2)</f>
        <v>-1</v>
      </c>
      <c r="L59" s="12">
        <f>6/H59</f>
        <v>0.5</v>
      </c>
      <c r="M59" s="12">
        <f>LOG(L59,2)</f>
        <v>-1</v>
      </c>
      <c r="N59" s="12">
        <f t="shared" ref="N59" si="14">-J59*K59-L59*M59</f>
        <v>1</v>
      </c>
      <c r="O59" s="12"/>
      <c r="P59" s="23">
        <f>$L$23-(H59/17*N59+H60/17*N60)</f>
        <v>6.0464891765652506E-3</v>
      </c>
    </row>
    <row r="60" spans="8:16" ht="17" thickBot="1" x14ac:dyDescent="0.25">
      <c r="H60" s="14">
        <v>5</v>
      </c>
      <c r="I60" s="22" t="s">
        <v>72</v>
      </c>
      <c r="J60" s="15">
        <f>3/H60</f>
        <v>0.6</v>
      </c>
      <c r="K60" s="15">
        <f>LOG(J60,2)</f>
        <v>-0.73696559416620622</v>
      </c>
      <c r="L60" s="15">
        <f>2/H60</f>
        <v>0.4</v>
      </c>
      <c r="M60" s="15">
        <f>LOG(L60,2)</f>
        <v>-1.3219280948873622</v>
      </c>
      <c r="N60" s="15">
        <f>-J60*K60-L60*M60</f>
        <v>0.97095059445466858</v>
      </c>
      <c r="O60" s="15"/>
      <c r="P60" s="16"/>
    </row>
    <row r="63" spans="8:16" ht="17" thickBot="1" x14ac:dyDescent="0.25"/>
    <row r="64" spans="8:16" x14ac:dyDescent="0.2">
      <c r="H64" s="8"/>
      <c r="I64" s="18"/>
      <c r="J64" s="18" t="s">
        <v>43</v>
      </c>
      <c r="K64" s="18" t="s">
        <v>43</v>
      </c>
      <c r="L64" s="18" t="s">
        <v>38</v>
      </c>
      <c r="M64" s="18" t="s">
        <v>38</v>
      </c>
      <c r="N64" s="18"/>
      <c r="O64" s="18"/>
      <c r="P64" s="19"/>
    </row>
    <row r="65" spans="8:16" x14ac:dyDescent="0.2">
      <c r="H65" s="11"/>
      <c r="I65" s="12" t="s">
        <v>66</v>
      </c>
      <c r="J65" s="20" t="s">
        <v>45</v>
      </c>
      <c r="K65" s="12" t="s">
        <v>44</v>
      </c>
      <c r="L65" s="20" t="s">
        <v>45</v>
      </c>
      <c r="M65" s="12" t="s">
        <v>44</v>
      </c>
      <c r="N65" s="20" t="s">
        <v>42</v>
      </c>
      <c r="O65" s="12"/>
      <c r="P65" s="21" t="s">
        <v>69</v>
      </c>
    </row>
    <row r="66" spans="8:16" x14ac:dyDescent="0.2">
      <c r="H66" s="11">
        <v>7</v>
      </c>
      <c r="I66" s="6" t="s">
        <v>67</v>
      </c>
      <c r="J66" s="12">
        <f>2/H66</f>
        <v>0.2857142857142857</v>
      </c>
      <c r="K66" s="12">
        <f>LOG(J66,2)</f>
        <v>-1.8073549220576042</v>
      </c>
      <c r="L66" s="12">
        <f>5/H66</f>
        <v>0.7142857142857143</v>
      </c>
      <c r="M66" s="12">
        <f>LOG(L66,2)</f>
        <v>-0.48542682717024171</v>
      </c>
      <c r="N66" s="12">
        <f t="shared" ref="N66" si="15">-J66*K66-L66*M66</f>
        <v>0.863120568566631</v>
      </c>
      <c r="O66" s="12"/>
      <c r="P66" s="23">
        <f>$L$23-(H66/17*N66+H67/17*N67+H68/17*N68)</f>
        <v>0.28915878284167862</v>
      </c>
    </row>
    <row r="67" spans="8:16" x14ac:dyDescent="0.2">
      <c r="H67" s="11">
        <v>4</v>
      </c>
      <c r="I67" s="6" t="s">
        <v>68</v>
      </c>
      <c r="J67" s="12">
        <f>4/H67</f>
        <v>1</v>
      </c>
      <c r="K67" s="12">
        <f>LOG(J67,2)</f>
        <v>0</v>
      </c>
      <c r="L67" s="12">
        <v>0</v>
      </c>
      <c r="M67" s="12">
        <v>0</v>
      </c>
      <c r="N67" s="12">
        <f>-J67*K67-L67*M67</f>
        <v>0</v>
      </c>
      <c r="O67" s="12"/>
      <c r="P67" s="13"/>
    </row>
    <row r="68" spans="8:16" ht="17" thickBot="1" x14ac:dyDescent="0.25">
      <c r="H68" s="14">
        <v>6</v>
      </c>
      <c r="I68" s="22" t="s">
        <v>33</v>
      </c>
      <c r="J68" s="15">
        <f>3/H68</f>
        <v>0.5</v>
      </c>
      <c r="K68" s="15">
        <f>LOG(J68,2)</f>
        <v>-1</v>
      </c>
      <c r="L68" s="15">
        <f>3/H68</f>
        <v>0.5</v>
      </c>
      <c r="M68" s="15">
        <f>LOG(L68,2)</f>
        <v>-1</v>
      </c>
      <c r="N68" s="15">
        <f t="shared" ref="N68" si="16">-J68*K68-L68*M68</f>
        <v>1</v>
      </c>
      <c r="O68" s="15"/>
      <c r="P68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海强 李</dc:creator>
  <cp:lastModifiedBy>wang jessie</cp:lastModifiedBy>
  <dcterms:created xsi:type="dcterms:W3CDTF">2019-10-19T13:39:45Z</dcterms:created>
  <dcterms:modified xsi:type="dcterms:W3CDTF">2019-10-25T07:34:11Z</dcterms:modified>
</cp:coreProperties>
</file>