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ocumentos\"/>
    </mc:Choice>
  </mc:AlternateContent>
  <xr:revisionPtr revIDLastSave="0" documentId="13_ncr:1_{EF62C2D8-C02B-4335-9FA4-40257C03291A}" xr6:coauthVersionLast="47" xr6:coauthVersionMax="47" xr10:uidLastSave="{00000000-0000-0000-0000-000000000000}"/>
  <bookViews>
    <workbookView xWindow="-120" yWindow="-120" windowWidth="20730" windowHeight="11040" tabRatio="620" xr2:uid="{6259489B-D5BA-4E60-B27A-A4AA91D889E8}"/>
  </bookViews>
  <sheets>
    <sheet name="APP" sheetId="1" r:id="rId1"/>
    <sheet name="Planilha2" sheetId="2" r:id="rId2"/>
  </sheets>
  <definedNames>
    <definedName name="_xlchart.v1.0" hidden="1">APP!$B$37:$B$42</definedName>
    <definedName name="_xlchart.v1.1" hidden="1">APP!$C$37:$C$42</definedName>
    <definedName name="aporte">APP!$D$20</definedName>
    <definedName name="patrimonio">APP!$D$23</definedName>
    <definedName name="qtde_anos">APP!$D$21</definedName>
    <definedName name="rendimento_carteira">APP!$D$16</definedName>
    <definedName name="salario">APP!$D$15</definedName>
    <definedName name="sugestao_investimento">APP!$D$17</definedName>
    <definedName name="taxa_mensal">APP!$D$22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28" i="1"/>
  <c r="C29" i="1"/>
  <c r="C30" i="1"/>
  <c r="C31" i="1"/>
  <c r="C27" i="1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C42" i="1"/>
  <c r="D42" i="1" s="1"/>
  <c r="C41" i="1"/>
  <c r="D41" i="1" s="1"/>
  <c r="C40" i="1"/>
  <c r="D40" i="1" s="1"/>
  <c r="C39" i="1"/>
  <c r="D39" i="1" s="1"/>
  <c r="C38" i="1"/>
  <c r="D38" i="1" s="1"/>
  <c r="C37" i="1"/>
  <c r="D37" i="1" s="1"/>
  <c r="D43" i="1" s="1"/>
  <c r="D31" i="1"/>
  <c r="D30" i="1"/>
  <c r="D29" i="1"/>
  <c r="D28" i="1"/>
  <c r="D27" i="1"/>
  <c r="D23" i="1"/>
  <c r="D24" i="1" s="1"/>
</calcChain>
</file>

<file path=xl/sharedStrings.xml><?xml version="1.0" encoding="utf-8"?>
<sst xmlns="http://schemas.openxmlformats.org/spreadsheetml/2006/main" count="69" uniqueCount="33">
  <si>
    <t>INVESTIMENTO MENSAL</t>
  </si>
  <si>
    <t>Quanto investir por mês?</t>
  </si>
  <si>
    <t>Por quantos anos?</t>
  </si>
  <si>
    <t>Taxa de Rendimento Mensal?</t>
  </si>
  <si>
    <t>Dividendos Mensais?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</si>
  <si>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</si>
  <si>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</si>
  <si>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</si>
  <si>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</si>
  <si>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</si>
  <si>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</si>
  <si>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</si>
  <si>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Configurações</t>
  </si>
  <si>
    <t>Salário</t>
  </si>
  <si>
    <t>Rendimento de Carteira</t>
  </si>
  <si>
    <t>Patrimônio acumulado?</t>
  </si>
  <si>
    <t>VALOR A SER INVESTIDO POR MÊS</t>
  </si>
  <si>
    <t>PERFIL</t>
  </si>
  <si>
    <t>Percentual Sugerido</t>
  </si>
  <si>
    <t>Valores</t>
  </si>
  <si>
    <t>TIPO DE FII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</si>
  <si>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</si>
  <si>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</si>
  <si>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</si>
  <si>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</si>
  <si>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</si>
  <si>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</si>
  <si>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</si>
  <si>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</si>
  <si>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CHAVE</t>
  </si>
  <si>
    <t>Moderado</t>
  </si>
  <si>
    <t>Agressivo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</si>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</sst>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3" formatCode="_-* #,##0.00_-;\-* #,##0.00_-;_-* &quot;-&quot;??_-;_-@_-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/>
      <top style="thin">
        <color theme="2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2" tint="-0.24994659260841701"/>
      </bottom>
      <diagonal/>
    </border>
    <border>
      <left/>
      <right style="medium">
        <color indexed="64"/>
      </right>
      <top/>
      <bottom style="thin">
        <color theme="2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2" tint="-9.9948118533890809E-2"/>
      </right>
      <top/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6" fillId="2" borderId="3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9" fontId="6" fillId="0" borderId="13" xfId="0" applyNumberFormat="1" applyFont="1" applyBorder="1" applyAlignment="1">
      <alignment horizontal="center" vertical="center"/>
    </xf>
    <xf numFmtId="164" fontId="6" fillId="0" borderId="15" xfId="1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0" fontId="6" fillId="0" borderId="16" xfId="2" applyNumberFormat="1" applyFont="1" applyBorder="1" applyAlignment="1">
      <alignment horizontal="center"/>
    </xf>
    <xf numFmtId="8" fontId="6" fillId="2" borderId="9" xfId="0" applyNumberFormat="1" applyFont="1" applyFill="1" applyBorder="1"/>
    <xf numFmtId="8" fontId="6" fillId="2" borderId="4" xfId="0" applyNumberFormat="1" applyFont="1" applyFill="1" applyBorder="1"/>
    <xf numFmtId="8" fontId="6" fillId="2" borderId="10" xfId="0" applyNumberFormat="1" applyFont="1" applyFill="1" applyBorder="1"/>
    <xf numFmtId="8" fontId="6" fillId="2" borderId="6" xfId="0" applyNumberFormat="1" applyFont="1" applyFill="1" applyBorder="1"/>
    <xf numFmtId="8" fontId="6" fillId="2" borderId="11" xfId="0" applyNumberFormat="1" applyFont="1" applyFill="1" applyBorder="1"/>
    <xf numFmtId="8" fontId="6" fillId="2" borderId="8" xfId="0" applyNumberFormat="1" applyFont="1" applyFill="1" applyBorder="1"/>
    <xf numFmtId="0" fontId="6" fillId="2" borderId="0" xfId="0" applyFont="1" applyFill="1" applyBorder="1"/>
    <xf numFmtId="164" fontId="6" fillId="3" borderId="14" xfId="0" applyNumberFormat="1" applyFont="1" applyFill="1" applyBorder="1" applyAlignment="1">
      <alignment horizontal="center" vertical="center"/>
    </xf>
    <xf numFmtId="8" fontId="7" fillId="4" borderId="16" xfId="0" applyNumberFormat="1" applyFont="1" applyFill="1" applyBorder="1" applyAlignment="1">
      <alignment horizontal="center"/>
    </xf>
    <xf numFmtId="8" fontId="7" fillId="4" borderId="17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164" fontId="6" fillId="0" borderId="0" xfId="0" applyNumberFormat="1" applyFont="1"/>
    <xf numFmtId="0" fontId="7" fillId="5" borderId="0" xfId="0" applyFont="1" applyFill="1" applyAlignment="1">
      <alignment horizontal="center"/>
    </xf>
    <xf numFmtId="0" fontId="6" fillId="5" borderId="0" xfId="0" applyFont="1" applyFill="1"/>
    <xf numFmtId="164" fontId="7" fillId="5" borderId="0" xfId="0" applyNumberFormat="1" applyFont="1" applyFill="1"/>
    <xf numFmtId="164" fontId="6" fillId="0" borderId="2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0" fontId="6" fillId="7" borderId="23" xfId="0" applyFont="1" applyFill="1" applyBorder="1"/>
    <xf numFmtId="0" fontId="6" fillId="7" borderId="24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8" fillId="6" borderId="27" xfId="0" applyFont="1" applyFill="1" applyBorder="1"/>
    <xf numFmtId="0" fontId="8" fillId="6" borderId="28" xfId="0" applyFont="1" applyFill="1" applyBorder="1" applyAlignment="1">
      <alignment horizontal="center"/>
    </xf>
    <xf numFmtId="0" fontId="9" fillId="6" borderId="28" xfId="0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6" fillId="0" borderId="31" xfId="0" applyFont="1" applyBorder="1" applyAlignment="1">
      <alignment horizontal="center"/>
    </xf>
    <xf numFmtId="9" fontId="6" fillId="0" borderId="32" xfId="0" applyNumberFormat="1" applyFont="1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  <xf numFmtId="0" fontId="6" fillId="0" borderId="34" xfId="0" applyFont="1" applyBorder="1" applyAlignment="1">
      <alignment horizontal="center"/>
    </xf>
    <xf numFmtId="9" fontId="6" fillId="0" borderId="35" xfId="0" applyNumberFormat="1" applyFont="1" applyBorder="1" applyAlignment="1">
      <alignment horizontal="center"/>
    </xf>
    <xf numFmtId="9" fontId="6" fillId="0" borderId="32" xfId="0" applyNumberFormat="1" applyFont="1" applyFill="1" applyBorder="1" applyAlignment="1">
      <alignment horizontal="center"/>
    </xf>
    <xf numFmtId="9" fontId="6" fillId="0" borderId="35" xfId="2" applyNumberFormat="1" applyFont="1" applyBorder="1" applyAlignment="1">
      <alignment horizontal="center"/>
    </xf>
    <xf numFmtId="9" fontId="6" fillId="0" borderId="32" xfId="2" applyNumberFormat="1" applyFont="1" applyFill="1" applyBorder="1" applyAlignment="1">
      <alignment horizontal="center"/>
    </xf>
    <xf numFmtId="9" fontId="6" fillId="0" borderId="35" xfId="2" applyNumberFormat="1" applyFont="1" applyFill="1" applyBorder="1" applyAlignment="1">
      <alignment horizontal="center"/>
    </xf>
    <xf numFmtId="4" fontId="6" fillId="2" borderId="36" xfId="0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36174D"/>
      <color rgb="FFFFFF66"/>
      <color rgb="FF8E40A6"/>
      <color rgb="FF46616E"/>
      <color rgb="FF421C5E"/>
      <color rgb="FF57257D"/>
      <color rgb="FF4E2846"/>
      <color rgb="FF582E4F"/>
      <color rgb="FF364A54"/>
      <color rgb="FF1E6C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Carteira Sugerida</a:t>
            </a:r>
          </a:p>
        </c:rich>
      </c:tx>
      <c:layout>
        <c:manualLayout>
          <c:xMode val="edge"/>
          <c:yMode val="edge"/>
          <c:x val="0.3505079162695045"/>
          <c:y val="3.35547085413576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B8E-4EF5-A1F5-C8CFDE1839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8E-4EF5-A1F5-C8CFDE1839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B8E-4EF5-A1F5-C8CFDE1839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B8E-4EF5-A1F5-C8CFDE1839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B8E-4EF5-A1F5-C8CFDE1839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B8E-4EF5-A1F5-C8CFDE18397C}"/>
              </c:ext>
            </c:extLst>
          </c:dPt>
          <c:dLbls>
            <c:dLbl>
              <c:idx val="0"/>
              <c:layout>
                <c:manualLayout>
                  <c:x val="-6.5424987585157815E-2"/>
                  <c:y val="0.1509961884361094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B8E-4EF5-A1F5-C8CFDE18397C}"/>
                </c:ext>
              </c:extLst>
            </c:dLbl>
            <c:dLbl>
              <c:idx val="1"/>
              <c:layout>
                <c:manualLayout>
                  <c:x val="5.4189427084180432E-2"/>
                  <c:y val="-0.1720864456481425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8E-4EF5-A1F5-C8CFDE18397C}"/>
                </c:ext>
              </c:extLst>
            </c:dLbl>
            <c:dLbl>
              <c:idx val="2"/>
              <c:layout>
                <c:manualLayout>
                  <c:x val="4.0705913772382869E-2"/>
                  <c:y val="2.093932707617278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8E-4EF5-A1F5-C8CFDE18397C}"/>
                </c:ext>
              </c:extLst>
            </c:dLbl>
            <c:dLbl>
              <c:idx val="3"/>
              <c:layout>
                <c:manualLayout>
                  <c:x val="3.1748766669271684E-2"/>
                  <c:y val="5.618233945673738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B8E-4EF5-A1F5-C8CFDE18397C}"/>
                </c:ext>
              </c:extLst>
            </c:dLbl>
            <c:dLbl>
              <c:idx val="4"/>
              <c:layout>
                <c:manualLayout>
                  <c:x val="5.4739146781894454E-2"/>
                  <c:y val="6.686997649519085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B8E-4EF5-A1F5-C8CFDE18397C}"/>
                </c:ext>
              </c:extLst>
            </c:dLbl>
            <c:dLbl>
              <c:idx val="5"/>
              <c:layout>
                <c:manualLayout>
                  <c:x val="3.0730811146097617E-2"/>
                  <c:y val="3.029336260783493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B8E-4EF5-A1F5-C8CFDE18397C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overflow" horzOverflow="overflow" vert="horz" wrap="square" lIns="38100" tIns="19050" rIns="38100" bIns="19050" anchor="t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APP!$B$37:$B$42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APP!$C$37:$C$42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E-4EF5-A1F5-C8CFDE1839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Linha do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2500000000000003E-3"/>
          <c:y val="0.31208406240886555"/>
          <c:w val="0.93888888888888888"/>
          <c:h val="0.56737605715952177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3.5947297152056452E-17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5A-4526-87E4-C76444758522}"/>
                </c:ext>
              </c:extLst>
            </c:dLbl>
            <c:dLbl>
              <c:idx val="1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5A-4526-87E4-C76444758522}"/>
                </c:ext>
              </c:extLst>
            </c:dLbl>
            <c:dLbl>
              <c:idx val="2"/>
              <c:layout>
                <c:manualLayout>
                  <c:x val="0"/>
                  <c:y val="-4.62962962962962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5A-4526-87E4-C76444758522}"/>
                </c:ext>
              </c:extLst>
            </c:dLbl>
            <c:dLbl>
              <c:idx val="3"/>
              <c:layout>
                <c:manualLayout>
                  <c:x val="-1.9607843137254902E-3"/>
                  <c:y val="-0.1064814814814815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5A-4526-87E4-C76444758522}"/>
                </c:ext>
              </c:extLst>
            </c:dLbl>
            <c:dLbl>
              <c:idx val="4"/>
              <c:layout>
                <c:manualLayout>
                  <c:x val="0"/>
                  <c:y val="-0.2870370370370370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5A-4526-87E4-C764447585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APP!$B$27:$B$31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APP!$C$27:$C$31</c:f>
              <c:numCache>
                <c:formatCode>"R$"#,##0.00_);[Red]\("R$"#,##0.00\)</c:formatCode>
                <c:ptCount val="5"/>
                <c:pt idx="0">
                  <c:v>34306.810395032975</c:v>
                </c:pt>
                <c:pt idx="1">
                  <c:v>105558.91163809443</c:v>
                </c:pt>
                <c:pt idx="2">
                  <c:v>306538.10778801696</c:v>
                </c:pt>
                <c:pt idx="3">
                  <c:v>1417749.9841223215</c:v>
                </c:pt>
                <c:pt idx="4">
                  <c:v>5445933.7653059401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A-4526-87E4-C76444758522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APP!$B$27:$B$31</c:f>
              <c:strCache>
                <c:ptCount val="5"/>
                <c:pt idx="0">
                  <c:v>Quanto em 2 Anos?</c:v>
                </c:pt>
                <c:pt idx="1">
                  <c:v>Quanto em 5 Anos?</c:v>
                </c:pt>
                <c:pt idx="2">
                  <c:v>Quanto em 10 Anos?</c:v>
                </c:pt>
                <c:pt idx="3">
                  <c:v>Quanto em 20 Anos?</c:v>
                </c:pt>
                <c:pt idx="4">
                  <c:v>Quanto em 30 Anos?</c:v>
                </c:pt>
              </c:strCache>
            </c:strRef>
          </c:cat>
          <c:val>
            <c:numRef>
              <c:f>APP!$D$27:$D$31</c:f>
              <c:numCache>
                <c:formatCode>"R$"#,##0.00_);[Red]\("R$"#,##0.00\)</c:formatCode>
                <c:ptCount val="5"/>
                <c:pt idx="0">
                  <c:v>343.06810395032977</c:v>
                </c:pt>
                <c:pt idx="1">
                  <c:v>1055.5891163809442</c:v>
                </c:pt>
                <c:pt idx="2">
                  <c:v>3065.3810778801699</c:v>
                </c:pt>
                <c:pt idx="3">
                  <c:v>14177.499841223214</c:v>
                </c:pt>
                <c:pt idx="4">
                  <c:v>54459.337653059403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A-4526-87E4-C764447585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62373343"/>
        <c:axId val="1662373823"/>
      </c:barChart>
      <c:catAx>
        <c:axId val="1662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2373823"/>
        <c:crosses val="autoZero"/>
        <c:auto val="1"/>
        <c:lblAlgn val="ctr"/>
        <c:lblOffset val="100"/>
        <c:noMultiLvlLbl val="0"/>
      </c:catAx>
      <c:valAx>
        <c:axId val="16623738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crossAx val="166237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63500</xdr:rowOff>
    </xdr:from>
    <xdr:to>
      <xdr:col>4</xdr:col>
      <xdr:colOff>23284</xdr:colOff>
      <xdr:row>60</xdr:row>
      <xdr:rowOff>43391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933987-FE0D-01A4-923A-1EA4DFDF1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476250</xdr:colOff>
      <xdr:row>1</xdr:row>
      <xdr:rowOff>116416</xdr:rowOff>
    </xdr:from>
    <xdr:to>
      <xdr:col>4</xdr:col>
      <xdr:colOff>243417</xdr:colOff>
      <xdr:row>11</xdr:row>
      <xdr:rowOff>169333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57E515FC-35A3-6A7C-2E64-A30D121B0361}"/>
            </a:ext>
          </a:extLst>
        </xdr:cNvPr>
        <xdr:cNvSpPr/>
      </xdr:nvSpPr>
      <xdr:spPr>
        <a:xfrm>
          <a:off x="476250" y="306916"/>
          <a:ext cx="6879167" cy="1957917"/>
        </a:xfrm>
        <a:prstGeom prst="roundRect">
          <a:avLst/>
        </a:prstGeom>
        <a:solidFill>
          <a:srgbClr val="36174D"/>
        </a:solidFill>
        <a:ln>
          <a:solidFill>
            <a:schemeClr val="accent6"/>
          </a:solidFill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914400" lvl="2" indent="0" algn="ctr"/>
          <a:r>
            <a:rPr lang="pt-BR" sz="6600" b="1" cap="none" spc="50">
              <a:ln w="0">
                <a:solidFill>
                  <a:schemeClr val="bg1"/>
                </a:solidFill>
              </a:ln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rPr>
            <a:t>Simula Invest</a:t>
          </a:r>
        </a:p>
      </xdr:txBody>
    </xdr:sp>
    <xdr:clientData/>
  </xdr:twoCellAnchor>
  <xdr:twoCellAnchor editAs="oneCell">
    <xdr:from>
      <xdr:col>1</xdr:col>
      <xdr:colOff>74083</xdr:colOff>
      <xdr:row>3</xdr:row>
      <xdr:rowOff>4792</xdr:rowOff>
    </xdr:from>
    <xdr:to>
      <xdr:col>1</xdr:col>
      <xdr:colOff>1248833</xdr:colOff>
      <xdr:row>10</xdr:row>
      <xdr:rowOff>21168</xdr:rowOff>
    </xdr:to>
    <xdr:pic>
      <xdr:nvPicPr>
        <xdr:cNvPr id="7" name="Gráfico 6" descr="Moedas com preenchimento sólido">
          <a:extLst>
            <a:ext uri="{FF2B5EF4-FFF2-40B4-BE49-F238E27FC236}">
              <a16:creationId xmlns:a16="http://schemas.microsoft.com/office/drawing/2014/main" id="{07A0CC5B-0571-1CCC-C9DC-604591DCD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04333" y="576292"/>
          <a:ext cx="1174750" cy="1349876"/>
        </a:xfrm>
        <a:prstGeom prst="rect">
          <a:avLst/>
        </a:prstGeom>
      </xdr:spPr>
    </xdr:pic>
    <xdr:clientData/>
  </xdr:twoCellAnchor>
  <xdr:twoCellAnchor>
    <xdr:from>
      <xdr:col>1</xdr:col>
      <xdr:colOff>10583</xdr:colOff>
      <xdr:row>61</xdr:row>
      <xdr:rowOff>115359</xdr:rowOff>
    </xdr:from>
    <xdr:to>
      <xdr:col>4</xdr:col>
      <xdr:colOff>10583</xdr:colOff>
      <xdr:row>76</xdr:row>
      <xdr:rowOff>1059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AFCBAA5-8B22-C5C4-A1E7-6BE98BBB0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E312-2464-4F4A-8964-C15E24B3077B}">
  <dimension ref="A4:XFD86"/>
  <sheetViews>
    <sheetView showGridLines="0" tabSelected="1" topLeftCell="A53" zoomScale="90" zoomScaleNormal="90" workbookViewId="0">
      <selection activeCell="C33" sqref="C33:D33"/>
    </sheetView>
  </sheetViews>
  <sheetFormatPr defaultColWidth="12.7109375" defaultRowHeight="15" x14ac:dyDescent="0.25"/>
  <cols>
    <col min="1" max="1" width="14.7109375" customWidth="1"/>
    <col min="2" max="2" width="42.42578125" customWidth="1"/>
    <col min="3" max="3" width="31" customWidth="1"/>
    <col min="4" max="4" width="23.85546875" customWidth="1"/>
    <col min="5" max="5" width="17.7109375" customWidth="1"/>
    <col min="6" max="6" width="44.5703125" hidden="1" customWidth="1"/>
    <col min="7" max="7" width="5.7109375" hidden="1" customWidth="1"/>
    <col min="8" max="27" width="0" hidden="1" customWidth="1"/>
    <col min="28" max="16382" width="12.7109375" hidden="1" customWidth="1"/>
    <col min="16383" max="16383" width="6.7109375" hidden="1" customWidth="1"/>
    <col min="16384" max="16384" width="3" hidden="1" customWidth="1"/>
  </cols>
  <sheetData>
    <row r="4" spans="2:5" x14ac:dyDescent="0.25">
      <c r="E4" s="25"/>
    </row>
    <row r="13" spans="2:5" ht="15.75" thickBot="1" x14ac:dyDescent="0.3"/>
    <row r="14" spans="2:5" ht="27" thickBot="1" x14ac:dyDescent="0.3">
      <c r="B14" s="37" t="s">
        <v>12</v>
      </c>
      <c r="C14" s="38"/>
      <c r="D14" s="39"/>
    </row>
    <row r="15" spans="2:5" ht="15.75" x14ac:dyDescent="0.25">
      <c r="B15" s="27" t="s">
        <v>13</v>
      </c>
      <c r="C15" s="28"/>
      <c r="D15" s="24">
        <v>4200</v>
      </c>
    </row>
    <row r="16" spans="2:5" ht="15" customHeight="1" x14ac:dyDescent="0.25">
      <c r="B16" s="29" t="s">
        <v>14</v>
      </c>
      <c r="C16" s="30"/>
      <c r="D16" s="4">
        <v>0.01</v>
      </c>
    </row>
    <row r="17" spans="1:4" ht="15.75" customHeight="1" thickBot="1" x14ac:dyDescent="0.3">
      <c r="B17" s="31" t="s">
        <v>32</v>
      </c>
      <c r="C17" s="32"/>
      <c r="D17" s="15">
        <f>D15*30%</f>
        <v>1260</v>
      </c>
    </row>
    <row r="18" spans="1:4" ht="15.75" thickBot="1" x14ac:dyDescent="0.3"/>
    <row r="19" spans="1:4" ht="47.25" customHeight="1" thickBot="1" x14ac:dyDescent="0.3">
      <c r="B19" s="45" t="s">
        <v>0</v>
      </c>
      <c r="C19" s="46"/>
      <c r="D19" s="47"/>
    </row>
    <row r="20" spans="1:4" ht="15.75" x14ac:dyDescent="0.25">
      <c r="B20" s="27" t="s">
        <v>1</v>
      </c>
      <c r="C20" s="28"/>
      <c r="D20" s="5">
        <v>1260</v>
      </c>
    </row>
    <row r="21" spans="1:4" ht="15.75" x14ac:dyDescent="0.25">
      <c r="B21" s="29" t="s">
        <v>2</v>
      </c>
      <c r="C21" s="30"/>
      <c r="D21" s="6">
        <v>5</v>
      </c>
    </row>
    <row r="22" spans="1:4" ht="15.75" x14ac:dyDescent="0.25">
      <c r="B22" s="29" t="s">
        <v>3</v>
      </c>
      <c r="C22" s="30"/>
      <c r="D22" s="7">
        <v>1.0789999999999999E-2</v>
      </c>
    </row>
    <row r="23" spans="1:4" ht="15.75" x14ac:dyDescent="0.25">
      <c r="B23" s="33" t="s">
        <v>15</v>
      </c>
      <c r="C23" s="34"/>
      <c r="D23" s="16">
        <f>FV(taxa_mensal,qtde_anos*12,aporte*-1)</f>
        <v>105558.91163809443</v>
      </c>
    </row>
    <row r="24" spans="1:4" ht="16.5" thickBot="1" x14ac:dyDescent="0.3">
      <c r="B24" s="35" t="s">
        <v>4</v>
      </c>
      <c r="C24" s="36"/>
      <c r="D24" s="17">
        <f>patrimonio*1%</f>
        <v>1055.5891163809442</v>
      </c>
    </row>
    <row r="25" spans="1:4" ht="15.75" thickBot="1" x14ac:dyDescent="0.3"/>
    <row r="26" spans="1:4" ht="29.25" thickBot="1" x14ac:dyDescent="0.3">
      <c r="B26" s="43" t="s">
        <v>5</v>
      </c>
      <c r="C26" s="44"/>
      <c r="D26" s="48" t="s">
        <v>11</v>
      </c>
    </row>
    <row r="27" spans="1:4" ht="15.75" x14ac:dyDescent="0.25">
      <c r="A27" s="26">
        <v>2</v>
      </c>
      <c r="B27" s="1" t="s">
        <v>6</v>
      </c>
      <c r="C27" s="8">
        <f>FV($D$22,A27*12,$D$20*-1)</f>
        <v>34306.810395032975</v>
      </c>
      <c r="D27" s="9">
        <f>C27*rendimento_carteira</f>
        <v>343.06810395032977</v>
      </c>
    </row>
    <row r="28" spans="1:4" ht="15.75" x14ac:dyDescent="0.25">
      <c r="A28" s="26">
        <v>5</v>
      </c>
      <c r="B28" s="2" t="s">
        <v>7</v>
      </c>
      <c r="C28" s="10">
        <f t="shared" ref="C28:C31" si="0">FV($D$22,A28*12,$D$20*-1)</f>
        <v>105558.91163809443</v>
      </c>
      <c r="D28" s="11">
        <f>C28*rendimento_carteira</f>
        <v>1055.5891163809442</v>
      </c>
    </row>
    <row r="29" spans="1:4" ht="15.75" x14ac:dyDescent="0.25">
      <c r="A29" s="26">
        <v>10</v>
      </c>
      <c r="B29" s="2" t="s">
        <v>8</v>
      </c>
      <c r="C29" s="10">
        <f t="shared" si="0"/>
        <v>306538.10778801696</v>
      </c>
      <c r="D29" s="11">
        <f>C29*rendimento_carteira</f>
        <v>3065.3810778801699</v>
      </c>
    </row>
    <row r="30" spans="1:4" ht="15.75" x14ac:dyDescent="0.25">
      <c r="A30" s="26">
        <v>20</v>
      </c>
      <c r="B30" s="2" t="s">
        <v>9</v>
      </c>
      <c r="C30" s="10">
        <f t="shared" si="0"/>
        <v>1417749.9841223215</v>
      </c>
      <c r="D30" s="11">
        <f>C30*rendimento_carteira</f>
        <v>14177.499841223214</v>
      </c>
    </row>
    <row r="31" spans="1:4" ht="16.5" thickBot="1" x14ac:dyDescent="0.3">
      <c r="A31" s="26">
        <v>30</v>
      </c>
      <c r="B31" s="3" t="s">
        <v>10</v>
      </c>
      <c r="C31" s="12">
        <f t="shared" si="0"/>
        <v>5445933.7653059401</v>
      </c>
      <c r="D31" s="13">
        <f>C31*rendimento_carteira</f>
        <v>54459.337653059403</v>
      </c>
    </row>
    <row r="33" spans="2:4" ht="15.75" x14ac:dyDescent="0.25">
      <c r="B33" s="40" t="s">
        <v>17</v>
      </c>
      <c r="C33" s="41" t="s">
        <v>31</v>
      </c>
      <c r="D33" s="42"/>
    </row>
    <row r="34" spans="2:4" ht="15.75" x14ac:dyDescent="0.25">
      <c r="B34" s="14" t="s">
        <v>16</v>
      </c>
      <c r="C34" s="65">
        <v>1260</v>
      </c>
      <c r="D34" s="65"/>
    </row>
    <row r="36" spans="2:4" ht="15.75" x14ac:dyDescent="0.25">
      <c r="B36" s="21" t="s">
        <v>20</v>
      </c>
      <c r="C36" s="21" t="s">
        <v>18</v>
      </c>
      <c r="D36" s="21" t="s">
        <v>19</v>
      </c>
    </row>
    <row r="37" spans="2:4" ht="15.75" x14ac:dyDescent="0.25">
      <c r="B37" s="18" t="s">
        <v>21</v>
      </c>
      <c r="C37" s="19">
        <f>VLOOKUP(C33&amp;"-"&amp;B37,Planilha2!B:E,4,FALSE)</f>
        <v>0.5</v>
      </c>
      <c r="D37" s="20">
        <f t="shared" ref="D37:D42" si="1">C37*$C$34</f>
        <v>630</v>
      </c>
    </row>
    <row r="38" spans="2:4" ht="15.75" x14ac:dyDescent="0.25">
      <c r="B38" s="18" t="s">
        <v>22</v>
      </c>
      <c r="C38" s="19">
        <f>VLOOKUP($C$33&amp;"-"&amp;B38,Planilha2!B:E,4,FALSE)</f>
        <v>0.1</v>
      </c>
      <c r="D38" s="20">
        <f t="shared" si="1"/>
        <v>126</v>
      </c>
    </row>
    <row r="39" spans="2:4" ht="15.75" x14ac:dyDescent="0.25">
      <c r="B39" s="18" t="s">
        <v>23</v>
      </c>
      <c r="C39" s="19">
        <f>VLOOKUP($C$33&amp;"-"&amp;B39,Planilha2!B:E,4,FALSE)</f>
        <v>0.05</v>
      </c>
      <c r="D39" s="20">
        <f t="shared" si="1"/>
        <v>63</v>
      </c>
    </row>
    <row r="40" spans="2:4" ht="15.75" x14ac:dyDescent="0.25">
      <c r="B40" s="18" t="s">
        <v>24</v>
      </c>
      <c r="C40" s="19">
        <f>VLOOKUP($C$33&amp;"-"&amp;B40,Planilha2!B:E,4,FALSE)</f>
        <v>0.05</v>
      </c>
      <c r="D40" s="20">
        <f t="shared" si="1"/>
        <v>63</v>
      </c>
    </row>
    <row r="41" spans="2:4" ht="15.75" x14ac:dyDescent="0.25">
      <c r="B41" s="18" t="s">
        <v>25</v>
      </c>
      <c r="C41" s="19">
        <f>VLOOKUP($C$33&amp;"-"&amp;B41,Planilha2!B:E,4,FALSE)</f>
        <v>0.2</v>
      </c>
      <c r="D41" s="20">
        <f t="shared" si="1"/>
        <v>252</v>
      </c>
    </row>
    <row r="42" spans="2:4" ht="15.75" x14ac:dyDescent="0.25">
      <c r="B42" s="18" t="s">
        <v>26</v>
      </c>
      <c r="C42" s="19">
        <f>VLOOKUP($C$33&amp;"-"&amp;B42,Planilha2!B:E,4,FALSE)</f>
        <v>0.1</v>
      </c>
      <c r="D42" s="20">
        <f t="shared" si="1"/>
        <v>126</v>
      </c>
    </row>
    <row r="43" spans="2:4" ht="15.75" x14ac:dyDescent="0.25">
      <c r="B43" s="22"/>
      <c r="C43" s="22"/>
      <c r="D43" s="23">
        <f>SUM(D37:D42)</f>
        <v>1260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</sheetData>
  <mergeCells count="13">
    <mergeCell ref="C33:D33"/>
    <mergeCell ref="C34:D34"/>
    <mergeCell ref="B21:C21"/>
    <mergeCell ref="B22:C22"/>
    <mergeCell ref="B23:C23"/>
    <mergeCell ref="B24:C24"/>
    <mergeCell ref="B26:C26"/>
    <mergeCell ref="B20:C20"/>
    <mergeCell ref="B14:C14"/>
    <mergeCell ref="B15:C15"/>
    <mergeCell ref="B16:C16"/>
    <mergeCell ref="B17:C17"/>
    <mergeCell ref="B19:C19"/>
  </mergeCells>
  <dataValidations count="1">
    <dataValidation type="list" allowBlank="1" showInputMessage="1" showErrorMessage="1" sqref="C33" xr:uid="{694AA3CB-2634-40B2-A49E-3B672A3EC720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E70E-16B3-4F91-AC7D-81E0113B3269}">
  <dimension ref="B2:E21"/>
  <sheetViews>
    <sheetView showGridLines="0" workbookViewId="0">
      <selection activeCell="I10" sqref="I10"/>
    </sheetView>
  </sheetViews>
  <sheetFormatPr defaultRowHeight="15" x14ac:dyDescent="0.25"/>
  <cols>
    <col min="1" max="1" width="1.28515625" customWidth="1"/>
    <col min="2" max="2" width="30.85546875" bestFit="1" customWidth="1"/>
    <col min="3" max="3" width="14" customWidth="1"/>
    <col min="4" max="4" width="20.140625" bestFit="1" customWidth="1"/>
  </cols>
  <sheetData>
    <row r="2" spans="2:5" ht="15.75" thickBot="1" x14ac:dyDescent="0.3"/>
    <row r="3" spans="2:5" ht="15.75" x14ac:dyDescent="0.25">
      <c r="B3" s="49" t="s">
        <v>29</v>
      </c>
      <c r="C3" s="50" t="s">
        <v>17</v>
      </c>
      <c r="D3" s="51" t="s">
        <v>20</v>
      </c>
      <c r="E3" s="52" t="s">
        <v>28</v>
      </c>
    </row>
    <row r="4" spans="2:5" ht="15.75" x14ac:dyDescent="0.25">
      <c r="B4" s="53" t="str">
        <f t="shared" ref="B4:B21" si="0">C4&amp;"-"&amp;D4</f>
        <v>Conservador-PAPEL</v>
      </c>
      <c r="C4" s="54" t="s">
        <v>27</v>
      </c>
      <c r="D4" s="55" t="s">
        <v>21</v>
      </c>
      <c r="E4" s="56">
        <v>0.3</v>
      </c>
    </row>
    <row r="5" spans="2:5" ht="15.75" x14ac:dyDescent="0.25">
      <c r="B5" s="53" t="str">
        <f t="shared" si="0"/>
        <v>Conservador-TIJOLO</v>
      </c>
      <c r="C5" s="54" t="s">
        <v>27</v>
      </c>
      <c r="D5" s="55" t="s">
        <v>22</v>
      </c>
      <c r="E5" s="56">
        <v>0.5</v>
      </c>
    </row>
    <row r="6" spans="2:5" ht="15.75" x14ac:dyDescent="0.25">
      <c r="B6" s="53" t="str">
        <f t="shared" si="0"/>
        <v>Conservador-HÍBRIDOS</v>
      </c>
      <c r="C6" s="54" t="s">
        <v>27</v>
      </c>
      <c r="D6" s="55" t="s">
        <v>23</v>
      </c>
      <c r="E6" s="56">
        <v>0.1</v>
      </c>
    </row>
    <row r="7" spans="2:5" ht="15.75" x14ac:dyDescent="0.25">
      <c r="B7" s="53" t="str">
        <f t="shared" si="0"/>
        <v>Conservador-FOFs</v>
      </c>
      <c r="C7" s="54" t="s">
        <v>27</v>
      </c>
      <c r="D7" s="55" t="s">
        <v>24</v>
      </c>
      <c r="E7" s="56">
        <v>0.1</v>
      </c>
    </row>
    <row r="8" spans="2:5" ht="15.75" x14ac:dyDescent="0.25">
      <c r="B8" s="53" t="str">
        <f t="shared" si="0"/>
        <v>Conservador-DESENVOLVIMENTO</v>
      </c>
      <c r="C8" s="54" t="s">
        <v>27</v>
      </c>
      <c r="D8" s="55" t="s">
        <v>25</v>
      </c>
      <c r="E8" s="56">
        <v>0</v>
      </c>
    </row>
    <row r="9" spans="2:5" ht="16.5" thickBot="1" x14ac:dyDescent="0.3">
      <c r="B9" s="57" t="str">
        <f t="shared" si="0"/>
        <v>Conservador-HOTELARIAS</v>
      </c>
      <c r="C9" s="58" t="s">
        <v>27</v>
      </c>
      <c r="D9" s="59" t="s">
        <v>26</v>
      </c>
      <c r="E9" s="60">
        <v>0</v>
      </c>
    </row>
    <row r="10" spans="2:5" ht="15.75" x14ac:dyDescent="0.25">
      <c r="B10" s="53" t="str">
        <f t="shared" si="0"/>
        <v>Moderado-PAPEL</v>
      </c>
      <c r="C10" s="54" t="s">
        <v>30</v>
      </c>
      <c r="D10" s="55" t="s">
        <v>21</v>
      </c>
      <c r="E10" s="61">
        <v>0.32</v>
      </c>
    </row>
    <row r="11" spans="2:5" ht="15.75" x14ac:dyDescent="0.25">
      <c r="B11" s="53" t="str">
        <f t="shared" si="0"/>
        <v>Moderado-TIJOLO</v>
      </c>
      <c r="C11" s="54" t="s">
        <v>30</v>
      </c>
      <c r="D11" s="55" t="s">
        <v>22</v>
      </c>
      <c r="E11" s="61">
        <v>0.35</v>
      </c>
    </row>
    <row r="12" spans="2:5" ht="15.75" x14ac:dyDescent="0.25">
      <c r="B12" s="53" t="str">
        <f t="shared" si="0"/>
        <v>Moderado-HÍBRIDOS</v>
      </c>
      <c r="C12" s="54" t="s">
        <v>30</v>
      </c>
      <c r="D12" s="55" t="s">
        <v>23</v>
      </c>
      <c r="E12" s="61">
        <v>0.08</v>
      </c>
    </row>
    <row r="13" spans="2:5" ht="15.75" x14ac:dyDescent="0.25">
      <c r="B13" s="53" t="str">
        <f t="shared" si="0"/>
        <v>Moderado-FOFs</v>
      </c>
      <c r="C13" s="54" t="s">
        <v>30</v>
      </c>
      <c r="D13" s="55" t="s">
        <v>24</v>
      </c>
      <c r="E13" s="61">
        <v>0.05</v>
      </c>
    </row>
    <row r="14" spans="2:5" ht="15.75" x14ac:dyDescent="0.25">
      <c r="B14" s="53" t="str">
        <f t="shared" si="0"/>
        <v>Moderado-DESENVOLVIMENTO</v>
      </c>
      <c r="C14" s="54" t="s">
        <v>30</v>
      </c>
      <c r="D14" s="55" t="s">
        <v>25</v>
      </c>
      <c r="E14" s="61">
        <v>0.1</v>
      </c>
    </row>
    <row r="15" spans="2:5" ht="16.5" thickBot="1" x14ac:dyDescent="0.3">
      <c r="B15" s="57" t="str">
        <f t="shared" si="0"/>
        <v>Moderado-HOTELARIAS</v>
      </c>
      <c r="C15" s="58" t="s">
        <v>30</v>
      </c>
      <c r="D15" s="59" t="s">
        <v>26</v>
      </c>
      <c r="E15" s="62">
        <v>0.1</v>
      </c>
    </row>
    <row r="16" spans="2:5" ht="15.75" x14ac:dyDescent="0.25">
      <c r="B16" s="53" t="str">
        <f t="shared" si="0"/>
        <v>Agressivo-PAPEL</v>
      </c>
      <c r="C16" s="54" t="s">
        <v>31</v>
      </c>
      <c r="D16" s="55" t="s">
        <v>21</v>
      </c>
      <c r="E16" s="63">
        <v>0.5</v>
      </c>
    </row>
    <row r="17" spans="2:5" ht="15.75" x14ac:dyDescent="0.25">
      <c r="B17" s="53" t="str">
        <f t="shared" si="0"/>
        <v>Agressivo-TIJOLO</v>
      </c>
      <c r="C17" s="54" t="s">
        <v>31</v>
      </c>
      <c r="D17" s="55" t="s">
        <v>22</v>
      </c>
      <c r="E17" s="63">
        <v>0.1</v>
      </c>
    </row>
    <row r="18" spans="2:5" ht="15.75" x14ac:dyDescent="0.25">
      <c r="B18" s="53" t="str">
        <f t="shared" si="0"/>
        <v>Agressivo-HÍBRIDOS</v>
      </c>
      <c r="C18" s="54" t="s">
        <v>31</v>
      </c>
      <c r="D18" s="55" t="s">
        <v>23</v>
      </c>
      <c r="E18" s="63">
        <v>0.05</v>
      </c>
    </row>
    <row r="19" spans="2:5" ht="15.75" x14ac:dyDescent="0.25">
      <c r="B19" s="53" t="str">
        <f t="shared" si="0"/>
        <v>Agressivo-FOFs</v>
      </c>
      <c r="C19" s="54" t="s">
        <v>31</v>
      </c>
      <c r="D19" s="55" t="s">
        <v>24</v>
      </c>
      <c r="E19" s="63">
        <v>0.05</v>
      </c>
    </row>
    <row r="20" spans="2:5" ht="15.75" x14ac:dyDescent="0.25">
      <c r="B20" s="53" t="str">
        <f t="shared" si="0"/>
        <v>Agressivo-DESENVOLVIMENTO</v>
      </c>
      <c r="C20" s="54" t="s">
        <v>31</v>
      </c>
      <c r="D20" s="55" t="s">
        <v>25</v>
      </c>
      <c r="E20" s="63">
        <v>0.2</v>
      </c>
    </row>
    <row r="21" spans="2:5" ht="16.5" thickBot="1" x14ac:dyDescent="0.3">
      <c r="B21" s="57" t="str">
        <f t="shared" si="0"/>
        <v>Agressivo-HOTELARIAS</v>
      </c>
      <c r="C21" s="58" t="s">
        <v>31</v>
      </c>
      <c r="D21" s="59" t="s">
        <v>26</v>
      </c>
      <c r="E21" s="6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qtde_anos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Jéssika Raquel</dc:creator>
  <cp:lastModifiedBy>Jéssika Raquel</cp:lastModifiedBy>
  <dcterms:created xsi:type="dcterms:W3CDTF">2025-05-21T01:50:11Z</dcterms:created>
  <dcterms:modified xsi:type="dcterms:W3CDTF">2025-06-04T01:45:06Z</dcterms:modified>
</cp:coreProperties>
</file>