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gr\Documents\Stony_Brook_Masters\Scallop_project\resp2022\resp2022\"/>
    </mc:Choice>
  </mc:AlternateContent>
  <xr:revisionPtr revIDLastSave="0" documentId="8_{B70374F8-A15F-4F32-B3AC-57437F877B7B}" xr6:coauthVersionLast="47" xr6:coauthVersionMax="47" xr10:uidLastSave="{00000000-0000-0000-0000-000000000000}"/>
  <bookViews>
    <workbookView xWindow="-90" yWindow="-90" windowWidth="19380" windowHeight="10980"/>
  </bookViews>
  <sheets>
    <sheet name="Barcelona_(02_June_2022)" sheetId="2" r:id="rId1"/>
    <sheet name="Barcelona_ADPI_(13_June_2022)" sheetId="3" r:id="rId2"/>
    <sheet name="Barcelona_ADPI_(28_June_2022)" sheetId="4" r:id="rId3"/>
    <sheet name="Barcelona_(11_July_2022)" sheetId="5" r:id="rId4"/>
    <sheet name="Barcelona_ADPI_(26_July_2022)" sheetId="6" r:id="rId5"/>
    <sheet name="Barcelona_ADPI_(08_August_2022)" sheetId="7" r:id="rId6"/>
    <sheet name="Barcelona_ADPI_(22_August_2022)" sheetId="8" r:id="rId7"/>
    <sheet name="Barcelona_ADPI_(08_Sept_2022)" sheetId="9" r:id="rId8"/>
    <sheet name="Barcelona_ADPI_(21_Sept_2022)" sheetId="10" r:id="rId9"/>
    <sheet name="Barcelona_ADPI_(07_Oct_2022)" sheetId="11" r:id="rId10"/>
    <sheet name="Barcelona_ADPI_(19_Oct_2022)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2" l="1"/>
  <c r="J21" i="12"/>
  <c r="K21" i="12" s="1"/>
  <c r="F21" i="12"/>
  <c r="J20" i="12"/>
  <c r="F20" i="12"/>
  <c r="K20" i="12"/>
  <c r="Q19" i="12" s="1"/>
  <c r="J19" i="12"/>
  <c r="F19" i="12"/>
  <c r="J18" i="12"/>
  <c r="F18" i="12"/>
  <c r="K18" i="12" s="1"/>
  <c r="J17" i="12"/>
  <c r="F17" i="12"/>
  <c r="J16" i="12"/>
  <c r="K16" i="12"/>
  <c r="Q16" i="12"/>
  <c r="F16" i="12"/>
  <c r="J15" i="12"/>
  <c r="F15" i="12"/>
  <c r="K15" i="12" s="1"/>
  <c r="J14" i="12"/>
  <c r="F14" i="12"/>
  <c r="J13" i="12"/>
  <c r="F13" i="12"/>
  <c r="J12" i="12"/>
  <c r="F12" i="12"/>
  <c r="K12" i="12"/>
  <c r="J11" i="12"/>
  <c r="F11" i="12"/>
  <c r="J10" i="12"/>
  <c r="F10" i="12"/>
  <c r="J9" i="12"/>
  <c r="K9" i="12"/>
  <c r="F9" i="12"/>
  <c r="J8" i="12"/>
  <c r="F8" i="12"/>
  <c r="J7" i="12"/>
  <c r="F7" i="12"/>
  <c r="J6" i="12"/>
  <c r="K6" i="12" s="1"/>
  <c r="F6" i="12"/>
  <c r="J5" i="12"/>
  <c r="F5" i="12"/>
  <c r="K5" i="12" s="1"/>
  <c r="Q5" i="12" s="1"/>
  <c r="K4" i="12"/>
  <c r="Q4" i="12"/>
  <c r="J4" i="12"/>
  <c r="F4" i="12"/>
  <c r="J3" i="12"/>
  <c r="F3" i="12"/>
  <c r="J2" i="12"/>
  <c r="F2" i="12"/>
  <c r="Q21" i="11"/>
  <c r="J21" i="11"/>
  <c r="F21" i="11"/>
  <c r="J20" i="11"/>
  <c r="F20" i="11"/>
  <c r="K20" i="11" s="1"/>
  <c r="J19" i="11"/>
  <c r="K19" i="11" s="1"/>
  <c r="L19" i="11" s="1"/>
  <c r="F19" i="11"/>
  <c r="J18" i="11"/>
  <c r="F18" i="11"/>
  <c r="K18" i="11"/>
  <c r="Q18" i="11" s="1"/>
  <c r="J17" i="11"/>
  <c r="F17" i="11"/>
  <c r="K17" i="11"/>
  <c r="J16" i="11"/>
  <c r="F16" i="11"/>
  <c r="J15" i="11"/>
  <c r="K15" i="11" s="1"/>
  <c r="F15" i="11"/>
  <c r="Q14" i="11"/>
  <c r="J14" i="11"/>
  <c r="F14" i="11"/>
  <c r="K14" i="11" s="1"/>
  <c r="L14" i="11" s="1"/>
  <c r="J13" i="11"/>
  <c r="K13" i="11"/>
  <c r="Q13" i="11"/>
  <c r="F13" i="11"/>
  <c r="L13" i="11" s="1"/>
  <c r="J12" i="11"/>
  <c r="F12" i="11"/>
  <c r="K12" i="11" s="1"/>
  <c r="J11" i="11"/>
  <c r="F11" i="11"/>
  <c r="K11" i="11"/>
  <c r="J10" i="11"/>
  <c r="F10" i="11"/>
  <c r="K10" i="11"/>
  <c r="Q10" i="11" s="1"/>
  <c r="J9" i="11"/>
  <c r="F9" i="11"/>
  <c r="J8" i="11"/>
  <c r="F8" i="11"/>
  <c r="J7" i="11"/>
  <c r="F7" i="11"/>
  <c r="J6" i="11"/>
  <c r="F6" i="11"/>
  <c r="J5" i="11"/>
  <c r="F5" i="11"/>
  <c r="J4" i="11"/>
  <c r="F4" i="11"/>
  <c r="J3" i="11"/>
  <c r="F3" i="11"/>
  <c r="J2" i="11"/>
  <c r="F2" i="11"/>
  <c r="K2" i="11" s="1"/>
  <c r="Q2" i="11" s="1"/>
  <c r="Q21" i="10"/>
  <c r="J21" i="10"/>
  <c r="F21" i="10"/>
  <c r="J20" i="10"/>
  <c r="K20" i="10"/>
  <c r="F20" i="10"/>
  <c r="J19" i="10"/>
  <c r="F19" i="10"/>
  <c r="J18" i="10"/>
  <c r="F18" i="10"/>
  <c r="J17" i="10"/>
  <c r="K17" i="10"/>
  <c r="L17" i="10" s="1"/>
  <c r="F17" i="10"/>
  <c r="J16" i="10"/>
  <c r="F16" i="10"/>
  <c r="J15" i="10"/>
  <c r="K15" i="10"/>
  <c r="L15" i="10" s="1"/>
  <c r="F15" i="10"/>
  <c r="J14" i="10"/>
  <c r="K14" i="10" s="1"/>
  <c r="F14" i="10"/>
  <c r="J13" i="10"/>
  <c r="F13" i="10"/>
  <c r="J12" i="10"/>
  <c r="F12" i="10"/>
  <c r="K12" i="10"/>
  <c r="Q12" i="10"/>
  <c r="J11" i="10"/>
  <c r="F11" i="10"/>
  <c r="K11" i="10" s="1"/>
  <c r="J10" i="10"/>
  <c r="F10" i="10"/>
  <c r="L10" i="10" s="1"/>
  <c r="K10" i="10"/>
  <c r="Q10" i="10" s="1"/>
  <c r="J9" i="10"/>
  <c r="F9" i="10"/>
  <c r="K9" i="10"/>
  <c r="J8" i="10"/>
  <c r="F8" i="10"/>
  <c r="K8" i="10"/>
  <c r="Q8" i="10"/>
  <c r="J7" i="10"/>
  <c r="F7" i="10"/>
  <c r="J6" i="10"/>
  <c r="F6" i="10"/>
  <c r="J5" i="10"/>
  <c r="F5" i="10"/>
  <c r="J4" i="10"/>
  <c r="K4" i="10" s="1"/>
  <c r="F4" i="10"/>
  <c r="J3" i="10"/>
  <c r="F3" i="10"/>
  <c r="J2" i="10"/>
  <c r="F2" i="10"/>
  <c r="Q21" i="9"/>
  <c r="J21" i="9"/>
  <c r="F21" i="9"/>
  <c r="K20" i="9"/>
  <c r="J20" i="9"/>
  <c r="F20" i="9"/>
  <c r="J19" i="9"/>
  <c r="F19" i="9"/>
  <c r="K19" i="9" s="1"/>
  <c r="J18" i="9"/>
  <c r="F18" i="9"/>
  <c r="K18" i="9" s="1"/>
  <c r="J17" i="9"/>
  <c r="F17" i="9"/>
  <c r="J16" i="9"/>
  <c r="F16" i="9"/>
  <c r="K16" i="9" s="1"/>
  <c r="J15" i="9"/>
  <c r="F15" i="9"/>
  <c r="J14" i="9"/>
  <c r="F14" i="9"/>
  <c r="K14" i="9"/>
  <c r="L14" i="9" s="1"/>
  <c r="J13" i="9"/>
  <c r="F13" i="9"/>
  <c r="J12" i="9"/>
  <c r="F12" i="9"/>
  <c r="K12" i="9" s="1"/>
  <c r="J11" i="9"/>
  <c r="F11" i="9"/>
  <c r="J10" i="9"/>
  <c r="F10" i="9"/>
  <c r="Q9" i="9"/>
  <c r="J8" i="9"/>
  <c r="F8" i="9"/>
  <c r="J7" i="9"/>
  <c r="K7" i="9"/>
  <c r="Q7" i="9"/>
  <c r="F7" i="9"/>
  <c r="J6" i="9"/>
  <c r="F6" i="9"/>
  <c r="K6" i="9" s="1"/>
  <c r="J5" i="9"/>
  <c r="F5" i="9"/>
  <c r="K5" i="9"/>
  <c r="Q5" i="9"/>
  <c r="J4" i="9"/>
  <c r="K4" i="9" s="1"/>
  <c r="F4" i="9"/>
  <c r="J3" i="9"/>
  <c r="F3" i="9"/>
  <c r="J2" i="9"/>
  <c r="F2" i="9"/>
  <c r="Q21" i="8"/>
  <c r="J21" i="8"/>
  <c r="F21" i="8"/>
  <c r="K21" i="8" s="1"/>
  <c r="J20" i="8"/>
  <c r="K20" i="8" s="1"/>
  <c r="F20" i="8"/>
  <c r="J19" i="8"/>
  <c r="F19" i="8"/>
  <c r="K19" i="8"/>
  <c r="J18" i="8"/>
  <c r="F18" i="8"/>
  <c r="K18" i="8"/>
  <c r="J17" i="8"/>
  <c r="F17" i="8"/>
  <c r="J16" i="8"/>
  <c r="F16" i="8"/>
  <c r="J15" i="8"/>
  <c r="F15" i="8"/>
  <c r="J14" i="8"/>
  <c r="F14" i="8"/>
  <c r="K14" i="8" s="1"/>
  <c r="Q14" i="8" s="1"/>
  <c r="J13" i="8"/>
  <c r="K13" i="8"/>
  <c r="F13" i="8"/>
  <c r="J12" i="8"/>
  <c r="F12" i="8"/>
  <c r="K12" i="8" s="1"/>
  <c r="J11" i="8"/>
  <c r="F11" i="8"/>
  <c r="J10" i="8"/>
  <c r="F10" i="8"/>
  <c r="K10" i="8"/>
  <c r="J9" i="8"/>
  <c r="F9" i="8"/>
  <c r="K9" i="8"/>
  <c r="J8" i="8"/>
  <c r="F8" i="8"/>
  <c r="K8" i="8" s="1"/>
  <c r="J7" i="8"/>
  <c r="K7" i="8"/>
  <c r="L7" i="8" s="1"/>
  <c r="F7" i="8"/>
  <c r="J6" i="8"/>
  <c r="K6" i="8" s="1"/>
  <c r="F6" i="8"/>
  <c r="J5" i="8"/>
  <c r="F5" i="8"/>
  <c r="J4" i="8"/>
  <c r="F4" i="8"/>
  <c r="K4" i="8" s="1"/>
  <c r="J3" i="8"/>
  <c r="K3" i="8" s="1"/>
  <c r="F3" i="8"/>
  <c r="J2" i="8"/>
  <c r="F2" i="8"/>
  <c r="K2" i="8" s="1"/>
  <c r="Q21" i="7"/>
  <c r="J21" i="7"/>
  <c r="F21" i="7"/>
  <c r="K21" i="7" s="1"/>
  <c r="K20" i="7"/>
  <c r="Q19" i="7" s="1"/>
  <c r="J20" i="7"/>
  <c r="F20" i="7"/>
  <c r="J19" i="7"/>
  <c r="K19" i="7" s="1"/>
  <c r="L19" i="7" s="1"/>
  <c r="F19" i="7"/>
  <c r="J18" i="7"/>
  <c r="F18" i="7"/>
  <c r="J17" i="7"/>
  <c r="F17" i="7"/>
  <c r="K17" i="7"/>
  <c r="J16" i="7"/>
  <c r="F16" i="7"/>
  <c r="J15" i="7"/>
  <c r="F15" i="7"/>
  <c r="J14" i="7"/>
  <c r="K14" i="7" s="1"/>
  <c r="F14" i="7"/>
  <c r="J13" i="7"/>
  <c r="F13" i="7"/>
  <c r="J12" i="7"/>
  <c r="F12" i="7"/>
  <c r="K12" i="7" s="1"/>
  <c r="Q12" i="7" s="1"/>
  <c r="J11" i="7"/>
  <c r="K11" i="7" s="1"/>
  <c r="F11" i="7"/>
  <c r="J10" i="7"/>
  <c r="F10" i="7"/>
  <c r="K10" i="7"/>
  <c r="L10" i="7"/>
  <c r="J9" i="7"/>
  <c r="F9" i="7"/>
  <c r="K9" i="7" s="1"/>
  <c r="Q9" i="7" s="1"/>
  <c r="J8" i="7"/>
  <c r="F8" i="7"/>
  <c r="K8" i="7"/>
  <c r="J7" i="7"/>
  <c r="F7" i="7"/>
  <c r="K7" i="7" s="1"/>
  <c r="J6" i="7"/>
  <c r="F6" i="7"/>
  <c r="J5" i="7"/>
  <c r="K5" i="7" s="1"/>
  <c r="F5" i="7"/>
  <c r="J4" i="7"/>
  <c r="F4" i="7"/>
  <c r="K4" i="7" s="1"/>
  <c r="J3" i="7"/>
  <c r="F3" i="7"/>
  <c r="J2" i="7"/>
  <c r="F2" i="7"/>
  <c r="K2" i="7" s="1"/>
  <c r="Q21" i="6"/>
  <c r="J21" i="6"/>
  <c r="F21" i="6"/>
  <c r="K21" i="6"/>
  <c r="J20" i="6"/>
  <c r="K20" i="6" s="1"/>
  <c r="F20" i="6"/>
  <c r="J19" i="6"/>
  <c r="F19" i="6"/>
  <c r="K19" i="6" s="1"/>
  <c r="L19" i="6" s="1"/>
  <c r="J18" i="6"/>
  <c r="F18" i="6"/>
  <c r="J17" i="6"/>
  <c r="K17" i="6" s="1"/>
  <c r="F17" i="6"/>
  <c r="K16" i="6"/>
  <c r="Q16" i="6"/>
  <c r="J16" i="6"/>
  <c r="F16" i="6"/>
  <c r="J15" i="6"/>
  <c r="F15" i="6"/>
  <c r="J14" i="6"/>
  <c r="F14" i="6"/>
  <c r="J13" i="6"/>
  <c r="F13" i="6"/>
  <c r="J12" i="6"/>
  <c r="F12" i="6"/>
  <c r="K12" i="6" s="1"/>
  <c r="J11" i="6"/>
  <c r="F11" i="6"/>
  <c r="J10" i="6"/>
  <c r="F10" i="6"/>
  <c r="K10" i="6" s="1"/>
  <c r="Q10" i="6" s="1"/>
  <c r="J9" i="6"/>
  <c r="F9" i="6"/>
  <c r="J8" i="6"/>
  <c r="F8" i="6"/>
  <c r="K8" i="6"/>
  <c r="L8" i="6"/>
  <c r="J7" i="6"/>
  <c r="K7" i="6" s="1"/>
  <c r="F7" i="6"/>
  <c r="J6" i="6"/>
  <c r="F6" i="6"/>
  <c r="J5" i="6"/>
  <c r="F5" i="6"/>
  <c r="J4" i="6"/>
  <c r="K4" i="6"/>
  <c r="Q4" i="6" s="1"/>
  <c r="F4" i="6"/>
  <c r="J3" i="6"/>
  <c r="F3" i="6"/>
  <c r="J2" i="6"/>
  <c r="F2" i="6"/>
  <c r="K2" i="6" s="1"/>
  <c r="Q21" i="5"/>
  <c r="J21" i="5"/>
  <c r="F21" i="5"/>
  <c r="K21" i="5"/>
  <c r="Q20" i="5"/>
  <c r="J20" i="5"/>
  <c r="F20" i="5"/>
  <c r="J19" i="5"/>
  <c r="F19" i="5"/>
  <c r="K19" i="5" s="1"/>
  <c r="J18" i="5"/>
  <c r="F18" i="5"/>
  <c r="J17" i="5"/>
  <c r="K17" i="5"/>
  <c r="F17" i="5"/>
  <c r="J16" i="5"/>
  <c r="F16" i="5"/>
  <c r="L16" i="5" s="1"/>
  <c r="K16" i="5"/>
  <c r="Q16" i="5" s="1"/>
  <c r="J15" i="5"/>
  <c r="F15" i="5"/>
  <c r="K15" i="5"/>
  <c r="Q15" i="5" s="1"/>
  <c r="J14" i="5"/>
  <c r="F14" i="5"/>
  <c r="K14" i="5"/>
  <c r="J13" i="5"/>
  <c r="F13" i="5"/>
  <c r="J12" i="5"/>
  <c r="F12" i="5"/>
  <c r="K12" i="5" s="1"/>
  <c r="J11" i="5"/>
  <c r="K11" i="5"/>
  <c r="Q11" i="5" s="1"/>
  <c r="L11" i="5"/>
  <c r="F11" i="5"/>
  <c r="J10" i="5"/>
  <c r="F10" i="5"/>
  <c r="K10" i="5" s="1"/>
  <c r="J9" i="5"/>
  <c r="F9" i="5"/>
  <c r="J8" i="5"/>
  <c r="F8" i="5"/>
  <c r="K8" i="5" s="1"/>
  <c r="Q8" i="5" s="1"/>
  <c r="J7" i="5"/>
  <c r="F7" i="5"/>
  <c r="K7" i="5"/>
  <c r="Q7" i="5" s="1"/>
  <c r="J6" i="5"/>
  <c r="F6" i="5"/>
  <c r="J5" i="5"/>
  <c r="K5" i="5" s="1"/>
  <c r="L5" i="5" s="1"/>
  <c r="F5" i="5"/>
  <c r="J4" i="5"/>
  <c r="F4" i="5"/>
  <c r="J3" i="5"/>
  <c r="K3" i="5" s="1"/>
  <c r="F3" i="5"/>
  <c r="J2" i="5"/>
  <c r="F2" i="5"/>
  <c r="Q21" i="4"/>
  <c r="J21" i="4"/>
  <c r="F21" i="4"/>
  <c r="J20" i="4"/>
  <c r="K20" i="4" s="1"/>
  <c r="F20" i="4"/>
  <c r="J19" i="4"/>
  <c r="F19" i="4"/>
  <c r="J18" i="4"/>
  <c r="F18" i="4"/>
  <c r="K18" i="4"/>
  <c r="Q18" i="4" s="1"/>
  <c r="J17" i="4"/>
  <c r="F17" i="4"/>
  <c r="K17" i="4"/>
  <c r="J16" i="4"/>
  <c r="F16" i="4"/>
  <c r="K16" i="4" s="1"/>
  <c r="J15" i="4"/>
  <c r="F15" i="4"/>
  <c r="K15" i="4" s="1"/>
  <c r="Q15" i="4" s="1"/>
  <c r="J14" i="4"/>
  <c r="K14" i="4" s="1"/>
  <c r="F14" i="4"/>
  <c r="J13" i="4"/>
  <c r="F13" i="4"/>
  <c r="K13" i="4"/>
  <c r="L13" i="4" s="1"/>
  <c r="J12" i="4"/>
  <c r="F12" i="4"/>
  <c r="J11" i="4"/>
  <c r="K11" i="4" s="1"/>
  <c r="F11" i="4"/>
  <c r="J10" i="4"/>
  <c r="F10" i="4"/>
  <c r="K10" i="4" s="1"/>
  <c r="J9" i="4"/>
  <c r="K9" i="4"/>
  <c r="Q9" i="4"/>
  <c r="F9" i="4"/>
  <c r="J8" i="4"/>
  <c r="F8" i="4"/>
  <c r="K8" i="4"/>
  <c r="J7" i="4"/>
  <c r="F7" i="4"/>
  <c r="J6" i="4"/>
  <c r="F6" i="4"/>
  <c r="J5" i="4"/>
  <c r="F5" i="4"/>
  <c r="K5" i="4" s="1"/>
  <c r="Q5" i="4" s="1"/>
  <c r="J4" i="4"/>
  <c r="F4" i="4"/>
  <c r="K4" i="4" s="1"/>
  <c r="L4" i="4" s="1"/>
  <c r="J3" i="4"/>
  <c r="K3" i="4" s="1"/>
  <c r="F3" i="4"/>
  <c r="J2" i="4"/>
  <c r="F2" i="4"/>
  <c r="K2" i="4" s="1"/>
  <c r="Q21" i="3"/>
  <c r="J21" i="3"/>
  <c r="F21" i="3"/>
  <c r="K21" i="3" s="1"/>
  <c r="Q20" i="3" s="1"/>
  <c r="J20" i="3"/>
  <c r="F20" i="3"/>
  <c r="J19" i="3"/>
  <c r="F19" i="3"/>
  <c r="J18" i="3"/>
  <c r="F18" i="3"/>
  <c r="J17" i="3"/>
  <c r="K17" i="3" s="1"/>
  <c r="F17" i="3"/>
  <c r="J16" i="3"/>
  <c r="F16" i="3"/>
  <c r="K16" i="3"/>
  <c r="L16" i="3"/>
  <c r="J15" i="3"/>
  <c r="F15" i="3"/>
  <c r="J14" i="3"/>
  <c r="F14" i="3"/>
  <c r="K14" i="3" s="1"/>
  <c r="J13" i="3"/>
  <c r="F13" i="3"/>
  <c r="L13" i="3" s="1"/>
  <c r="K13" i="3"/>
  <c r="Q13" i="3" s="1"/>
  <c r="J12" i="3"/>
  <c r="F12" i="3"/>
  <c r="K12" i="3" s="1"/>
  <c r="J11" i="3"/>
  <c r="F11" i="3"/>
  <c r="J10" i="3"/>
  <c r="F10" i="3"/>
  <c r="J9" i="3"/>
  <c r="K9" i="3" s="1"/>
  <c r="F9" i="3"/>
  <c r="J8" i="3"/>
  <c r="F8" i="3"/>
  <c r="J7" i="3"/>
  <c r="F7" i="3"/>
  <c r="J6" i="3"/>
  <c r="F6" i="3"/>
  <c r="K6" i="3" s="1"/>
  <c r="J5" i="3"/>
  <c r="F5" i="3"/>
  <c r="K5" i="3"/>
  <c r="L5" i="3" s="1"/>
  <c r="J4" i="3"/>
  <c r="F4" i="3"/>
  <c r="J3" i="3"/>
  <c r="F3" i="3"/>
  <c r="K3" i="3" s="1"/>
  <c r="J2" i="3"/>
  <c r="F2" i="3"/>
  <c r="Q21" i="2"/>
  <c r="J21" i="2"/>
  <c r="F21" i="2"/>
  <c r="K21" i="2" s="1"/>
  <c r="Q20" i="2" s="1"/>
  <c r="J20" i="2"/>
  <c r="F20" i="2"/>
  <c r="J19" i="2"/>
  <c r="F19" i="2"/>
  <c r="J18" i="2"/>
  <c r="F18" i="2"/>
  <c r="J17" i="2"/>
  <c r="F17" i="2"/>
  <c r="J16" i="2"/>
  <c r="F16" i="2"/>
  <c r="J15" i="2"/>
  <c r="F15" i="2"/>
  <c r="K15" i="2" s="1"/>
  <c r="L15" i="2" s="1"/>
  <c r="J14" i="2"/>
  <c r="F14" i="2"/>
  <c r="K14" i="2"/>
  <c r="L14" i="2" s="1"/>
  <c r="Q14" i="2"/>
  <c r="J13" i="2"/>
  <c r="K13" i="2" s="1"/>
  <c r="F13" i="2"/>
  <c r="J12" i="2"/>
  <c r="F12" i="2"/>
  <c r="J11" i="2"/>
  <c r="F11" i="2"/>
  <c r="J10" i="2"/>
  <c r="F10" i="2"/>
  <c r="J9" i="2"/>
  <c r="F9" i="2"/>
  <c r="J8" i="2"/>
  <c r="F8" i="2"/>
  <c r="J7" i="2"/>
  <c r="F7" i="2"/>
  <c r="J6" i="2"/>
  <c r="F6" i="2"/>
  <c r="K6" i="2" s="1"/>
  <c r="J5" i="2"/>
  <c r="F5" i="2"/>
  <c r="J4" i="2"/>
  <c r="F4" i="2"/>
  <c r="K4" i="2" s="1"/>
  <c r="J3" i="2"/>
  <c r="F3" i="2"/>
  <c r="J2" i="2"/>
  <c r="F2" i="2"/>
  <c r="Q18" i="8"/>
  <c r="L5" i="9"/>
  <c r="L8" i="5"/>
  <c r="K18" i="10"/>
  <c r="Q18" i="10" s="1"/>
  <c r="K11" i="3"/>
  <c r="L11" i="3" s="1"/>
  <c r="K20" i="5"/>
  <c r="Q19" i="5"/>
  <c r="K14" i="6"/>
  <c r="Q14" i="6" s="1"/>
  <c r="K18" i="7"/>
  <c r="K4" i="5"/>
  <c r="Q4" i="5"/>
  <c r="L21" i="5"/>
  <c r="L7" i="9"/>
  <c r="K16" i="2"/>
  <c r="Q16" i="2" s="1"/>
  <c r="K20" i="3"/>
  <c r="Q19" i="3"/>
  <c r="Q9" i="8"/>
  <c r="K5" i="6"/>
  <c r="Q5" i="6" s="1"/>
  <c r="K13" i="6"/>
  <c r="Q13" i="6" s="1"/>
  <c r="L20" i="10"/>
  <c r="Q15" i="2"/>
  <c r="K6" i="5"/>
  <c r="Q6" i="5" s="1"/>
  <c r="L10" i="6"/>
  <c r="L20" i="7"/>
  <c r="Q10" i="8"/>
  <c r="K10" i="9"/>
  <c r="Q10" i="9" s="1"/>
  <c r="K21" i="9"/>
  <c r="L21" i="9" s="1"/>
  <c r="Q19" i="10"/>
  <c r="K4" i="11"/>
  <c r="L4" i="11" s="1"/>
  <c r="K13" i="7"/>
  <c r="L8" i="10"/>
  <c r="K7" i="11"/>
  <c r="L17" i="12"/>
  <c r="K21" i="4"/>
  <c r="K9" i="6"/>
  <c r="Q9" i="6"/>
  <c r="K5" i="8"/>
  <c r="K13" i="9"/>
  <c r="L13" i="9"/>
  <c r="Q18" i="9"/>
  <c r="K6" i="10"/>
  <c r="L6" i="10" s="1"/>
  <c r="K8" i="12"/>
  <c r="Q8" i="12"/>
  <c r="Q12" i="12"/>
  <c r="K17" i="12"/>
  <c r="Q17" i="12" s="1"/>
  <c r="K3" i="12"/>
  <c r="Q3" i="12" s="1"/>
  <c r="L16" i="12"/>
  <c r="Q17" i="10"/>
  <c r="Q13" i="9"/>
  <c r="L9" i="6"/>
  <c r="L5" i="6"/>
  <c r="L2" i="11"/>
  <c r="L20" i="5"/>
  <c r="L12" i="10"/>
  <c r="L10" i="9"/>
  <c r="L18" i="8"/>
  <c r="L8" i="12"/>
  <c r="L4" i="5"/>
  <c r="Q20" i="9"/>
  <c r="Q5" i="3"/>
  <c r="Q5" i="8"/>
  <c r="L5" i="8"/>
  <c r="L10" i="8"/>
  <c r="L18" i="4"/>
  <c r="L14" i="6"/>
  <c r="L18" i="10"/>
  <c r="Q4" i="4"/>
  <c r="Q17" i="5"/>
  <c r="L17" i="5"/>
  <c r="L18" i="11"/>
  <c r="K17" i="2"/>
  <c r="K20" i="2"/>
  <c r="K15" i="3"/>
  <c r="L15" i="3" s="1"/>
  <c r="Q15" i="3"/>
  <c r="Q5" i="5"/>
  <c r="L16" i="6"/>
  <c r="L20" i="9"/>
  <c r="Q19" i="9"/>
  <c r="K7" i="10"/>
  <c r="Q7" i="10"/>
  <c r="L13" i="10"/>
  <c r="K13" i="10"/>
  <c r="Q13" i="10" s="1"/>
  <c r="K9" i="11"/>
  <c r="Q9" i="11"/>
  <c r="K7" i="12"/>
  <c r="Q7" i="12" s="1"/>
  <c r="K9" i="2"/>
  <c r="Q9" i="2" s="1"/>
  <c r="K12" i="2"/>
  <c r="L12" i="2" s="1"/>
  <c r="Q12" i="2"/>
  <c r="L7" i="4"/>
  <c r="K7" i="4"/>
  <c r="Q7" i="4"/>
  <c r="L15" i="5"/>
  <c r="K16" i="7"/>
  <c r="Q16" i="7"/>
  <c r="K9" i="5"/>
  <c r="Q9" i="5" s="1"/>
  <c r="L20" i="3"/>
  <c r="Q16" i="3"/>
  <c r="K19" i="3"/>
  <c r="L19" i="3" s="1"/>
  <c r="K6" i="7"/>
  <c r="Q6" i="7"/>
  <c r="Q10" i="7"/>
  <c r="L4" i="12"/>
  <c r="K18" i="2"/>
  <c r="Q18" i="2" s="1"/>
  <c r="K4" i="3"/>
  <c r="Q4" i="3" s="1"/>
  <c r="Q8" i="4"/>
  <c r="L8" i="4"/>
  <c r="K15" i="9"/>
  <c r="Q15" i="9"/>
  <c r="K16" i="11"/>
  <c r="Q16" i="11" s="1"/>
  <c r="L20" i="12"/>
  <c r="Q7" i="11"/>
  <c r="L7" i="11"/>
  <c r="K13" i="5"/>
  <c r="L13" i="5" s="1"/>
  <c r="Q13" i="5"/>
  <c r="K11" i="6"/>
  <c r="Q11" i="6"/>
  <c r="Q20" i="6"/>
  <c r="L21" i="6"/>
  <c r="Q9" i="10"/>
  <c r="L9" i="10"/>
  <c r="L3" i="12"/>
  <c r="Q9" i="12"/>
  <c r="L9" i="12"/>
  <c r="K10" i="2"/>
  <c r="Q10" i="2" s="1"/>
  <c r="K2" i="3"/>
  <c r="Q2" i="3"/>
  <c r="L2" i="3"/>
  <c r="K8" i="3"/>
  <c r="Q8" i="3"/>
  <c r="L8" i="3"/>
  <c r="K15" i="6"/>
  <c r="Q15" i="6" s="1"/>
  <c r="L9" i="8"/>
  <c r="L19" i="8"/>
  <c r="K2" i="9"/>
  <c r="Q2" i="9" s="1"/>
  <c r="K8" i="9"/>
  <c r="Q14" i="9"/>
  <c r="Q13" i="4"/>
  <c r="K8" i="2"/>
  <c r="Q8" i="2" s="1"/>
  <c r="L9" i="4"/>
  <c r="K12" i="4"/>
  <c r="Q8" i="6"/>
  <c r="K16" i="8"/>
  <c r="Q16" i="8" s="1"/>
  <c r="K3" i="10"/>
  <c r="Q3" i="10"/>
  <c r="K5" i="11"/>
  <c r="Q5" i="11"/>
  <c r="L5" i="11"/>
  <c r="K21" i="11"/>
  <c r="Q20" i="11"/>
  <c r="L12" i="12"/>
  <c r="K2" i="2"/>
  <c r="Q2" i="2" s="1"/>
  <c r="L19" i="9"/>
  <c r="L16" i="11"/>
  <c r="K13" i="12"/>
  <c r="Q13" i="12"/>
  <c r="Q8" i="9"/>
  <c r="L8" i="9"/>
  <c r="L15" i="9"/>
  <c r="L9" i="5"/>
  <c r="L9" i="2"/>
  <c r="L13" i="12"/>
  <c r="L7" i="10"/>
  <c r="L3" i="10"/>
  <c r="L7" i="12"/>
  <c r="L16" i="8"/>
  <c r="L8" i="2"/>
  <c r="L4" i="3"/>
  <c r="L2" i="2"/>
  <c r="L6" i="7"/>
  <c r="Q19" i="2"/>
  <c r="L20" i="2"/>
  <c r="L21" i="11"/>
  <c r="L11" i="6"/>
  <c r="L10" i="2"/>
  <c r="L16" i="7"/>
  <c r="L9" i="11"/>
  <c r="L21" i="3"/>
  <c r="Q17" i="2"/>
  <c r="L17" i="2"/>
  <c r="K2" i="5" l="1"/>
  <c r="Q2" i="5" s="1"/>
  <c r="L12" i="7"/>
  <c r="Q3" i="3"/>
  <c r="L3" i="3"/>
  <c r="L14" i="3"/>
  <c r="Q14" i="3"/>
  <c r="Q14" i="4"/>
  <c r="L14" i="4"/>
  <c r="Q7" i="6"/>
  <c r="L7" i="6"/>
  <c r="Q17" i="6"/>
  <c r="L17" i="6"/>
  <c r="Q12" i="8"/>
  <c r="L12" i="8"/>
  <c r="L16" i="9"/>
  <c r="Q16" i="9"/>
  <c r="K19" i="10"/>
  <c r="L19" i="10"/>
  <c r="K6" i="11"/>
  <c r="Q6" i="11" s="1"/>
  <c r="L6" i="11"/>
  <c r="Q15" i="11"/>
  <c r="L15" i="11"/>
  <c r="K2" i="12"/>
  <c r="Q2" i="12" s="1"/>
  <c r="K19" i="12"/>
  <c r="L19" i="12" s="1"/>
  <c r="Q20" i="4"/>
  <c r="L21" i="4"/>
  <c r="K5" i="2"/>
  <c r="L16" i="2"/>
  <c r="K7" i="3"/>
  <c r="Q7" i="3" s="1"/>
  <c r="L7" i="3"/>
  <c r="L17" i="3"/>
  <c r="Q17" i="3"/>
  <c r="L11" i="4"/>
  <c r="Q11" i="4"/>
  <c r="Q12" i="5"/>
  <c r="L12" i="5"/>
  <c r="K18" i="5"/>
  <c r="Q18" i="5" s="1"/>
  <c r="K18" i="6"/>
  <c r="Q18" i="6" s="1"/>
  <c r="L18" i="6"/>
  <c r="L11" i="7"/>
  <c r="Q11" i="7"/>
  <c r="L2" i="8"/>
  <c r="Q2" i="8"/>
  <c r="K16" i="10"/>
  <c r="Q18" i="7"/>
  <c r="L18" i="7"/>
  <c r="Q6" i="9"/>
  <c r="T19" i="9" s="1"/>
  <c r="L6" i="9"/>
  <c r="L18" i="2"/>
  <c r="Q12" i="4"/>
  <c r="L12" i="4"/>
  <c r="Q11" i="3"/>
  <c r="Q6" i="2"/>
  <c r="L6" i="2"/>
  <c r="Q12" i="3"/>
  <c r="L12" i="3"/>
  <c r="L2" i="4"/>
  <c r="Q2" i="4"/>
  <c r="K6" i="4"/>
  <c r="Q6" i="4" s="1"/>
  <c r="L6" i="4"/>
  <c r="Q16" i="4"/>
  <c r="L16" i="4"/>
  <c r="K19" i="4"/>
  <c r="L19" i="4" s="1"/>
  <c r="L10" i="5"/>
  <c r="Q10" i="5"/>
  <c r="Q12" i="6"/>
  <c r="L12" i="6"/>
  <c r="L2" i="7"/>
  <c r="Q2" i="7"/>
  <c r="L13" i="8"/>
  <c r="Q13" i="8"/>
  <c r="K17" i="8"/>
  <c r="L4" i="10"/>
  <c r="Q4" i="10"/>
  <c r="Q11" i="11"/>
  <c r="L11" i="11"/>
  <c r="L17" i="11"/>
  <c r="Q17" i="11"/>
  <c r="Q19" i="11"/>
  <c r="L20" i="11"/>
  <c r="L6" i="12"/>
  <c r="Q6" i="12"/>
  <c r="K10" i="12"/>
  <c r="Q10" i="12" s="1"/>
  <c r="K18" i="3"/>
  <c r="Q18" i="3" s="1"/>
  <c r="L6" i="8"/>
  <c r="Q6" i="8"/>
  <c r="K17" i="9"/>
  <c r="Q17" i="9" s="1"/>
  <c r="T17" i="9"/>
  <c r="L2" i="6"/>
  <c r="Q2" i="6"/>
  <c r="Q17" i="7"/>
  <c r="L17" i="7"/>
  <c r="Q3" i="8"/>
  <c r="L3" i="8"/>
  <c r="L20" i="8"/>
  <c r="Q19" i="8"/>
  <c r="K5" i="10"/>
  <c r="Q5" i="10" s="1"/>
  <c r="Q11" i="10"/>
  <c r="L11" i="10"/>
  <c r="K8" i="11"/>
  <c r="K14" i="12"/>
  <c r="Q14" i="12" s="1"/>
  <c r="L14" i="12"/>
  <c r="L3" i="9"/>
  <c r="K3" i="9"/>
  <c r="Q3" i="9" s="1"/>
  <c r="T15" i="9" s="1"/>
  <c r="L3" i="11"/>
  <c r="K3" i="11"/>
  <c r="Q3" i="11" s="1"/>
  <c r="Q13" i="7"/>
  <c r="L13" i="7"/>
  <c r="K3" i="2"/>
  <c r="K7" i="2"/>
  <c r="L11" i="2"/>
  <c r="K11" i="2"/>
  <c r="Q11" i="2" s="1"/>
  <c r="L17" i="4"/>
  <c r="Q17" i="4"/>
  <c r="Q3" i="5"/>
  <c r="L3" i="5"/>
  <c r="Q14" i="5"/>
  <c r="L14" i="5"/>
  <c r="L6" i="6"/>
  <c r="K6" i="6"/>
  <c r="Q6" i="6" s="1"/>
  <c r="L13" i="6"/>
  <c r="K3" i="7"/>
  <c r="Q3" i="7" s="1"/>
  <c r="L7" i="7"/>
  <c r="Q7" i="7"/>
  <c r="Q4" i="8"/>
  <c r="L4" i="8"/>
  <c r="Q20" i="8"/>
  <c r="L21" i="8"/>
  <c r="Q4" i="9"/>
  <c r="T11" i="9" s="1"/>
  <c r="L4" i="9"/>
  <c r="K11" i="9"/>
  <c r="Q11" i="9" s="1"/>
  <c r="Q14" i="10"/>
  <c r="L14" i="10"/>
  <c r="K21" i="10"/>
  <c r="Q20" i="10" s="1"/>
  <c r="L21" i="10"/>
  <c r="K11" i="12"/>
  <c r="L13" i="2"/>
  <c r="Q13" i="2"/>
  <c r="L9" i="3"/>
  <c r="Q9" i="3"/>
  <c r="Q3" i="4"/>
  <c r="L3" i="4"/>
  <c r="Q10" i="4"/>
  <c r="L10" i="4"/>
  <c r="Q19" i="4"/>
  <c r="L20" i="4"/>
  <c r="K3" i="6"/>
  <c r="Q3" i="6" s="1"/>
  <c r="Q19" i="6"/>
  <c r="L20" i="6"/>
  <c r="L21" i="7"/>
  <c r="Q20" i="7"/>
  <c r="L8" i="8"/>
  <c r="Q8" i="8"/>
  <c r="L11" i="8"/>
  <c r="K11" i="8"/>
  <c r="Q11" i="8" s="1"/>
  <c r="L2" i="10"/>
  <c r="K2" i="10"/>
  <c r="Q2" i="10" s="1"/>
  <c r="Q12" i="11"/>
  <c r="L12" i="11"/>
  <c r="Q15" i="12"/>
  <c r="L15" i="12"/>
  <c r="Q18" i="12"/>
  <c r="L18" i="12"/>
  <c r="L21" i="12"/>
  <c r="Q20" i="12"/>
  <c r="Q5" i="7"/>
  <c r="L5" i="7"/>
  <c r="Q4" i="2"/>
  <c r="L4" i="2"/>
  <c r="K19" i="2"/>
  <c r="L19" i="2" s="1"/>
  <c r="Q6" i="3"/>
  <c r="L6" i="3"/>
  <c r="L10" i="3"/>
  <c r="K10" i="3"/>
  <c r="Q10" i="3" s="1"/>
  <c r="Q4" i="7"/>
  <c r="L4" i="7"/>
  <c r="L8" i="7"/>
  <c r="Q8" i="7"/>
  <c r="Q14" i="7"/>
  <c r="L14" i="7"/>
  <c r="K15" i="8"/>
  <c r="Q15" i="8" s="1"/>
  <c r="L15" i="8"/>
  <c r="L12" i="9"/>
  <c r="Q12" i="9"/>
  <c r="L2" i="9"/>
  <c r="L15" i="6"/>
  <c r="L19" i="5"/>
  <c r="K15" i="7"/>
  <c r="Q15" i="7" s="1"/>
  <c r="L14" i="8"/>
  <c r="L5" i="12"/>
  <c r="L6" i="5"/>
  <c r="L7" i="5"/>
  <c r="L4" i="6"/>
  <c r="Q7" i="8"/>
  <c r="Q15" i="10"/>
  <c r="L10" i="11"/>
  <c r="Q6" i="10"/>
  <c r="Q4" i="11"/>
  <c r="L9" i="7"/>
  <c r="L18" i="9"/>
  <c r="L15" i="4"/>
  <c r="L21" i="2"/>
  <c r="L5" i="4"/>
  <c r="L11" i="9" l="1"/>
  <c r="T12" i="9"/>
  <c r="L10" i="12"/>
  <c r="T17" i="3"/>
  <c r="T13" i="3"/>
  <c r="T10" i="3" s="1"/>
  <c r="T14" i="3"/>
  <c r="T15" i="3"/>
  <c r="T18" i="3"/>
  <c r="T16" i="3"/>
  <c r="T9" i="3"/>
  <c r="T12" i="3"/>
  <c r="T19" i="3"/>
  <c r="T20" i="3"/>
  <c r="T11" i="3"/>
  <c r="L18" i="5"/>
  <c r="T14" i="12"/>
  <c r="T17" i="12"/>
  <c r="T11" i="12"/>
  <c r="T16" i="12"/>
  <c r="T12" i="12"/>
  <c r="T20" i="12"/>
  <c r="T15" i="12"/>
  <c r="T19" i="12"/>
  <c r="T13" i="12"/>
  <c r="T10" i="12" s="1"/>
  <c r="T9" i="12"/>
  <c r="Q11" i="12"/>
  <c r="T18" i="12" s="1"/>
  <c r="L11" i="12"/>
  <c r="L3" i="7"/>
  <c r="O15" i="7" s="1"/>
  <c r="T14" i="9"/>
  <c r="Q8" i="11"/>
  <c r="L8" i="11"/>
  <c r="L17" i="9"/>
  <c r="O9" i="9" s="1"/>
  <c r="T16" i="4"/>
  <c r="T15" i="4"/>
  <c r="T14" i="4"/>
  <c r="T11" i="4"/>
  <c r="T20" i="4"/>
  <c r="T18" i="4"/>
  <c r="T19" i="4"/>
  <c r="T17" i="4"/>
  <c r="T9" i="4"/>
  <c r="T13" i="4"/>
  <c r="T10" i="4" s="1"/>
  <c r="T12" i="4"/>
  <c r="Q16" i="10"/>
  <c r="T19" i="10" s="1"/>
  <c r="L16" i="10"/>
  <c r="L2" i="12"/>
  <c r="T19" i="11"/>
  <c r="T16" i="9"/>
  <c r="O13" i="9"/>
  <c r="O10" i="9" s="1"/>
  <c r="O20" i="9"/>
  <c r="O17" i="9"/>
  <c r="O18" i="9"/>
  <c r="O19" i="9"/>
  <c r="O14" i="9"/>
  <c r="O15" i="9"/>
  <c r="O12" i="9"/>
  <c r="Q17" i="8"/>
  <c r="T14" i="8" s="1"/>
  <c r="L17" i="8"/>
  <c r="O12" i="8" s="1"/>
  <c r="O13" i="4"/>
  <c r="O10" i="4" s="1"/>
  <c r="O18" i="4"/>
  <c r="O20" i="4"/>
  <c r="O19" i="4"/>
  <c r="O17" i="4"/>
  <c r="O9" i="4"/>
  <c r="O11" i="4"/>
  <c r="O12" i="4"/>
  <c r="O14" i="4"/>
  <c r="O15" i="4"/>
  <c r="O16" i="4"/>
  <c r="T17" i="8"/>
  <c r="T11" i="8"/>
  <c r="T19" i="8"/>
  <c r="T20" i="9"/>
  <c r="Q3" i="2"/>
  <c r="L3" i="2"/>
  <c r="T9" i="10"/>
  <c r="T11" i="10"/>
  <c r="T18" i="10"/>
  <c r="T11" i="11"/>
  <c r="T15" i="11"/>
  <c r="O14" i="8"/>
  <c r="O13" i="8"/>
  <c r="O10" i="8" s="1"/>
  <c r="O19" i="8"/>
  <c r="O18" i="8"/>
  <c r="O11" i="8"/>
  <c r="O9" i="8"/>
  <c r="O20" i="8"/>
  <c r="O17" i="8"/>
  <c r="O15" i="8"/>
  <c r="O16" i="8"/>
  <c r="Q5" i="2"/>
  <c r="L5" i="2"/>
  <c r="T18" i="11"/>
  <c r="L2" i="5"/>
  <c r="O14" i="11"/>
  <c r="O18" i="11"/>
  <c r="O9" i="11"/>
  <c r="O16" i="11"/>
  <c r="O11" i="11"/>
  <c r="O13" i="11"/>
  <c r="O10" i="11" s="1"/>
  <c r="O15" i="11"/>
  <c r="O12" i="11"/>
  <c r="O20" i="11"/>
  <c r="O19" i="11"/>
  <c r="O17" i="11"/>
  <c r="T9" i="11"/>
  <c r="T13" i="5"/>
  <c r="T10" i="5" s="1"/>
  <c r="T17" i="5"/>
  <c r="T12" i="5"/>
  <c r="T14" i="5"/>
  <c r="T16" i="5"/>
  <c r="T20" i="5"/>
  <c r="T18" i="5"/>
  <c r="T9" i="5"/>
  <c r="T15" i="5"/>
  <c r="T19" i="5"/>
  <c r="T11" i="5"/>
  <c r="O17" i="10"/>
  <c r="T9" i="6"/>
  <c r="T15" i="6"/>
  <c r="T14" i="6"/>
  <c r="T12" i="6"/>
  <c r="T19" i="6"/>
  <c r="T11" i="6"/>
  <c r="T17" i="6"/>
  <c r="T20" i="6"/>
  <c r="T16" i="6"/>
  <c r="T18" i="6"/>
  <c r="T13" i="6"/>
  <c r="T10" i="6" s="1"/>
  <c r="L3" i="6"/>
  <c r="O15" i="6" s="1"/>
  <c r="Q7" i="2"/>
  <c r="L7" i="2"/>
  <c r="T18" i="9"/>
  <c r="T13" i="9"/>
  <c r="T10" i="9" s="1"/>
  <c r="L5" i="10"/>
  <c r="O15" i="10" s="1"/>
  <c r="O13" i="6"/>
  <c r="O10" i="6" s="1"/>
  <c r="O11" i="6"/>
  <c r="O14" i="6"/>
  <c r="O16" i="6"/>
  <c r="O9" i="6"/>
  <c r="O19" i="6"/>
  <c r="O12" i="6"/>
  <c r="L18" i="3"/>
  <c r="O18" i="3" s="1"/>
  <c r="T11" i="7"/>
  <c r="T9" i="7"/>
  <c r="T19" i="7"/>
  <c r="T15" i="7"/>
  <c r="T12" i="7"/>
  <c r="T13" i="7"/>
  <c r="T10" i="7" s="1"/>
  <c r="T17" i="7"/>
  <c r="T14" i="7"/>
  <c r="T18" i="7"/>
  <c r="T16" i="7"/>
  <c r="T20" i="7"/>
  <c r="T14" i="11"/>
  <c r="L15" i="7"/>
  <c r="T9" i="9"/>
  <c r="O20" i="6" l="1"/>
  <c r="O17" i="6"/>
  <c r="O19" i="10"/>
  <c r="T12" i="10"/>
  <c r="O12" i="2"/>
  <c r="O11" i="2"/>
  <c r="O17" i="2"/>
  <c r="O13" i="2"/>
  <c r="O10" i="2" s="1"/>
  <c r="O15" i="2"/>
  <c r="O18" i="2"/>
  <c r="O14" i="2"/>
  <c r="O16" i="2"/>
  <c r="O19" i="2"/>
  <c r="O20" i="2"/>
  <c r="O9" i="2"/>
  <c r="T9" i="8"/>
  <c r="O16" i="12"/>
  <c r="O15" i="12"/>
  <c r="O14" i="12"/>
  <c r="O17" i="12"/>
  <c r="O18" i="12"/>
  <c r="O19" i="12"/>
  <c r="O20" i="12"/>
  <c r="O13" i="12"/>
  <c r="O10" i="12" s="1"/>
  <c r="O9" i="12"/>
  <c r="O12" i="12"/>
  <c r="O11" i="12"/>
  <c r="T16" i="11"/>
  <c r="T12" i="11"/>
  <c r="O17" i="3"/>
  <c r="T13" i="11"/>
  <c r="T10" i="11" s="1"/>
  <c r="O13" i="7"/>
  <c r="O10" i="7" s="1"/>
  <c r="O12" i="10"/>
  <c r="T15" i="10"/>
  <c r="T11" i="2"/>
  <c r="T9" i="2"/>
  <c r="T19" i="2"/>
  <c r="T20" i="2"/>
  <c r="T17" i="2"/>
  <c r="T15" i="2"/>
  <c r="T16" i="2"/>
  <c r="T12" i="2"/>
  <c r="T13" i="2"/>
  <c r="T10" i="2" s="1"/>
  <c r="T18" i="2"/>
  <c r="T14" i="2"/>
  <c r="T12" i="8"/>
  <c r="O11" i="3"/>
  <c r="O14" i="7"/>
  <c r="O18" i="6"/>
  <c r="O9" i="10"/>
  <c r="O11" i="10"/>
  <c r="T16" i="10"/>
  <c r="T18" i="8"/>
  <c r="T13" i="8"/>
  <c r="T10" i="8" s="1"/>
  <c r="O11" i="9"/>
  <c r="O16" i="3"/>
  <c r="O19" i="7"/>
  <c r="T20" i="11"/>
  <c r="O20" i="3"/>
  <c r="O16" i="7"/>
  <c r="O16" i="10"/>
  <c r="O14" i="10"/>
  <c r="O11" i="5"/>
  <c r="O12" i="5"/>
  <c r="O17" i="5"/>
  <c r="O20" i="5"/>
  <c r="O15" i="5"/>
  <c r="O19" i="5"/>
  <c r="O14" i="5"/>
  <c r="O9" i="5"/>
  <c r="O18" i="5"/>
  <c r="O16" i="5"/>
  <c r="O13" i="5"/>
  <c r="O10" i="5" s="1"/>
  <c r="T14" i="10"/>
  <c r="T16" i="8"/>
  <c r="T15" i="8"/>
  <c r="O16" i="9"/>
  <c r="O19" i="3"/>
  <c r="O17" i="7"/>
  <c r="O14" i="3"/>
  <c r="O9" i="3"/>
  <c r="O11" i="7"/>
  <c r="O20" i="7"/>
  <c r="O20" i="10"/>
  <c r="T17" i="10"/>
  <c r="T13" i="10"/>
  <c r="T10" i="10" s="1"/>
  <c r="T20" i="8"/>
  <c r="O13" i="3"/>
  <c r="O10" i="3" s="1"/>
  <c r="O12" i="3"/>
  <c r="O12" i="7"/>
  <c r="O18" i="7"/>
  <c r="O18" i="10"/>
  <c r="O13" i="10"/>
  <c r="O10" i="10" s="1"/>
  <c r="T20" i="10"/>
  <c r="O15" i="3"/>
  <c r="O9" i="7"/>
  <c r="T17" i="11"/>
</calcChain>
</file>

<file path=xl/sharedStrings.xml><?xml version="1.0" encoding="utf-8"?>
<sst xmlns="http://schemas.openxmlformats.org/spreadsheetml/2006/main" count="891" uniqueCount="189">
  <si>
    <t>Scallop #</t>
  </si>
  <si>
    <t>Shell Ht (mm)</t>
  </si>
  <si>
    <t>Dish #</t>
  </si>
  <si>
    <t>Dish wt (g)</t>
  </si>
  <si>
    <t xml:space="preserve">Dish + Gonad Dry Wt (g) </t>
  </si>
  <si>
    <t xml:space="preserve">Gonad Dry wt (g) </t>
  </si>
  <si>
    <t xml:space="preserve">Dish # </t>
  </si>
  <si>
    <t xml:space="preserve">Dish Wt (g) </t>
  </si>
  <si>
    <t xml:space="preserve">Dish + Other Tissue Dry Wt (g) </t>
  </si>
  <si>
    <t xml:space="preserve">Other Tissue Dry Wt (g) </t>
  </si>
  <si>
    <t>Total Tissue (g)</t>
  </si>
  <si>
    <t xml:space="preserve">Gonad Index </t>
  </si>
  <si>
    <t>Condition Index</t>
  </si>
  <si>
    <t>61A</t>
  </si>
  <si>
    <t>61B</t>
  </si>
  <si>
    <t>62A</t>
  </si>
  <si>
    <t>62B</t>
  </si>
  <si>
    <t>63A</t>
  </si>
  <si>
    <t>63B</t>
  </si>
  <si>
    <t>64A</t>
  </si>
  <si>
    <t>64B</t>
  </si>
  <si>
    <t>65A</t>
  </si>
  <si>
    <t>65B</t>
  </si>
  <si>
    <t>GI</t>
  </si>
  <si>
    <t>CI</t>
  </si>
  <si>
    <t>66A</t>
  </si>
  <si>
    <t>66B</t>
  </si>
  <si>
    <t>67A</t>
  </si>
  <si>
    <t>67B</t>
  </si>
  <si>
    <t>68A</t>
  </si>
  <si>
    <t>68B</t>
  </si>
  <si>
    <t>Mean</t>
  </si>
  <si>
    <t>69A</t>
  </si>
  <si>
    <t>69B</t>
  </si>
  <si>
    <t>Standard Error</t>
  </si>
  <si>
    <t>70A</t>
  </si>
  <si>
    <t>70B</t>
  </si>
  <si>
    <t>Median</t>
  </si>
  <si>
    <t>71A</t>
  </si>
  <si>
    <t>71B</t>
  </si>
  <si>
    <t>Mode</t>
  </si>
  <si>
    <t>72A</t>
  </si>
  <si>
    <t>72B</t>
  </si>
  <si>
    <t>Standard Deviation</t>
  </si>
  <si>
    <t>73A</t>
  </si>
  <si>
    <t>73B</t>
  </si>
  <si>
    <t>Sample Variance</t>
  </si>
  <si>
    <t>74A</t>
  </si>
  <si>
    <t>74B</t>
  </si>
  <si>
    <t>Kurtosis</t>
  </si>
  <si>
    <t>75A</t>
  </si>
  <si>
    <t>75B</t>
  </si>
  <si>
    <t>Skewness</t>
  </si>
  <si>
    <t>76A</t>
  </si>
  <si>
    <t>76B</t>
  </si>
  <si>
    <t>Range</t>
  </si>
  <si>
    <t>77A</t>
  </si>
  <si>
    <t>77B</t>
  </si>
  <si>
    <t>Minimum</t>
  </si>
  <si>
    <t>78A</t>
  </si>
  <si>
    <t>78B</t>
  </si>
  <si>
    <t>Maximum</t>
  </si>
  <si>
    <t>79A</t>
  </si>
  <si>
    <t>79B</t>
  </si>
  <si>
    <t>Sum</t>
  </si>
  <si>
    <t>80A</t>
  </si>
  <si>
    <t>80B</t>
  </si>
  <si>
    <t>Count</t>
  </si>
  <si>
    <t>121A</t>
  </si>
  <si>
    <t>121B</t>
  </si>
  <si>
    <t>122A</t>
  </si>
  <si>
    <t>122B</t>
  </si>
  <si>
    <t>123A</t>
  </si>
  <si>
    <t>123B</t>
  </si>
  <si>
    <t>124A</t>
  </si>
  <si>
    <t>124B</t>
  </si>
  <si>
    <t>125A</t>
  </si>
  <si>
    <t>125B</t>
  </si>
  <si>
    <t>126A</t>
  </si>
  <si>
    <t>126B</t>
  </si>
  <si>
    <t>127A</t>
  </si>
  <si>
    <t>127B</t>
  </si>
  <si>
    <t>128A</t>
  </si>
  <si>
    <t>128B</t>
  </si>
  <si>
    <t>129A</t>
  </si>
  <si>
    <t>129B</t>
  </si>
  <si>
    <t>130A</t>
  </si>
  <si>
    <t>130B</t>
  </si>
  <si>
    <t>131A</t>
  </si>
  <si>
    <t>131B</t>
  </si>
  <si>
    <t>132A</t>
  </si>
  <si>
    <t>132B</t>
  </si>
  <si>
    <t>133A</t>
  </si>
  <si>
    <t>133B</t>
  </si>
  <si>
    <t>134A</t>
  </si>
  <si>
    <t>134B</t>
  </si>
  <si>
    <t>135A</t>
  </si>
  <si>
    <t>135B</t>
  </si>
  <si>
    <t>136A</t>
  </si>
  <si>
    <t>136B</t>
  </si>
  <si>
    <t>137A</t>
  </si>
  <si>
    <t>137B</t>
  </si>
  <si>
    <t>138A</t>
  </si>
  <si>
    <t>138B</t>
  </si>
  <si>
    <t>139A</t>
  </si>
  <si>
    <t>139B</t>
  </si>
  <si>
    <t>140A</t>
  </si>
  <si>
    <t>140B</t>
  </si>
  <si>
    <t>41A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</si>
  <si>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</si>
  <si>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</si>
  <si>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</si>
  <si>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</si>
  <si>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</si>
  <si>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</si>
  <si>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</si>
  <si>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</si>
  <si>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</si>
  <si>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</si>
  <si>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</si>
  <si>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</si>
  <si>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</si>
  <si>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</si>
  <si>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</si>
  <si>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49A</t>
  </si>
  <si>
    <t>49B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</si>
  <si>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</si>
  <si>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</si>
  <si>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</si>
  <si>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</si>
  <si>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</si>
  <si>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</si>
  <si>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</si>
  <si>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</si>
  <si>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</si>
  <si>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</si>
  <si>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</si>
  <si>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</si>
  <si>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</si>
  <si>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</si>
  <si>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</si>
  <si>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</si>
  <si>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</si>
  <si>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</si>
  <si>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</si>
  <si>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</si>
  <si>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</si>
  <si>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</si>
  <si>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81A</t>
  </si>
  <si>
    <t>81B</t>
  </si>
  <si>
    <t>82A</t>
  </si>
  <si>
    <t>82B</t>
  </si>
  <si>
    <t>83A</t>
  </si>
  <si>
    <t>83B</t>
  </si>
  <si>
    <t>84A</t>
  </si>
  <si>
    <t>84B</t>
  </si>
  <si>
    <t>85A</t>
  </si>
  <si>
    <t>85B</t>
  </si>
  <si>
    <t>86A</t>
  </si>
  <si>
    <t>86B</t>
  </si>
  <si>
    <t>87A</t>
  </si>
  <si>
    <t>87B</t>
  </si>
  <si>
    <t>88A</t>
  </si>
  <si>
    <t>88B</t>
  </si>
  <si>
    <t>89A</t>
  </si>
  <si>
    <t>89B</t>
  </si>
  <si>
    <t>90A</t>
  </si>
  <si>
    <t>90B</t>
  </si>
  <si>
    <t>91A</t>
  </si>
  <si>
    <t>91B</t>
  </si>
  <si>
    <t>92A</t>
  </si>
  <si>
    <t>92B</t>
  </si>
  <si>
    <t>93A</t>
  </si>
  <si>
    <t>93B</t>
  </si>
  <si>
    <t>94A</t>
  </si>
  <si>
    <t>94B</t>
  </si>
  <si>
    <t>95A</t>
  </si>
  <si>
    <t>95B</t>
  </si>
  <si>
    <t>96A</t>
  </si>
  <si>
    <t>96B</t>
  </si>
  <si>
    <t>97A</t>
  </si>
  <si>
    <t>97B</t>
  </si>
  <si>
    <t>98A</t>
  </si>
  <si>
    <t>98B</t>
  </si>
  <si>
    <t>99A</t>
  </si>
  <si>
    <t>99B</t>
  </si>
  <si>
    <t>100A</t>
  </si>
  <si>
    <t>100B</t>
  </si>
  <si>
    <t>large female pea 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</si>
</sst>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#,##0.0000"/>
  </numFmts>
  <fonts count="2" x14ac:knownFonts="1">
    <font>
      <sz val="11"/>
      <color rgb="FF000000"/>
      <name val="Calibri"/>
      <family val="2"/>
    </font>
    <font>
      <i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/>
    </xf>
    <xf numFmtId="165" fontId="0" fillId="0" borderId="0" xfId="0" applyNumberFormat="1"/>
    <xf numFmtId="0" fontId="1" fillId="0" borderId="0" xfId="0" applyFont="1" applyAlignment="1">
      <alignment horizontal="left"/>
    </xf>
    <xf numFmtId="0" fontId="0" fillId="2" borderId="0" xfId="0" applyFill="1"/>
    <xf numFmtId="0" fontId="0" fillId="0" borderId="2" xfId="0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/>
  </sheetViews>
  <sheetFormatPr defaultRowHeight="14.75" x14ac:dyDescent="0.75"/>
  <cols>
    <col min="1" max="1" width="8.8632812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12</v>
      </c>
    </row>
    <row r="2" spans="1:20" x14ac:dyDescent="0.75">
      <c r="A2" s="1">
        <v>1</v>
      </c>
      <c r="B2">
        <v>54</v>
      </c>
      <c r="C2" t="s">
        <v>13</v>
      </c>
      <c r="D2">
        <v>1.2966</v>
      </c>
      <c r="E2">
        <v>1.7605999999999999</v>
      </c>
      <c r="F2" s="1">
        <f t="shared" ref="F2:F21" si="0">(E2-D2)</f>
        <v>0.46399999999999997</v>
      </c>
      <c r="G2" t="s">
        <v>14</v>
      </c>
      <c r="H2">
        <v>1.2848999999999999</v>
      </c>
      <c r="I2">
        <v>2.35</v>
      </c>
      <c r="J2" s="1">
        <f t="shared" ref="J2:J21" si="1">(I2-H2)</f>
        <v>1.0651000000000002</v>
      </c>
      <c r="K2" s="1">
        <f t="shared" ref="K2:K21" si="2">(F2+J2)</f>
        <v>1.5291000000000001</v>
      </c>
      <c r="L2" s="1">
        <f t="shared" ref="L2:L21" si="3">(F2/K2)*100</f>
        <v>30.344647178078603</v>
      </c>
      <c r="Q2">
        <f t="shared" ref="Q2:Q18" si="4">(K2/B2)*100</f>
        <v>2.831666666666667</v>
      </c>
    </row>
    <row r="3" spans="1:20" x14ac:dyDescent="0.75">
      <c r="A3" s="1">
        <v>2</v>
      </c>
      <c r="B3">
        <v>54</v>
      </c>
      <c r="C3" t="s">
        <v>15</v>
      </c>
      <c r="D3">
        <v>1.2958000000000001</v>
      </c>
      <c r="E3">
        <v>1.8874</v>
      </c>
      <c r="F3" s="1">
        <f t="shared" si="0"/>
        <v>0.5915999999999999</v>
      </c>
      <c r="G3" t="s">
        <v>16</v>
      </c>
      <c r="H3">
        <v>1.2917000000000001</v>
      </c>
      <c r="I3">
        <v>2.4499</v>
      </c>
      <c r="J3" s="1">
        <f t="shared" si="1"/>
        <v>1.1581999999999999</v>
      </c>
      <c r="K3" s="1">
        <f t="shared" si="2"/>
        <v>1.7497999999999998</v>
      </c>
      <c r="L3" s="1">
        <f t="shared" si="3"/>
        <v>33.809578237512852</v>
      </c>
      <c r="Q3">
        <f t="shared" si="4"/>
        <v>3.2403703703703699</v>
      </c>
    </row>
    <row r="4" spans="1:20" x14ac:dyDescent="0.75">
      <c r="A4" s="1">
        <v>3</v>
      </c>
      <c r="B4">
        <v>57</v>
      </c>
      <c r="C4" t="s">
        <v>17</v>
      </c>
      <c r="D4">
        <v>1.2942</v>
      </c>
      <c r="E4">
        <v>1.8994</v>
      </c>
      <c r="F4" s="1">
        <f t="shared" si="0"/>
        <v>0.60519999999999996</v>
      </c>
      <c r="G4" t="s">
        <v>18</v>
      </c>
      <c r="H4">
        <v>1.3049999999999999</v>
      </c>
      <c r="I4">
        <v>2.8018000000000001</v>
      </c>
      <c r="J4" s="1">
        <f t="shared" si="1"/>
        <v>1.4968000000000001</v>
      </c>
      <c r="K4" s="1">
        <f t="shared" si="2"/>
        <v>2.1020000000000003</v>
      </c>
      <c r="L4" s="1">
        <f t="shared" si="3"/>
        <v>28.791627021883915</v>
      </c>
      <c r="Q4">
        <f t="shared" si="4"/>
        <v>3.6877192982456148</v>
      </c>
    </row>
    <row r="5" spans="1:20" ht="15.5" thickBot="1" x14ac:dyDescent="0.9">
      <c r="A5" s="1">
        <v>4</v>
      </c>
      <c r="B5">
        <v>53</v>
      </c>
      <c r="C5" t="s">
        <v>19</v>
      </c>
      <c r="D5">
        <v>1.2970999999999999</v>
      </c>
      <c r="E5">
        <v>1.7867</v>
      </c>
      <c r="F5" s="1">
        <f t="shared" si="0"/>
        <v>0.48960000000000004</v>
      </c>
      <c r="G5" t="s">
        <v>20</v>
      </c>
      <c r="H5">
        <v>1.2875000000000001</v>
      </c>
      <c r="I5">
        <v>2.5045000000000002</v>
      </c>
      <c r="J5" s="1">
        <f t="shared" si="1"/>
        <v>1.2170000000000001</v>
      </c>
      <c r="K5" s="1">
        <f t="shared" si="2"/>
        <v>1.7066000000000001</v>
      </c>
      <c r="L5" s="1">
        <f t="shared" si="3"/>
        <v>28.688620649244111</v>
      </c>
      <c r="Q5">
        <f t="shared" si="4"/>
        <v>3.2199999999999998</v>
      </c>
    </row>
    <row r="6" spans="1:20" ht="16" x14ac:dyDescent="0.8">
      <c r="A6" s="1">
        <v>5</v>
      </c>
      <c r="B6">
        <v>52</v>
      </c>
      <c r="C6" t="s">
        <v>21</v>
      </c>
      <c r="D6">
        <v>1.2946</v>
      </c>
      <c r="E6">
        <v>1.8689</v>
      </c>
      <c r="F6" s="1">
        <f t="shared" si="0"/>
        <v>0.57430000000000003</v>
      </c>
      <c r="G6" t="s">
        <v>22</v>
      </c>
      <c r="H6">
        <v>1.2972999999999999</v>
      </c>
      <c r="I6">
        <v>2.5266999999999999</v>
      </c>
      <c r="J6" s="1">
        <f t="shared" si="1"/>
        <v>1.2294</v>
      </c>
      <c r="K6" s="1">
        <f t="shared" si="2"/>
        <v>1.8037000000000001</v>
      </c>
      <c r="L6" s="1">
        <f t="shared" si="3"/>
        <v>31.840106447857181</v>
      </c>
      <c r="N6" s="3" t="s">
        <v>23</v>
      </c>
      <c r="O6" s="3"/>
      <c r="Q6">
        <f t="shared" si="4"/>
        <v>3.4686538461538463</v>
      </c>
      <c r="S6" s="3" t="s">
        <v>24</v>
      </c>
      <c r="T6" s="3"/>
    </row>
    <row r="7" spans="1:20" ht="16" x14ac:dyDescent="0.8">
      <c r="A7" s="1">
        <v>6</v>
      </c>
      <c r="B7">
        <v>51</v>
      </c>
      <c r="C7" t="s">
        <v>25</v>
      </c>
      <c r="D7">
        <v>1.2936000000000001</v>
      </c>
      <c r="E7" s="4">
        <v>1.8354999999999999</v>
      </c>
      <c r="F7" s="1">
        <f t="shared" si="0"/>
        <v>0.54189999999999983</v>
      </c>
      <c r="G7" t="s">
        <v>26</v>
      </c>
      <c r="H7">
        <v>1.3011999999999999</v>
      </c>
      <c r="I7">
        <v>2.3849</v>
      </c>
      <c r="J7" s="1">
        <f t="shared" si="1"/>
        <v>1.0837000000000001</v>
      </c>
      <c r="K7" s="1">
        <f t="shared" si="2"/>
        <v>1.6255999999999999</v>
      </c>
      <c r="L7" s="1">
        <f t="shared" si="3"/>
        <v>33.335383858267711</v>
      </c>
      <c r="N7" s="5"/>
      <c r="O7" s="5"/>
      <c r="Q7">
        <f t="shared" si="4"/>
        <v>3.1874509803921569</v>
      </c>
      <c r="S7" s="5"/>
      <c r="T7" s="5"/>
    </row>
    <row r="8" spans="1:20" x14ac:dyDescent="0.75">
      <c r="A8" s="1">
        <v>7</v>
      </c>
      <c r="B8">
        <v>50</v>
      </c>
      <c r="C8" t="s">
        <v>27</v>
      </c>
      <c r="D8">
        <v>1.3129999999999999</v>
      </c>
      <c r="E8">
        <v>1.7367999999999999</v>
      </c>
      <c r="F8" s="1">
        <f t="shared" si="0"/>
        <v>0.42379999999999995</v>
      </c>
      <c r="G8" t="s">
        <v>28</v>
      </c>
      <c r="H8">
        <v>1.3039000000000001</v>
      </c>
      <c r="I8">
        <v>2.4466999999999999</v>
      </c>
      <c r="J8" s="1">
        <f t="shared" si="1"/>
        <v>1.1427999999999998</v>
      </c>
      <c r="K8" s="1">
        <f t="shared" si="2"/>
        <v>1.5665999999999998</v>
      </c>
      <c r="L8" s="1">
        <f t="shared" si="3"/>
        <v>27.052214987871825</v>
      </c>
      <c r="Q8">
        <f t="shared" si="4"/>
        <v>3.1332</v>
      </c>
    </row>
    <row r="9" spans="1:20" x14ac:dyDescent="0.75">
      <c r="A9" s="1">
        <v>8</v>
      </c>
      <c r="B9">
        <v>55</v>
      </c>
      <c r="C9" t="s">
        <v>29</v>
      </c>
      <c r="D9">
        <v>1.2784</v>
      </c>
      <c r="E9">
        <v>1.7729999999999999</v>
      </c>
      <c r="F9" s="1">
        <f t="shared" si="0"/>
        <v>0.49459999999999993</v>
      </c>
      <c r="G9" t="s">
        <v>30</v>
      </c>
      <c r="H9">
        <v>1.3009999999999999</v>
      </c>
      <c r="I9">
        <v>2.8942000000000001</v>
      </c>
      <c r="J9" s="1">
        <f t="shared" si="1"/>
        <v>1.5932000000000002</v>
      </c>
      <c r="K9" s="1">
        <f t="shared" si="2"/>
        <v>2.0878000000000001</v>
      </c>
      <c r="L9" s="1">
        <f t="shared" si="3"/>
        <v>23.690008621515464</v>
      </c>
      <c r="N9" t="s">
        <v>31</v>
      </c>
      <c r="O9">
        <f>AVERAGE(L2:L21)</f>
        <v>30.239366572398449</v>
      </c>
      <c r="Q9">
        <f t="shared" si="4"/>
        <v>3.7960000000000003</v>
      </c>
      <c r="S9" t="s">
        <v>31</v>
      </c>
      <c r="T9">
        <f>AVERAGE(Q2:Q20)</f>
        <v>3.0390875033951135</v>
      </c>
    </row>
    <row r="10" spans="1:20" x14ac:dyDescent="0.75">
      <c r="A10" s="1">
        <v>9</v>
      </c>
      <c r="B10">
        <v>49</v>
      </c>
      <c r="C10" t="s">
        <v>32</v>
      </c>
      <c r="D10">
        <v>1.2889999999999999</v>
      </c>
      <c r="E10">
        <v>1.8573</v>
      </c>
      <c r="F10" s="1">
        <f t="shared" si="0"/>
        <v>0.56830000000000003</v>
      </c>
      <c r="G10" t="s">
        <v>33</v>
      </c>
      <c r="H10">
        <v>1.2881</v>
      </c>
      <c r="I10">
        <v>2.2702</v>
      </c>
      <c r="J10" s="1">
        <f t="shared" si="1"/>
        <v>0.98209999999999997</v>
      </c>
      <c r="K10" s="1">
        <f t="shared" si="2"/>
        <v>1.5504</v>
      </c>
      <c r="L10" s="1">
        <f t="shared" si="3"/>
        <v>36.655056759545921</v>
      </c>
      <c r="N10" t="s">
        <v>34</v>
      </c>
      <c r="O10">
        <f>(O13/SQRT(20))</f>
        <v>0.73914195148965878</v>
      </c>
      <c r="Q10">
        <f t="shared" si="4"/>
        <v>3.164081632653061</v>
      </c>
      <c r="S10" t="s">
        <v>34</v>
      </c>
      <c r="T10">
        <f>(T13/SQRT(20))</f>
        <v>0.11965997329299714</v>
      </c>
    </row>
    <row r="11" spans="1:20" x14ac:dyDescent="0.75">
      <c r="A11" s="1">
        <v>10</v>
      </c>
      <c r="B11">
        <v>52</v>
      </c>
      <c r="C11" t="s">
        <v>35</v>
      </c>
      <c r="D11">
        <v>1.2968999999999999</v>
      </c>
      <c r="E11">
        <v>1.7487999999999999</v>
      </c>
      <c r="F11" s="1">
        <f t="shared" si="0"/>
        <v>0.45189999999999997</v>
      </c>
      <c r="G11" t="s">
        <v>36</v>
      </c>
      <c r="H11">
        <v>1.3031999999999999</v>
      </c>
      <c r="I11">
        <v>2.4283999999999999</v>
      </c>
      <c r="J11" s="1">
        <f t="shared" si="1"/>
        <v>1.1252</v>
      </c>
      <c r="K11" s="1">
        <f t="shared" si="2"/>
        <v>1.5770999999999999</v>
      </c>
      <c r="L11" s="1">
        <f t="shared" si="3"/>
        <v>28.653858347600025</v>
      </c>
      <c r="N11" t="s">
        <v>37</v>
      </c>
      <c r="O11">
        <f>MEDIAN(L2:L21)</f>
        <v>31.044519574871657</v>
      </c>
      <c r="Q11">
        <f t="shared" si="4"/>
        <v>3.0328846153846154</v>
      </c>
      <c r="S11" t="s">
        <v>37</v>
      </c>
      <c r="T11">
        <f>MEDIAN(Q2:Q20)</f>
        <v>3.0328846153846154</v>
      </c>
    </row>
    <row r="12" spans="1:20" x14ac:dyDescent="0.75">
      <c r="A12" s="1">
        <v>11</v>
      </c>
      <c r="B12">
        <v>51</v>
      </c>
      <c r="C12" t="s">
        <v>38</v>
      </c>
      <c r="D12">
        <v>1.2955000000000001</v>
      </c>
      <c r="E12">
        <v>1.6994</v>
      </c>
      <c r="F12" s="1">
        <f t="shared" si="0"/>
        <v>0.40389999999999993</v>
      </c>
      <c r="G12" t="s">
        <v>39</v>
      </c>
      <c r="H12">
        <v>1.2881</v>
      </c>
      <c r="I12">
        <v>2.3746</v>
      </c>
      <c r="J12" s="1">
        <f t="shared" si="1"/>
        <v>1.0865</v>
      </c>
      <c r="K12" s="1">
        <f t="shared" si="2"/>
        <v>1.4903999999999999</v>
      </c>
      <c r="L12" s="1">
        <f t="shared" si="3"/>
        <v>27.100107353730539</v>
      </c>
      <c r="N12" t="s">
        <v>40</v>
      </c>
      <c r="O12" t="e">
        <f>_xlfn.MODE.SNGL(L2:L21)</f>
        <v>#N/A</v>
      </c>
      <c r="Q12">
        <f t="shared" si="4"/>
        <v>2.9223529411764702</v>
      </c>
      <c r="S12" t="s">
        <v>40</v>
      </c>
      <c r="T12" t="e">
        <f>_xlfn.MODE.SNGL(Q2:Q20)</f>
        <v>#N/A</v>
      </c>
    </row>
    <row r="13" spans="1:20" x14ac:dyDescent="0.75">
      <c r="A13" s="1">
        <v>12</v>
      </c>
      <c r="B13">
        <v>51</v>
      </c>
      <c r="C13" t="s">
        <v>41</v>
      </c>
      <c r="D13">
        <v>1.3</v>
      </c>
      <c r="E13">
        <v>2.0003700000000002</v>
      </c>
      <c r="F13" s="1">
        <f t="shared" si="0"/>
        <v>0.70037000000000016</v>
      </c>
      <c r="G13" t="s">
        <v>42</v>
      </c>
      <c r="H13">
        <v>1.2998000000000001</v>
      </c>
      <c r="I13">
        <v>2.7738999999999998</v>
      </c>
      <c r="J13" s="1">
        <f t="shared" si="1"/>
        <v>1.4740999999999997</v>
      </c>
      <c r="K13" s="1">
        <f t="shared" si="2"/>
        <v>2.1744699999999999</v>
      </c>
      <c r="L13" s="1">
        <f t="shared" si="3"/>
        <v>32.208768113609302</v>
      </c>
      <c r="N13" t="s">
        <v>43</v>
      </c>
      <c r="O13">
        <f>_xlfn.STDEV.S(L2:L21)</f>
        <v>3.3055432971054581</v>
      </c>
      <c r="Q13">
        <f t="shared" si="4"/>
        <v>4.2636666666666665</v>
      </c>
      <c r="S13" t="s">
        <v>43</v>
      </c>
      <c r="T13">
        <f>_xlfn.STDEV.S(Q2:Q20)</f>
        <v>0.53513566893790199</v>
      </c>
    </row>
    <row r="14" spans="1:20" x14ac:dyDescent="0.75">
      <c r="A14" s="1">
        <v>13</v>
      </c>
      <c r="B14">
        <v>48</v>
      </c>
      <c r="C14" t="s">
        <v>44</v>
      </c>
      <c r="D14">
        <v>1.2974000000000001</v>
      </c>
      <c r="E14">
        <v>1.5411999999999999</v>
      </c>
      <c r="F14" s="1">
        <f t="shared" si="0"/>
        <v>0.24379999999999979</v>
      </c>
      <c r="G14" t="s">
        <v>45</v>
      </c>
      <c r="H14">
        <v>1.3055000000000001</v>
      </c>
      <c r="I14">
        <v>2.0390999999999999</v>
      </c>
      <c r="J14" s="1">
        <f t="shared" si="1"/>
        <v>0.73359999999999981</v>
      </c>
      <c r="K14" s="1">
        <f t="shared" si="2"/>
        <v>0.9773999999999996</v>
      </c>
      <c r="L14" s="1">
        <f t="shared" si="3"/>
        <v>24.943728258645375</v>
      </c>
      <c r="N14" t="s">
        <v>46</v>
      </c>
      <c r="O14">
        <f>_xlfn.VAR.S(L2:L21)</f>
        <v>10.926616489038823</v>
      </c>
      <c r="Q14">
        <f t="shared" si="4"/>
        <v>2.036249999999999</v>
      </c>
      <c r="S14" t="s">
        <v>46</v>
      </c>
      <c r="T14">
        <f>_xlfn.VAR.S(Q2:Q20)</f>
        <v>0.28637018416961585</v>
      </c>
    </row>
    <row r="15" spans="1:20" x14ac:dyDescent="0.75">
      <c r="A15" s="1">
        <v>14</v>
      </c>
      <c r="B15">
        <v>46</v>
      </c>
      <c r="C15" t="s">
        <v>47</v>
      </c>
      <c r="D15">
        <v>1.2919</v>
      </c>
      <c r="E15">
        <v>1.6434</v>
      </c>
      <c r="F15" s="1">
        <f t="shared" si="0"/>
        <v>0.35149999999999992</v>
      </c>
      <c r="G15" t="s">
        <v>48</v>
      </c>
      <c r="H15">
        <v>1.3009999999999999</v>
      </c>
      <c r="I15">
        <v>1.9997</v>
      </c>
      <c r="J15" s="1">
        <f t="shared" si="1"/>
        <v>0.6987000000000001</v>
      </c>
      <c r="K15" s="1">
        <f t="shared" si="2"/>
        <v>1.0502</v>
      </c>
      <c r="L15" s="1">
        <f t="shared" si="3"/>
        <v>33.46981527328127</v>
      </c>
      <c r="N15" t="s">
        <v>49</v>
      </c>
      <c r="O15">
        <f>KURT(L2:L21)</f>
        <v>-0.46095144104026398</v>
      </c>
      <c r="Q15">
        <f t="shared" si="4"/>
        <v>2.2830434782608697</v>
      </c>
      <c r="S15" t="s">
        <v>49</v>
      </c>
      <c r="T15">
        <f>KURT(Q2:Q20)</f>
        <v>0.51663907842038048</v>
      </c>
    </row>
    <row r="16" spans="1:20" x14ac:dyDescent="0.75">
      <c r="A16" s="1">
        <v>15</v>
      </c>
      <c r="B16">
        <v>49</v>
      </c>
      <c r="C16" t="s">
        <v>50</v>
      </c>
      <c r="D16">
        <v>1.3145</v>
      </c>
      <c r="E16">
        <v>1.6906000000000001</v>
      </c>
      <c r="F16" s="1">
        <f t="shared" si="0"/>
        <v>0.3761000000000001</v>
      </c>
      <c r="G16" t="s">
        <v>51</v>
      </c>
      <c r="H16">
        <v>1.3018000000000001</v>
      </c>
      <c r="I16">
        <v>2.3010999999999999</v>
      </c>
      <c r="J16" s="1">
        <f t="shared" si="1"/>
        <v>0.99929999999999986</v>
      </c>
      <c r="K16" s="1">
        <f t="shared" si="2"/>
        <v>1.3754</v>
      </c>
      <c r="L16" s="1">
        <f t="shared" si="3"/>
        <v>27.344772429838599</v>
      </c>
      <c r="N16" t="s">
        <v>52</v>
      </c>
      <c r="O16">
        <f>SKEW(L2:L21)</f>
        <v>-0.19527494972554413</v>
      </c>
      <c r="Q16">
        <f t="shared" si="4"/>
        <v>2.8069387755102042</v>
      </c>
      <c r="S16" t="s">
        <v>52</v>
      </c>
      <c r="T16">
        <f>SKEW(Q2:Q20)</f>
        <v>0.33954336429894033</v>
      </c>
    </row>
    <row r="17" spans="1:20" x14ac:dyDescent="0.75">
      <c r="A17" s="1">
        <v>16</v>
      </c>
      <c r="B17">
        <v>43</v>
      </c>
      <c r="C17" t="s">
        <v>53</v>
      </c>
      <c r="D17">
        <v>1.3003</v>
      </c>
      <c r="E17">
        <v>1.6698999999999999</v>
      </c>
      <c r="F17" s="1">
        <f t="shared" si="0"/>
        <v>0.36959999999999993</v>
      </c>
      <c r="G17" t="s">
        <v>54</v>
      </c>
      <c r="H17" s="6">
        <v>1.3112999999999999</v>
      </c>
      <c r="I17">
        <v>2.0739999999999998</v>
      </c>
      <c r="J17" s="1">
        <f t="shared" si="1"/>
        <v>0.76269999999999993</v>
      </c>
      <c r="K17" s="1">
        <f t="shared" si="2"/>
        <v>1.1322999999999999</v>
      </c>
      <c r="L17" s="1">
        <f t="shared" si="3"/>
        <v>32.641526097324032</v>
      </c>
      <c r="N17" t="s">
        <v>55</v>
      </c>
      <c r="O17">
        <f>MAX(L2:L21)-MIN(L2:L21)</f>
        <v>12.965048138030458</v>
      </c>
      <c r="Q17">
        <f t="shared" si="4"/>
        <v>2.6332558139534878</v>
      </c>
      <c r="S17" t="s">
        <v>55</v>
      </c>
      <c r="T17">
        <f>MAX(Q2:Q20)-MIN(Q2:Q20)</f>
        <v>2.2274166666666675</v>
      </c>
    </row>
    <row r="18" spans="1:20" x14ac:dyDescent="0.75">
      <c r="A18" s="1">
        <v>17</v>
      </c>
      <c r="B18">
        <v>47</v>
      </c>
      <c r="C18" t="s">
        <v>56</v>
      </c>
      <c r="D18">
        <v>1.2971999999999999</v>
      </c>
      <c r="E18">
        <v>1.7274</v>
      </c>
      <c r="F18" s="1">
        <f t="shared" si="0"/>
        <v>0.43020000000000014</v>
      </c>
      <c r="G18" t="s">
        <v>57</v>
      </c>
      <c r="H18">
        <v>1.3016000000000001</v>
      </c>
      <c r="I18">
        <v>2.2265999999999999</v>
      </c>
      <c r="J18" s="1">
        <f t="shared" si="1"/>
        <v>0.92499999999999982</v>
      </c>
      <c r="K18" s="1">
        <f t="shared" si="2"/>
        <v>1.3552</v>
      </c>
      <c r="L18" s="1">
        <f t="shared" si="3"/>
        <v>31.744391971664708</v>
      </c>
      <c r="N18" t="s">
        <v>58</v>
      </c>
      <c r="O18">
        <f>MIN(L2:L21)</f>
        <v>23.690008621515464</v>
      </c>
      <c r="Q18">
        <f t="shared" si="4"/>
        <v>2.883404255319149</v>
      </c>
      <c r="S18" t="s">
        <v>58</v>
      </c>
      <c r="T18">
        <f>MIN(Q2:Q20)</f>
        <v>2.036249999999999</v>
      </c>
    </row>
    <row r="19" spans="1:20" x14ac:dyDescent="0.75">
      <c r="A19" s="1">
        <v>18</v>
      </c>
      <c r="B19">
        <v>39</v>
      </c>
      <c r="C19" t="s">
        <v>59</v>
      </c>
      <c r="D19">
        <v>1.2929999999999999</v>
      </c>
      <c r="E19">
        <v>1.5391999999999999</v>
      </c>
      <c r="F19" s="1">
        <f t="shared" si="0"/>
        <v>0.24619999999999997</v>
      </c>
      <c r="G19" t="s">
        <v>60</v>
      </c>
      <c r="H19">
        <v>1.3123</v>
      </c>
      <c r="I19">
        <v>1.9446000000000001</v>
      </c>
      <c r="J19" s="1">
        <f t="shared" si="1"/>
        <v>0.63230000000000008</v>
      </c>
      <c r="K19" s="1">
        <f t="shared" si="2"/>
        <v>0.87850000000000006</v>
      </c>
      <c r="L19" s="1">
        <f t="shared" si="3"/>
        <v>28.02504268639726</v>
      </c>
      <c r="N19" t="s">
        <v>61</v>
      </c>
      <c r="O19">
        <f>MAX(L2:L21)</f>
        <v>36.655056759545921</v>
      </c>
      <c r="Q19">
        <f>(K20/B20)*100</f>
        <v>2.415853658536586</v>
      </c>
      <c r="S19" t="s">
        <v>61</v>
      </c>
      <c r="T19">
        <f>MAX(Q2:Q20)</f>
        <v>4.2636666666666665</v>
      </c>
    </row>
    <row r="20" spans="1:20" x14ac:dyDescent="0.75">
      <c r="A20" s="1">
        <v>19</v>
      </c>
      <c r="B20">
        <v>41</v>
      </c>
      <c r="C20" t="s">
        <v>62</v>
      </c>
      <c r="D20">
        <v>1.3066</v>
      </c>
      <c r="E20">
        <v>1.6240000000000001</v>
      </c>
      <c r="F20" s="1">
        <f t="shared" si="0"/>
        <v>0.31740000000000013</v>
      </c>
      <c r="G20" t="s">
        <v>63</v>
      </c>
      <c r="H20">
        <v>1.3043</v>
      </c>
      <c r="I20" s="1">
        <v>1.9774</v>
      </c>
      <c r="J20" s="1">
        <f t="shared" si="1"/>
        <v>0.67310000000000003</v>
      </c>
      <c r="K20" s="1">
        <f t="shared" si="2"/>
        <v>0.99050000000000016</v>
      </c>
      <c r="L20" s="1">
        <f t="shared" si="3"/>
        <v>32.044422009086325</v>
      </c>
      <c r="N20" t="s">
        <v>64</v>
      </c>
      <c r="O20">
        <f>SUM(L2:L21)</f>
        <v>604.787331447969</v>
      </c>
      <c r="Q20">
        <f>(K21/B21)*100</f>
        <v>2.7358695652173912</v>
      </c>
      <c r="S20" t="s">
        <v>64</v>
      </c>
      <c r="T20">
        <f>SUM(Q2:Q20)</f>
        <v>57.742662564507157</v>
      </c>
    </row>
    <row r="21" spans="1:20" ht="15.5" thickBot="1" x14ac:dyDescent="0.9">
      <c r="A21" s="1">
        <v>20</v>
      </c>
      <c r="B21">
        <v>46</v>
      </c>
      <c r="C21" t="s">
        <v>65</v>
      </c>
      <c r="D21">
        <v>1.3028</v>
      </c>
      <c r="E21" s="2">
        <v>1.7105999999999999</v>
      </c>
      <c r="F21" s="1">
        <f t="shared" si="0"/>
        <v>0.40779999999999994</v>
      </c>
      <c r="G21" t="s">
        <v>66</v>
      </c>
      <c r="H21">
        <v>1.304</v>
      </c>
      <c r="I21" s="1">
        <v>2.1547000000000001</v>
      </c>
      <c r="J21" s="1">
        <f t="shared" si="1"/>
        <v>0.85070000000000001</v>
      </c>
      <c r="K21" s="1">
        <f t="shared" si="2"/>
        <v>1.2585</v>
      </c>
      <c r="L21" s="1">
        <f t="shared" si="3"/>
        <v>32.403655145013907</v>
      </c>
      <c r="N21" s="7" t="s">
        <v>67</v>
      </c>
      <c r="O21" s="7">
        <v>20</v>
      </c>
      <c r="Q21" t="e">
        <f>(K22/B22)*100</f>
        <v>#DIV/0!</v>
      </c>
      <c r="S21" s="7" t="s">
        <v>67</v>
      </c>
      <c r="T21" s="7">
        <v>20</v>
      </c>
    </row>
  </sheetData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4.75" x14ac:dyDescent="0.75"/>
  <cols>
    <col min="1" max="1" width="8.8632812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12</v>
      </c>
    </row>
    <row r="2" spans="1:20" x14ac:dyDescent="0.75">
      <c r="A2" s="1">
        <v>1</v>
      </c>
      <c r="B2">
        <v>60</v>
      </c>
      <c r="C2" t="s">
        <v>148</v>
      </c>
      <c r="D2">
        <v>1.2981</v>
      </c>
      <c r="E2">
        <v>1.7083999999999999</v>
      </c>
      <c r="F2" s="1">
        <f t="shared" ref="F2:F21" si="0">(E2-D2)</f>
        <v>0.41029999999999989</v>
      </c>
      <c r="G2" t="s">
        <v>149</v>
      </c>
      <c r="H2">
        <v>1.2975000000000001</v>
      </c>
      <c r="I2">
        <v>4.1816000000000004</v>
      </c>
      <c r="J2" s="1">
        <f t="shared" ref="J2:J21" si="1">(I2-H2)</f>
        <v>2.8841000000000001</v>
      </c>
      <c r="K2" s="1">
        <f t="shared" ref="K2:K21" si="2">(F2+J2)</f>
        <v>3.2944</v>
      </c>
      <c r="L2" s="1">
        <f t="shared" ref="L2:L21" si="3">(F2/K2)*100</f>
        <v>12.454468188440988</v>
      </c>
      <c r="Q2">
        <f t="shared" ref="Q2:Q18" si="4">(K2/B2)*100</f>
        <v>5.4906666666666668</v>
      </c>
    </row>
    <row r="3" spans="1:20" x14ac:dyDescent="0.75">
      <c r="A3" s="1">
        <v>2</v>
      </c>
      <c r="B3">
        <v>61</v>
      </c>
      <c r="C3" t="s">
        <v>150</v>
      </c>
      <c r="D3">
        <v>1.2948</v>
      </c>
      <c r="E3">
        <v>1.5761000000000001</v>
      </c>
      <c r="F3" s="1">
        <f t="shared" si="0"/>
        <v>0.28130000000000011</v>
      </c>
      <c r="G3" t="s">
        <v>151</v>
      </c>
      <c r="H3">
        <v>1.3104</v>
      </c>
      <c r="I3">
        <v>3.8915999999999999</v>
      </c>
      <c r="J3" s="1">
        <f t="shared" si="1"/>
        <v>2.5811999999999999</v>
      </c>
      <c r="K3" s="1">
        <f t="shared" si="2"/>
        <v>2.8624999999999998</v>
      </c>
      <c r="L3" s="1">
        <f t="shared" si="3"/>
        <v>9.8270742358078635</v>
      </c>
      <c r="Q3">
        <f t="shared" si="4"/>
        <v>4.692622950819672</v>
      </c>
    </row>
    <row r="4" spans="1:20" x14ac:dyDescent="0.75">
      <c r="A4" s="1">
        <v>3</v>
      </c>
      <c r="B4">
        <v>55</v>
      </c>
      <c r="C4" t="s">
        <v>152</v>
      </c>
      <c r="D4">
        <v>1.2979000000000001</v>
      </c>
      <c r="E4">
        <v>1.3714999999999999</v>
      </c>
      <c r="F4" s="1">
        <f t="shared" si="0"/>
        <v>7.3599999999999888E-2</v>
      </c>
      <c r="G4" t="s">
        <v>153</v>
      </c>
      <c r="H4">
        <v>1.3109</v>
      </c>
      <c r="I4">
        <v>2.9550999999999998</v>
      </c>
      <c r="J4" s="1">
        <f t="shared" si="1"/>
        <v>1.6441999999999999</v>
      </c>
      <c r="K4" s="1">
        <f t="shared" si="2"/>
        <v>1.7177999999999998</v>
      </c>
      <c r="L4" s="1">
        <f t="shared" si="3"/>
        <v>4.2845500058213934</v>
      </c>
      <c r="Q4">
        <f t="shared" si="4"/>
        <v>3.123272727272727</v>
      </c>
    </row>
    <row r="5" spans="1:20" ht="15.5" thickBot="1" x14ac:dyDescent="0.9">
      <c r="A5" s="1">
        <v>4</v>
      </c>
      <c r="B5">
        <v>57</v>
      </c>
      <c r="C5" t="s">
        <v>154</v>
      </c>
      <c r="D5">
        <v>1.2932999999999999</v>
      </c>
      <c r="E5">
        <v>1.4484999999999999</v>
      </c>
      <c r="F5" s="1">
        <f t="shared" si="0"/>
        <v>0.1552</v>
      </c>
      <c r="G5" t="s">
        <v>155</v>
      </c>
      <c r="H5">
        <v>1.2967</v>
      </c>
      <c r="I5">
        <v>2.4912000000000001</v>
      </c>
      <c r="J5" s="1">
        <f t="shared" si="1"/>
        <v>1.1945000000000001</v>
      </c>
      <c r="K5" s="1">
        <f t="shared" si="2"/>
        <v>1.3497000000000001</v>
      </c>
      <c r="L5" s="1">
        <f t="shared" si="3"/>
        <v>11.498851596651107</v>
      </c>
      <c r="Q5">
        <f t="shared" si="4"/>
        <v>2.3678947368421057</v>
      </c>
    </row>
    <row r="6" spans="1:20" ht="16" x14ac:dyDescent="0.8">
      <c r="A6" s="1">
        <v>5</v>
      </c>
      <c r="B6">
        <v>55</v>
      </c>
      <c r="C6" t="s">
        <v>156</v>
      </c>
      <c r="D6">
        <v>1.3026</v>
      </c>
      <c r="E6">
        <v>1.5535000000000001</v>
      </c>
      <c r="F6" s="1">
        <f t="shared" si="0"/>
        <v>0.25090000000000012</v>
      </c>
      <c r="G6" t="s">
        <v>157</v>
      </c>
      <c r="H6">
        <v>1.2991999999999999</v>
      </c>
      <c r="I6">
        <v>3.1741000000000001</v>
      </c>
      <c r="J6" s="1">
        <f t="shared" si="1"/>
        <v>1.8749000000000002</v>
      </c>
      <c r="K6" s="1">
        <f t="shared" si="2"/>
        <v>2.1258000000000004</v>
      </c>
      <c r="L6" s="1">
        <f t="shared" si="3"/>
        <v>11.802615485934711</v>
      </c>
      <c r="N6" s="3" t="s">
        <v>23</v>
      </c>
      <c r="O6" s="3"/>
      <c r="Q6">
        <f t="shared" si="4"/>
        <v>3.8650909090909096</v>
      </c>
      <c r="S6" s="3" t="s">
        <v>24</v>
      </c>
      <c r="T6" s="3"/>
    </row>
    <row r="7" spans="1:20" ht="16" x14ac:dyDescent="0.8">
      <c r="A7" s="1">
        <v>6</v>
      </c>
      <c r="B7">
        <v>57</v>
      </c>
      <c r="C7" t="s">
        <v>158</v>
      </c>
      <c r="D7">
        <v>1.302</v>
      </c>
      <c r="E7" s="4">
        <v>1.6394</v>
      </c>
      <c r="F7" s="1">
        <f t="shared" si="0"/>
        <v>0.33739999999999992</v>
      </c>
      <c r="G7" t="s">
        <v>159</v>
      </c>
      <c r="H7">
        <v>1.3073999999999999</v>
      </c>
      <c r="I7">
        <v>3.3860999999999999</v>
      </c>
      <c r="J7" s="1">
        <f t="shared" si="1"/>
        <v>2.0787</v>
      </c>
      <c r="K7" s="1">
        <f t="shared" si="2"/>
        <v>2.4161000000000001</v>
      </c>
      <c r="L7" s="1">
        <f t="shared" si="3"/>
        <v>13.964653780886549</v>
      </c>
      <c r="N7" s="5"/>
      <c r="O7" s="5"/>
      <c r="Q7">
        <f t="shared" si="4"/>
        <v>4.2387719298245612</v>
      </c>
      <c r="S7" s="5"/>
      <c r="T7" s="5"/>
    </row>
    <row r="8" spans="1:20" x14ac:dyDescent="0.75">
      <c r="A8" s="1">
        <v>7</v>
      </c>
      <c r="B8">
        <v>60</v>
      </c>
      <c r="C8" t="s">
        <v>160</v>
      </c>
      <c r="D8">
        <v>1.296</v>
      </c>
      <c r="E8">
        <v>1.5591999999999999</v>
      </c>
      <c r="F8" s="1">
        <f t="shared" si="0"/>
        <v>0.26319999999999988</v>
      </c>
      <c r="G8" t="s">
        <v>161</v>
      </c>
      <c r="H8">
        <v>1.2962</v>
      </c>
      <c r="I8">
        <v>3.5804999999999998</v>
      </c>
      <c r="J8" s="1">
        <f t="shared" si="1"/>
        <v>2.2843</v>
      </c>
      <c r="K8" s="1">
        <f t="shared" si="2"/>
        <v>2.5474999999999999</v>
      </c>
      <c r="L8" s="1">
        <f t="shared" si="3"/>
        <v>10.331697742885178</v>
      </c>
      <c r="Q8">
        <f t="shared" si="4"/>
        <v>4.2458333333333336</v>
      </c>
    </row>
    <row r="9" spans="1:20" x14ac:dyDescent="0.75">
      <c r="A9" s="1">
        <v>8</v>
      </c>
      <c r="B9">
        <v>58</v>
      </c>
      <c r="C9" t="s">
        <v>162</v>
      </c>
      <c r="D9">
        <v>1.2996000000000001</v>
      </c>
      <c r="E9">
        <v>1.5239</v>
      </c>
      <c r="F9" s="1">
        <f t="shared" si="0"/>
        <v>0.22429999999999994</v>
      </c>
      <c r="G9" t="s">
        <v>163</v>
      </c>
      <c r="H9">
        <v>1.3033999999999999</v>
      </c>
      <c r="I9">
        <v>2.5312000000000001</v>
      </c>
      <c r="J9" s="1">
        <f t="shared" si="1"/>
        <v>1.2278000000000002</v>
      </c>
      <c r="K9" s="1">
        <f t="shared" si="2"/>
        <v>1.4521000000000002</v>
      </c>
      <c r="L9" s="1">
        <f t="shared" si="3"/>
        <v>15.44659458714964</v>
      </c>
      <c r="N9" t="s">
        <v>31</v>
      </c>
      <c r="O9">
        <f>AVERAGE(L2:L21)</f>
        <v>12.008950374989642</v>
      </c>
      <c r="Q9">
        <f t="shared" si="4"/>
        <v>2.5036206896551727</v>
      </c>
      <c r="S9" t="s">
        <v>31</v>
      </c>
      <c r="T9">
        <f>AVERAGE(Q2:Q20)</f>
        <v>3.7696684269358185</v>
      </c>
    </row>
    <row r="10" spans="1:20" x14ac:dyDescent="0.75">
      <c r="A10" s="1">
        <v>9</v>
      </c>
      <c r="B10">
        <v>56</v>
      </c>
      <c r="C10" t="s">
        <v>164</v>
      </c>
      <c r="D10">
        <v>1.2948999999999999</v>
      </c>
      <c r="E10">
        <v>1.5429999999999999</v>
      </c>
      <c r="F10" s="1">
        <f t="shared" si="0"/>
        <v>0.24809999999999999</v>
      </c>
      <c r="G10" t="s">
        <v>165</v>
      </c>
      <c r="H10">
        <v>1.3045</v>
      </c>
      <c r="I10">
        <v>3.2635999999999998</v>
      </c>
      <c r="J10" s="1">
        <f t="shared" si="1"/>
        <v>1.9590999999999998</v>
      </c>
      <c r="K10" s="1">
        <f t="shared" si="2"/>
        <v>2.2071999999999998</v>
      </c>
      <c r="L10" s="1">
        <f t="shared" si="3"/>
        <v>11.240485683218559</v>
      </c>
      <c r="N10" t="s">
        <v>34</v>
      </c>
      <c r="O10">
        <f>(O13/SQRT(20))</f>
        <v>0.82443731714403234</v>
      </c>
      <c r="Q10">
        <f t="shared" si="4"/>
        <v>3.9414285714285713</v>
      </c>
      <c r="S10" t="s">
        <v>34</v>
      </c>
      <c r="T10">
        <f>(T13/SQRT(20))</f>
        <v>0.15618040719331128</v>
      </c>
    </row>
    <row r="11" spans="1:20" x14ac:dyDescent="0.75">
      <c r="A11" s="1">
        <v>10</v>
      </c>
      <c r="B11">
        <v>60</v>
      </c>
      <c r="C11" t="s">
        <v>166</v>
      </c>
      <c r="D11">
        <v>1.304</v>
      </c>
      <c r="E11">
        <v>1.5631999999999999</v>
      </c>
      <c r="F11" s="1">
        <f t="shared" si="0"/>
        <v>0.25919999999999987</v>
      </c>
      <c r="G11" t="s">
        <v>167</v>
      </c>
      <c r="H11">
        <v>1.2952999999999999</v>
      </c>
      <c r="I11">
        <v>3.1084000000000001</v>
      </c>
      <c r="J11" s="1">
        <f t="shared" si="1"/>
        <v>1.8131000000000002</v>
      </c>
      <c r="K11" s="1">
        <f t="shared" si="2"/>
        <v>2.0723000000000003</v>
      </c>
      <c r="L11" s="1">
        <f t="shared" si="3"/>
        <v>12.507841528736179</v>
      </c>
      <c r="M11" t="s">
        <v>188</v>
      </c>
      <c r="N11" t="s">
        <v>37</v>
      </c>
      <c r="O11">
        <f>MEDIAN(L2:L21)</f>
        <v>11.803357856862572</v>
      </c>
      <c r="Q11">
        <f t="shared" si="4"/>
        <v>3.4538333333333338</v>
      </c>
      <c r="S11" t="s">
        <v>37</v>
      </c>
      <c r="T11">
        <f>MEDIAN(Q2:Q20)</f>
        <v>3.8650909090909096</v>
      </c>
    </row>
    <row r="12" spans="1:20" x14ac:dyDescent="0.75">
      <c r="A12" s="1">
        <v>11</v>
      </c>
      <c r="B12">
        <v>56</v>
      </c>
      <c r="C12" t="s">
        <v>168</v>
      </c>
      <c r="D12">
        <v>1.2967</v>
      </c>
      <c r="E12">
        <v>1.4986999999999999</v>
      </c>
      <c r="F12" s="1">
        <f t="shared" si="0"/>
        <v>0.20199999999999996</v>
      </c>
      <c r="G12" t="s">
        <v>169</v>
      </c>
      <c r="H12">
        <v>1.2975000000000001</v>
      </c>
      <c r="I12">
        <v>3.1974</v>
      </c>
      <c r="J12" s="1">
        <f t="shared" si="1"/>
        <v>1.8998999999999999</v>
      </c>
      <c r="K12" s="1">
        <f t="shared" si="2"/>
        <v>2.1018999999999997</v>
      </c>
      <c r="L12" s="1">
        <f t="shared" si="3"/>
        <v>9.6103525381797414</v>
      </c>
      <c r="N12" t="s">
        <v>40</v>
      </c>
      <c r="O12" t="e">
        <f>_xlfn.MODE.SNGL(L2:L21)</f>
        <v>#N/A</v>
      </c>
      <c r="Q12">
        <f t="shared" si="4"/>
        <v>3.7533928571428565</v>
      </c>
      <c r="S12" t="s">
        <v>40</v>
      </c>
      <c r="T12" t="e">
        <f>_xlfn.MODE.SNGL(Q2:Q20)</f>
        <v>#N/A</v>
      </c>
    </row>
    <row r="13" spans="1:20" x14ac:dyDescent="0.75">
      <c r="A13" s="1">
        <v>12</v>
      </c>
      <c r="B13">
        <v>53</v>
      </c>
      <c r="C13" t="s">
        <v>170</v>
      </c>
      <c r="D13">
        <v>1.3019000000000001</v>
      </c>
      <c r="E13">
        <v>1.5828</v>
      </c>
      <c r="F13" s="1">
        <f t="shared" si="0"/>
        <v>0.28089999999999993</v>
      </c>
      <c r="G13" t="s">
        <v>171</v>
      </c>
      <c r="H13">
        <v>1.3026</v>
      </c>
      <c r="I13">
        <v>2.7955999999999999</v>
      </c>
      <c r="J13" s="1">
        <f t="shared" si="1"/>
        <v>1.4929999999999999</v>
      </c>
      <c r="K13" s="1">
        <f t="shared" si="2"/>
        <v>1.7738999999999998</v>
      </c>
      <c r="L13" s="1">
        <f t="shared" si="3"/>
        <v>15.835165454647948</v>
      </c>
      <c r="N13" t="s">
        <v>43</v>
      </c>
      <c r="O13">
        <f>_xlfn.STDEV.S(L2:L21)</f>
        <v>3.6869957686432184</v>
      </c>
      <c r="Q13">
        <f t="shared" si="4"/>
        <v>3.3469811320754719</v>
      </c>
      <c r="S13" t="s">
        <v>43</v>
      </c>
      <c r="T13">
        <f>_xlfn.STDEV.S(Q2:Q20)</f>
        <v>0.69846001447568229</v>
      </c>
    </row>
    <row r="14" spans="1:20" x14ac:dyDescent="0.75">
      <c r="A14" s="1">
        <v>13</v>
      </c>
      <c r="B14">
        <v>57</v>
      </c>
      <c r="C14" t="s">
        <v>172</v>
      </c>
      <c r="D14">
        <v>1.3031999999999999</v>
      </c>
      <c r="E14">
        <v>1.4695</v>
      </c>
      <c r="F14" s="1">
        <f t="shared" si="0"/>
        <v>0.16630000000000011</v>
      </c>
      <c r="G14" t="s">
        <v>173</v>
      </c>
      <c r="H14">
        <v>1.3025</v>
      </c>
      <c r="I14">
        <v>3.1551999999999998</v>
      </c>
      <c r="J14" s="1">
        <f t="shared" si="1"/>
        <v>1.8526999999999998</v>
      </c>
      <c r="K14" s="1">
        <f t="shared" si="2"/>
        <v>2.0190000000000001</v>
      </c>
      <c r="L14" s="1">
        <f t="shared" si="3"/>
        <v>8.2367508667657319</v>
      </c>
      <c r="N14" t="s">
        <v>46</v>
      </c>
      <c r="O14">
        <f>_xlfn.VAR.S(L2:L21)</f>
        <v>13.593937797992998</v>
      </c>
      <c r="Q14">
        <f t="shared" si="4"/>
        <v>3.5421052631578949</v>
      </c>
      <c r="S14" t="s">
        <v>46</v>
      </c>
      <c r="T14">
        <f>_xlfn.VAR.S(Q2:Q20)</f>
        <v>0.48784639182137035</v>
      </c>
    </row>
    <row r="15" spans="1:20" x14ac:dyDescent="0.75">
      <c r="A15" s="1">
        <v>14</v>
      </c>
      <c r="B15">
        <v>60</v>
      </c>
      <c r="C15" t="s">
        <v>174</v>
      </c>
      <c r="D15">
        <v>1.3044</v>
      </c>
      <c r="E15">
        <v>1.8245</v>
      </c>
      <c r="F15" s="1">
        <f t="shared" si="0"/>
        <v>0.52010000000000001</v>
      </c>
      <c r="G15" t="s">
        <v>175</v>
      </c>
      <c r="H15">
        <v>1.302</v>
      </c>
      <c r="I15">
        <v>3.1055999999999999</v>
      </c>
      <c r="J15" s="1">
        <f t="shared" si="1"/>
        <v>1.8035999999999999</v>
      </c>
      <c r="K15" s="1">
        <f t="shared" si="2"/>
        <v>2.3236999999999997</v>
      </c>
      <c r="L15" s="1">
        <f t="shared" si="3"/>
        <v>22.382407367560361</v>
      </c>
      <c r="N15" t="s">
        <v>49</v>
      </c>
      <c r="O15">
        <f>KURT(L2:L21)</f>
        <v>2.8134695775577327</v>
      </c>
      <c r="Q15">
        <f t="shared" si="4"/>
        <v>3.8728333333333329</v>
      </c>
      <c r="S15" t="s">
        <v>49</v>
      </c>
      <c r="T15">
        <f>KURT(Q2:Q20)</f>
        <v>1.727528009004931</v>
      </c>
    </row>
    <row r="16" spans="1:20" x14ac:dyDescent="0.75">
      <c r="A16" s="1">
        <v>15</v>
      </c>
      <c r="B16">
        <v>56</v>
      </c>
      <c r="C16" t="s">
        <v>176</v>
      </c>
      <c r="D16">
        <v>1.3071999999999999</v>
      </c>
      <c r="E16">
        <v>1.5663</v>
      </c>
      <c r="F16" s="1">
        <f t="shared" si="0"/>
        <v>0.25910000000000011</v>
      </c>
      <c r="G16" t="s">
        <v>177</v>
      </c>
      <c r="H16">
        <v>1.3026</v>
      </c>
      <c r="I16">
        <v>3.2385000000000002</v>
      </c>
      <c r="J16" s="1">
        <f t="shared" si="1"/>
        <v>1.9359000000000002</v>
      </c>
      <c r="K16" s="1">
        <f t="shared" si="2"/>
        <v>2.1950000000000003</v>
      </c>
      <c r="L16" s="1">
        <f t="shared" si="3"/>
        <v>11.804100227790435</v>
      </c>
      <c r="N16" t="s">
        <v>52</v>
      </c>
      <c r="O16">
        <f>SKEW(L2:L21)</f>
        <v>0.74535796952584321</v>
      </c>
      <c r="Q16">
        <f t="shared" si="4"/>
        <v>3.9196428571428577</v>
      </c>
      <c r="S16" t="s">
        <v>52</v>
      </c>
      <c r="T16">
        <f>SKEW(Q2:Q20)</f>
        <v>0.17338673880848915</v>
      </c>
    </row>
    <row r="17" spans="1:20" x14ac:dyDescent="0.75">
      <c r="A17" s="1">
        <v>16</v>
      </c>
      <c r="B17">
        <v>61</v>
      </c>
      <c r="C17" t="s">
        <v>178</v>
      </c>
      <c r="D17">
        <v>1.3061</v>
      </c>
      <c r="E17">
        <v>1.5885</v>
      </c>
      <c r="F17" s="1">
        <f t="shared" si="0"/>
        <v>0.28239999999999998</v>
      </c>
      <c r="G17" t="s">
        <v>179</v>
      </c>
      <c r="H17">
        <v>1.3025</v>
      </c>
      <c r="I17">
        <v>3.2387999999999999</v>
      </c>
      <c r="J17" s="1">
        <f t="shared" si="1"/>
        <v>1.9362999999999999</v>
      </c>
      <c r="K17" s="1">
        <f t="shared" si="2"/>
        <v>2.2187000000000001</v>
      </c>
      <c r="L17" s="1">
        <f t="shared" si="3"/>
        <v>12.728174156037317</v>
      </c>
      <c r="N17" t="s">
        <v>55</v>
      </c>
      <c r="O17">
        <f>MAX(L2:L21)-MIN(L2:L21)</f>
        <v>18.097857361738967</v>
      </c>
      <c r="Q17">
        <f t="shared" si="4"/>
        <v>3.6372131147540987</v>
      </c>
      <c r="S17" t="s">
        <v>55</v>
      </c>
      <c r="T17">
        <f>MAX(Q2:Q20)-MIN(Q2:Q20)</f>
        <v>3.1227719298245611</v>
      </c>
    </row>
    <row r="18" spans="1:20" x14ac:dyDescent="0.75">
      <c r="A18" s="1">
        <v>17</v>
      </c>
      <c r="B18">
        <v>55</v>
      </c>
      <c r="C18" t="s">
        <v>180</v>
      </c>
      <c r="D18">
        <v>1.3029999999999999</v>
      </c>
      <c r="E18">
        <v>1.4581999999999999</v>
      </c>
      <c r="F18" s="1">
        <f t="shared" si="0"/>
        <v>0.1552</v>
      </c>
      <c r="G18" t="s">
        <v>181</v>
      </c>
      <c r="H18">
        <v>1.3043</v>
      </c>
      <c r="I18">
        <v>3.1547999999999998</v>
      </c>
      <c r="J18" s="1">
        <f t="shared" si="1"/>
        <v>1.8504999999999998</v>
      </c>
      <c r="K18" s="1">
        <f t="shared" si="2"/>
        <v>2.0057</v>
      </c>
      <c r="L18" s="1">
        <f t="shared" si="3"/>
        <v>7.7379468514733016</v>
      </c>
      <c r="N18" t="s">
        <v>58</v>
      </c>
      <c r="O18">
        <f>MIN(L2:L21)</f>
        <v>4.2845500058213934</v>
      </c>
      <c r="Q18">
        <f t="shared" si="4"/>
        <v>3.646727272727273</v>
      </c>
      <c r="S18" t="s">
        <v>58</v>
      </c>
      <c r="T18">
        <f>MIN(Q2:Q20)</f>
        <v>2.3678947368421057</v>
      </c>
    </row>
    <row r="19" spans="1:20" x14ac:dyDescent="0.75">
      <c r="A19" s="1">
        <v>18</v>
      </c>
      <c r="B19">
        <v>51</v>
      </c>
      <c r="C19" t="s">
        <v>182</v>
      </c>
      <c r="D19">
        <v>1.3049999999999999</v>
      </c>
      <c r="E19">
        <v>1.5424</v>
      </c>
      <c r="F19" s="1">
        <f t="shared" si="0"/>
        <v>0.23740000000000006</v>
      </c>
      <c r="G19" t="s">
        <v>183</v>
      </c>
      <c r="H19">
        <v>1.3008</v>
      </c>
      <c r="I19">
        <v>3.2322000000000002</v>
      </c>
      <c r="J19" s="1">
        <f t="shared" si="1"/>
        <v>1.9314000000000002</v>
      </c>
      <c r="K19" s="1">
        <f t="shared" si="2"/>
        <v>2.1688000000000001</v>
      </c>
      <c r="L19" s="1">
        <f t="shared" si="3"/>
        <v>10.946145333825159</v>
      </c>
      <c r="N19" t="s">
        <v>61</v>
      </c>
      <c r="O19">
        <f>MAX(L2:L21)</f>
        <v>22.382407367560361</v>
      </c>
      <c r="Q19">
        <f>(K20/B20)*100</f>
        <v>4.02516129032258</v>
      </c>
      <c r="S19" t="s">
        <v>61</v>
      </c>
      <c r="T19">
        <f>MAX(Q2:Q20)</f>
        <v>5.4906666666666668</v>
      </c>
    </row>
    <row r="20" spans="1:20" x14ac:dyDescent="0.75">
      <c r="A20" s="1">
        <v>19</v>
      </c>
      <c r="B20">
        <v>62</v>
      </c>
      <c r="C20" t="s">
        <v>184</v>
      </c>
      <c r="D20">
        <v>1.3027</v>
      </c>
      <c r="E20">
        <v>1.6042000000000001</v>
      </c>
      <c r="F20" s="1">
        <f t="shared" si="0"/>
        <v>0.3015000000000001</v>
      </c>
      <c r="G20" t="s">
        <v>185</v>
      </c>
      <c r="H20">
        <v>1.3141</v>
      </c>
      <c r="I20" s="1">
        <v>3.5082</v>
      </c>
      <c r="J20" s="1">
        <f t="shared" si="1"/>
        <v>2.1940999999999997</v>
      </c>
      <c r="K20" s="1">
        <f t="shared" si="2"/>
        <v>2.4955999999999996</v>
      </c>
      <c r="L20" s="1">
        <f t="shared" si="3"/>
        <v>12.081263022920345</v>
      </c>
      <c r="N20" t="s">
        <v>64</v>
      </c>
      <c r="O20">
        <f>SUM(L2:L21)</f>
        <v>240.17900749979282</v>
      </c>
      <c r="Q20">
        <f>(K21/B21)*100</f>
        <v>3.956607142857143</v>
      </c>
      <c r="S20" t="s">
        <v>64</v>
      </c>
      <c r="T20">
        <f>SUM(Q2:Q20)</f>
        <v>71.623700111780551</v>
      </c>
    </row>
    <row r="21" spans="1:20" ht="15.5" thickBot="1" x14ac:dyDescent="0.9">
      <c r="A21" s="1">
        <v>20</v>
      </c>
      <c r="B21">
        <v>56</v>
      </c>
      <c r="C21" t="s">
        <v>186</v>
      </c>
      <c r="D21">
        <v>1.3061</v>
      </c>
      <c r="E21" s="2">
        <v>1.6486000000000001</v>
      </c>
      <c r="F21" s="1">
        <f t="shared" si="0"/>
        <v>0.34250000000000003</v>
      </c>
      <c r="G21" t="s">
        <v>187</v>
      </c>
      <c r="H21">
        <v>1.2996000000000001</v>
      </c>
      <c r="I21" s="1">
        <v>3.1728000000000001</v>
      </c>
      <c r="J21" s="1">
        <f t="shared" si="1"/>
        <v>1.8732</v>
      </c>
      <c r="K21" s="1">
        <f t="shared" si="2"/>
        <v>2.2157</v>
      </c>
      <c r="L21" s="1">
        <f t="shared" si="3"/>
        <v>15.457868845060252</v>
      </c>
      <c r="N21" s="7" t="s">
        <v>67</v>
      </c>
      <c r="O21" s="7">
        <v>20</v>
      </c>
      <c r="Q21" t="e">
        <f>(K22/B22)*100</f>
        <v>#DIV/0!</v>
      </c>
      <c r="S21" s="7" t="s">
        <v>67</v>
      </c>
      <c r="T21" s="7">
        <v>20</v>
      </c>
    </row>
  </sheetData>
  <pageMargins left="0.70000000000000007" right="0.70000000000000007" top="0.75" bottom="0.75" header="0.30000000000000004" footer="0.3000000000000000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4.75" x14ac:dyDescent="0.75"/>
  <cols>
    <col min="1" max="1" width="8.8632812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12</v>
      </c>
    </row>
    <row r="2" spans="1:20" x14ac:dyDescent="0.75">
      <c r="A2" s="1">
        <v>1</v>
      </c>
      <c r="B2">
        <v>53</v>
      </c>
      <c r="C2" t="s">
        <v>148</v>
      </c>
      <c r="D2">
        <v>1.2981</v>
      </c>
      <c r="E2">
        <v>1.4181999999999999</v>
      </c>
      <c r="F2" s="1">
        <f t="shared" ref="F2:F21" si="0">(E2-D2)</f>
        <v>0.12009999999999987</v>
      </c>
      <c r="G2" t="s">
        <v>149</v>
      </c>
      <c r="H2">
        <v>1.2975000000000001</v>
      </c>
      <c r="I2">
        <v>3.2995000000000001</v>
      </c>
      <c r="J2" s="1">
        <f t="shared" ref="J2:J21" si="1">(I2-H2)</f>
        <v>2.0019999999999998</v>
      </c>
      <c r="K2" s="1">
        <f t="shared" ref="K2:K21" si="2">(F2+J2)</f>
        <v>2.1220999999999997</v>
      </c>
      <c r="L2" s="1">
        <f t="shared" ref="L2:L21" si="3">(F2/K2)*100</f>
        <v>5.6594882427783748</v>
      </c>
      <c r="Q2">
        <f t="shared" ref="Q2:Q18" si="4">(K2/B2)*100</f>
        <v>4.0039622641509425</v>
      </c>
    </row>
    <row r="3" spans="1:20" x14ac:dyDescent="0.75">
      <c r="A3" s="1">
        <v>2</v>
      </c>
      <c r="B3">
        <v>62</v>
      </c>
      <c r="C3" t="s">
        <v>150</v>
      </c>
      <c r="D3">
        <v>1.2948</v>
      </c>
      <c r="E3">
        <v>1.6043000000000001</v>
      </c>
      <c r="F3" s="1">
        <f t="shared" si="0"/>
        <v>0.30950000000000011</v>
      </c>
      <c r="G3" t="s">
        <v>151</v>
      </c>
      <c r="H3">
        <v>1.3104</v>
      </c>
      <c r="I3">
        <v>4.4820000000000002</v>
      </c>
      <c r="J3" s="1">
        <f t="shared" si="1"/>
        <v>3.1716000000000002</v>
      </c>
      <c r="K3" s="1">
        <f t="shared" si="2"/>
        <v>3.4811000000000005</v>
      </c>
      <c r="L3" s="1">
        <f t="shared" si="3"/>
        <v>8.8908678291344696</v>
      </c>
      <c r="Q3">
        <f t="shared" si="4"/>
        <v>5.6146774193548392</v>
      </c>
    </row>
    <row r="4" spans="1:20" x14ac:dyDescent="0.75">
      <c r="A4" s="1">
        <v>3</v>
      </c>
      <c r="B4">
        <v>54</v>
      </c>
      <c r="C4" t="s">
        <v>152</v>
      </c>
      <c r="D4">
        <v>1.2979000000000001</v>
      </c>
      <c r="E4">
        <v>1.4463999999999999</v>
      </c>
      <c r="F4" s="1">
        <f t="shared" si="0"/>
        <v>0.14849999999999985</v>
      </c>
      <c r="G4" t="s">
        <v>153</v>
      </c>
      <c r="H4">
        <v>1.3109</v>
      </c>
      <c r="I4">
        <v>3.4380999999999999</v>
      </c>
      <c r="J4" s="1">
        <f t="shared" si="1"/>
        <v>2.1272000000000002</v>
      </c>
      <c r="K4" s="1">
        <f t="shared" si="2"/>
        <v>2.2757000000000001</v>
      </c>
      <c r="L4" s="1">
        <f t="shared" si="3"/>
        <v>6.5254646921826183</v>
      </c>
      <c r="Q4">
        <f t="shared" si="4"/>
        <v>4.2142592592592596</v>
      </c>
    </row>
    <row r="5" spans="1:20" ht="15.5" thickBot="1" x14ac:dyDescent="0.9">
      <c r="A5" s="1">
        <v>4</v>
      </c>
      <c r="B5">
        <v>58</v>
      </c>
      <c r="C5" t="s">
        <v>154</v>
      </c>
      <c r="D5">
        <v>1.2932999999999999</v>
      </c>
      <c r="E5">
        <v>1.5403</v>
      </c>
      <c r="F5" s="1">
        <f t="shared" si="0"/>
        <v>0.24700000000000011</v>
      </c>
      <c r="G5" t="s">
        <v>155</v>
      </c>
      <c r="H5">
        <v>1.2967</v>
      </c>
      <c r="I5">
        <v>3.7526000000000002</v>
      </c>
      <c r="J5" s="1">
        <f t="shared" si="1"/>
        <v>2.4559000000000002</v>
      </c>
      <c r="K5" s="1">
        <f t="shared" si="2"/>
        <v>2.7029000000000005</v>
      </c>
      <c r="L5" s="1">
        <f t="shared" si="3"/>
        <v>9.1383329016981776</v>
      </c>
      <c r="Q5">
        <f t="shared" si="4"/>
        <v>4.6601724137931049</v>
      </c>
    </row>
    <row r="6" spans="1:20" ht="16" x14ac:dyDescent="0.8">
      <c r="A6" s="1">
        <v>5</v>
      </c>
      <c r="B6">
        <v>57</v>
      </c>
      <c r="C6" t="s">
        <v>156</v>
      </c>
      <c r="D6">
        <v>1.3026</v>
      </c>
      <c r="E6">
        <v>1.4814000000000001</v>
      </c>
      <c r="F6" s="1">
        <f t="shared" si="0"/>
        <v>0.17880000000000007</v>
      </c>
      <c r="G6" t="s">
        <v>157</v>
      </c>
      <c r="H6">
        <v>1.2991999999999999</v>
      </c>
      <c r="I6">
        <v>3.7321</v>
      </c>
      <c r="J6" s="1">
        <f t="shared" si="1"/>
        <v>2.4329000000000001</v>
      </c>
      <c r="K6" s="1">
        <f t="shared" si="2"/>
        <v>2.6116999999999999</v>
      </c>
      <c r="L6" s="1">
        <f t="shared" si="3"/>
        <v>6.8461155569169545</v>
      </c>
      <c r="N6" s="3" t="s">
        <v>23</v>
      </c>
      <c r="O6" s="3"/>
      <c r="Q6">
        <f t="shared" si="4"/>
        <v>4.5819298245614029</v>
      </c>
      <c r="S6" s="3" t="s">
        <v>24</v>
      </c>
      <c r="T6" s="3"/>
    </row>
    <row r="7" spans="1:20" ht="16" x14ac:dyDescent="0.8">
      <c r="A7" s="1">
        <v>6</v>
      </c>
      <c r="B7">
        <v>54</v>
      </c>
      <c r="C7" t="s">
        <v>158</v>
      </c>
      <c r="D7">
        <v>1.302</v>
      </c>
      <c r="E7" s="4">
        <v>1.5619000000000001</v>
      </c>
      <c r="F7" s="1">
        <f t="shared" si="0"/>
        <v>0.25990000000000002</v>
      </c>
      <c r="G7" t="s">
        <v>159</v>
      </c>
      <c r="H7">
        <v>1.3073999999999999</v>
      </c>
      <c r="I7">
        <v>3.4533</v>
      </c>
      <c r="J7" s="1">
        <f t="shared" si="1"/>
        <v>2.1459000000000001</v>
      </c>
      <c r="K7" s="1">
        <f t="shared" si="2"/>
        <v>2.4058000000000002</v>
      </c>
      <c r="L7" s="1">
        <f t="shared" si="3"/>
        <v>10.803059273422562</v>
      </c>
      <c r="N7" s="5"/>
      <c r="O7" s="5"/>
      <c r="Q7">
        <f t="shared" si="4"/>
        <v>4.4551851851851856</v>
      </c>
      <c r="S7" s="5"/>
      <c r="T7" s="5"/>
    </row>
    <row r="8" spans="1:20" x14ac:dyDescent="0.75">
      <c r="A8" s="1">
        <v>7</v>
      </c>
      <c r="B8">
        <v>56</v>
      </c>
      <c r="C8" t="s">
        <v>160</v>
      </c>
      <c r="D8">
        <v>1.296</v>
      </c>
      <c r="E8">
        <v>1.5018</v>
      </c>
      <c r="F8" s="1">
        <f t="shared" si="0"/>
        <v>0.20579999999999998</v>
      </c>
      <c r="G8" t="s">
        <v>161</v>
      </c>
      <c r="H8">
        <v>1.2962</v>
      </c>
      <c r="I8">
        <v>3.4514999999999998</v>
      </c>
      <c r="J8" s="1">
        <f t="shared" si="1"/>
        <v>2.1552999999999995</v>
      </c>
      <c r="K8" s="1">
        <f t="shared" si="2"/>
        <v>2.3610999999999995</v>
      </c>
      <c r="L8" s="1">
        <f t="shared" si="3"/>
        <v>8.716276311888528</v>
      </c>
      <c r="Q8">
        <f t="shared" si="4"/>
        <v>4.2162499999999987</v>
      </c>
    </row>
    <row r="9" spans="1:20" x14ac:dyDescent="0.75">
      <c r="A9" s="1">
        <v>8</v>
      </c>
      <c r="B9">
        <v>53</v>
      </c>
      <c r="C9" t="s">
        <v>162</v>
      </c>
      <c r="D9">
        <v>1.2996000000000001</v>
      </c>
      <c r="E9">
        <v>1.4214</v>
      </c>
      <c r="F9" s="1">
        <f t="shared" si="0"/>
        <v>0.12179999999999991</v>
      </c>
      <c r="G9" t="s">
        <v>163</v>
      </c>
      <c r="H9">
        <v>1.3033999999999999</v>
      </c>
      <c r="I9">
        <v>2.8824000000000001</v>
      </c>
      <c r="J9" s="1">
        <f t="shared" si="1"/>
        <v>1.5790000000000002</v>
      </c>
      <c r="K9" s="1">
        <f t="shared" si="2"/>
        <v>1.7008000000000001</v>
      </c>
      <c r="L9" s="1">
        <f t="shared" si="3"/>
        <v>7.1613358419567206</v>
      </c>
      <c r="N9" t="s">
        <v>31</v>
      </c>
      <c r="O9">
        <f>AVERAGE(L2:L21)</f>
        <v>8.9710817260439129</v>
      </c>
      <c r="Q9">
        <f t="shared" si="4"/>
        <v>3.2090566037735848</v>
      </c>
      <c r="S9" t="s">
        <v>31</v>
      </c>
      <c r="T9">
        <f>AVERAGE(Q2:Q20)</f>
        <v>4.3793461389111199</v>
      </c>
    </row>
    <row r="10" spans="1:20" x14ac:dyDescent="0.75">
      <c r="A10" s="1">
        <v>9</v>
      </c>
      <c r="B10">
        <v>52</v>
      </c>
      <c r="C10" t="s">
        <v>164</v>
      </c>
      <c r="D10">
        <v>1.2948999999999999</v>
      </c>
      <c r="E10">
        <v>1.4139999999999999</v>
      </c>
      <c r="F10" s="1">
        <f t="shared" si="0"/>
        <v>0.11909999999999998</v>
      </c>
      <c r="G10" t="s">
        <v>165</v>
      </c>
      <c r="H10">
        <v>1.3045</v>
      </c>
      <c r="I10">
        <v>2.1985000000000001</v>
      </c>
      <c r="J10" s="1">
        <f t="shared" si="1"/>
        <v>0.89400000000000013</v>
      </c>
      <c r="K10" s="1">
        <f t="shared" si="2"/>
        <v>1.0131000000000001</v>
      </c>
      <c r="L10" s="1">
        <f t="shared" si="3"/>
        <v>11.755996446550188</v>
      </c>
      <c r="N10" t="s">
        <v>34</v>
      </c>
      <c r="O10">
        <f>(O13/SQRT(20))</f>
        <v>0.40023284223177502</v>
      </c>
      <c r="Q10">
        <f t="shared" si="4"/>
        <v>1.9482692307692309</v>
      </c>
      <c r="S10" t="s">
        <v>34</v>
      </c>
      <c r="T10">
        <f>(T13/SQRT(20))</f>
        <v>0.21526528857093427</v>
      </c>
    </row>
    <row r="11" spans="1:20" x14ac:dyDescent="0.75">
      <c r="A11" s="1">
        <v>10</v>
      </c>
      <c r="B11">
        <v>59</v>
      </c>
      <c r="C11" t="s">
        <v>166</v>
      </c>
      <c r="D11">
        <v>1.304</v>
      </c>
      <c r="E11">
        <v>1.5077</v>
      </c>
      <c r="F11" s="1">
        <f t="shared" si="0"/>
        <v>0.20369999999999999</v>
      </c>
      <c r="G11" t="s">
        <v>167</v>
      </c>
      <c r="H11">
        <v>1.2952999999999999</v>
      </c>
      <c r="I11">
        <v>3.9750000000000001</v>
      </c>
      <c r="J11" s="1">
        <f t="shared" si="1"/>
        <v>2.6797000000000004</v>
      </c>
      <c r="K11" s="1">
        <f t="shared" si="2"/>
        <v>2.8834000000000004</v>
      </c>
      <c r="L11" s="1">
        <f t="shared" si="3"/>
        <v>7.0645765415828521</v>
      </c>
      <c r="N11" t="s">
        <v>37</v>
      </c>
      <c r="O11">
        <f>MEDIAN(L2:L21)</f>
        <v>9.0146003654163245</v>
      </c>
      <c r="Q11">
        <f t="shared" si="4"/>
        <v>4.8871186440677974</v>
      </c>
      <c r="S11" t="s">
        <v>37</v>
      </c>
      <c r="T11">
        <f>MEDIAN(Q2:Q20)</f>
        <v>4.5781967213114765</v>
      </c>
    </row>
    <row r="12" spans="1:20" x14ac:dyDescent="0.75">
      <c r="A12" s="1">
        <v>11</v>
      </c>
      <c r="B12">
        <v>62</v>
      </c>
      <c r="C12" t="s">
        <v>168</v>
      </c>
      <c r="D12">
        <v>1.2967</v>
      </c>
      <c r="E12">
        <v>1.6284000000000001</v>
      </c>
      <c r="F12" s="1">
        <f t="shared" si="0"/>
        <v>0.33170000000000011</v>
      </c>
      <c r="G12" t="s">
        <v>169</v>
      </c>
      <c r="H12">
        <v>1.2975000000000001</v>
      </c>
      <c r="I12">
        <v>4.4256000000000002</v>
      </c>
      <c r="J12" s="1">
        <f t="shared" si="1"/>
        <v>3.1280999999999999</v>
      </c>
      <c r="K12" s="1">
        <f t="shared" si="2"/>
        <v>3.4598</v>
      </c>
      <c r="L12" s="1">
        <f t="shared" si="3"/>
        <v>9.5872593791548688</v>
      </c>
      <c r="N12" t="s">
        <v>40</v>
      </c>
      <c r="O12" t="e">
        <f>_xlfn.MODE.SNGL(L2:L21)</f>
        <v>#N/A</v>
      </c>
      <c r="Q12">
        <f t="shared" si="4"/>
        <v>5.5803225806451611</v>
      </c>
      <c r="S12" t="s">
        <v>40</v>
      </c>
      <c r="T12" t="e">
        <f>_xlfn.MODE.SNGL(Q2:Q20)</f>
        <v>#N/A</v>
      </c>
    </row>
    <row r="13" spans="1:20" x14ac:dyDescent="0.75">
      <c r="A13" s="1">
        <v>12</v>
      </c>
      <c r="B13">
        <v>54</v>
      </c>
      <c r="C13" t="s">
        <v>170</v>
      </c>
      <c r="D13">
        <v>1.3019000000000001</v>
      </c>
      <c r="E13">
        <v>1.4694</v>
      </c>
      <c r="F13" s="1">
        <f t="shared" si="0"/>
        <v>0.16749999999999998</v>
      </c>
      <c r="G13" t="s">
        <v>171</v>
      </c>
      <c r="H13">
        <v>1.3026</v>
      </c>
      <c r="I13">
        <v>2.7778999999999998</v>
      </c>
      <c r="J13" s="1">
        <f t="shared" si="1"/>
        <v>1.4752999999999998</v>
      </c>
      <c r="K13" s="1">
        <f t="shared" si="2"/>
        <v>1.6427999999999998</v>
      </c>
      <c r="L13" s="1">
        <f t="shared" si="3"/>
        <v>10.196006817628438</v>
      </c>
      <c r="N13" t="s">
        <v>43</v>
      </c>
      <c r="O13">
        <f>_xlfn.STDEV.S(L2:L21)</f>
        <v>1.7898956841163953</v>
      </c>
      <c r="Q13">
        <f t="shared" si="4"/>
        <v>3.0422222222222217</v>
      </c>
      <c r="S13" t="s">
        <v>43</v>
      </c>
      <c r="T13">
        <f>_xlfn.STDEV.S(Q2:Q20)</f>
        <v>0.96269563688143522</v>
      </c>
    </row>
    <row r="14" spans="1:20" x14ac:dyDescent="0.75">
      <c r="A14" s="1">
        <v>13</v>
      </c>
      <c r="B14">
        <v>61</v>
      </c>
      <c r="C14" t="s">
        <v>172</v>
      </c>
      <c r="D14">
        <v>1.3031999999999999</v>
      </c>
      <c r="E14">
        <v>1.5931</v>
      </c>
      <c r="F14" s="1">
        <f t="shared" si="0"/>
        <v>0.28990000000000005</v>
      </c>
      <c r="G14" t="s">
        <v>173</v>
      </c>
      <c r="H14">
        <v>1.3025</v>
      </c>
      <c r="I14">
        <v>4.0250000000000004</v>
      </c>
      <c r="J14" s="1">
        <f t="shared" si="1"/>
        <v>2.7225000000000001</v>
      </c>
      <c r="K14" s="1">
        <f t="shared" si="2"/>
        <v>3.0124000000000004</v>
      </c>
      <c r="L14" s="1">
        <f t="shared" si="3"/>
        <v>9.6235559686628598</v>
      </c>
      <c r="N14" t="s">
        <v>46</v>
      </c>
      <c r="O14">
        <f>_xlfn.VAR.S(L2:L21)</f>
        <v>3.2037265600184988</v>
      </c>
      <c r="Q14">
        <f t="shared" si="4"/>
        <v>4.9383606557377053</v>
      </c>
      <c r="S14" t="s">
        <v>46</v>
      </c>
      <c r="T14">
        <f>_xlfn.VAR.S(Q2:Q20)</f>
        <v>0.92678288927055208</v>
      </c>
    </row>
    <row r="15" spans="1:20" x14ac:dyDescent="0.75">
      <c r="A15" s="1">
        <v>14</v>
      </c>
      <c r="B15">
        <v>58</v>
      </c>
      <c r="C15" t="s">
        <v>174</v>
      </c>
      <c r="D15">
        <v>1.3044</v>
      </c>
      <c r="E15">
        <v>1.5973999999999999</v>
      </c>
      <c r="F15" s="1">
        <f t="shared" si="0"/>
        <v>0.29299999999999993</v>
      </c>
      <c r="G15" t="s">
        <v>175</v>
      </c>
      <c r="H15">
        <v>1.302</v>
      </c>
      <c r="I15">
        <v>3.7797000000000001</v>
      </c>
      <c r="J15" s="1">
        <f t="shared" si="1"/>
        <v>2.4777</v>
      </c>
      <c r="K15" s="1">
        <f t="shared" si="2"/>
        <v>2.7706999999999997</v>
      </c>
      <c r="L15" s="1">
        <f t="shared" si="3"/>
        <v>10.574944959757461</v>
      </c>
      <c r="N15" t="s">
        <v>49</v>
      </c>
      <c r="O15">
        <f>KURT(L2:L21)</f>
        <v>-0.94751681497719398</v>
      </c>
      <c r="Q15">
        <f t="shared" si="4"/>
        <v>4.7770689655172411</v>
      </c>
      <c r="S15" t="s">
        <v>49</v>
      </c>
      <c r="T15">
        <f>KURT(Q2:Q20)</f>
        <v>1.0270934989080662</v>
      </c>
    </row>
    <row r="16" spans="1:20" x14ac:dyDescent="0.75">
      <c r="A16" s="1">
        <v>15</v>
      </c>
      <c r="B16">
        <v>64</v>
      </c>
      <c r="C16" t="s">
        <v>176</v>
      </c>
      <c r="D16">
        <v>1.3071999999999999</v>
      </c>
      <c r="E16">
        <v>1.645</v>
      </c>
      <c r="F16" s="1">
        <f t="shared" si="0"/>
        <v>0.3378000000000001</v>
      </c>
      <c r="G16" t="s">
        <v>177</v>
      </c>
      <c r="H16">
        <v>1.3026</v>
      </c>
      <c r="I16">
        <v>4.1722000000000001</v>
      </c>
      <c r="J16" s="1">
        <f t="shared" si="1"/>
        <v>2.8696000000000002</v>
      </c>
      <c r="K16" s="1">
        <f t="shared" si="2"/>
        <v>3.2074000000000003</v>
      </c>
      <c r="L16" s="1">
        <f t="shared" si="3"/>
        <v>10.531894992829086</v>
      </c>
      <c r="N16" t="s">
        <v>52</v>
      </c>
      <c r="O16">
        <f>SKEW(L2:L21)</f>
        <v>-0.11776441312831784</v>
      </c>
      <c r="Q16">
        <f t="shared" si="4"/>
        <v>5.0115625000000001</v>
      </c>
      <c r="S16" t="s">
        <v>52</v>
      </c>
      <c r="T16">
        <f>SKEW(Q2:Q20)</f>
        <v>-0.75800744530284925</v>
      </c>
    </row>
    <row r="17" spans="1:20" x14ac:dyDescent="0.75">
      <c r="A17" s="1">
        <v>16</v>
      </c>
      <c r="B17">
        <v>61</v>
      </c>
      <c r="C17" t="s">
        <v>178</v>
      </c>
      <c r="D17">
        <v>1.3061</v>
      </c>
      <c r="E17">
        <v>1.5197000000000001</v>
      </c>
      <c r="F17" s="1">
        <f t="shared" si="0"/>
        <v>0.21360000000000001</v>
      </c>
      <c r="G17" t="s">
        <v>179</v>
      </c>
      <c r="H17">
        <v>1.3025</v>
      </c>
      <c r="I17">
        <v>3.8816000000000002</v>
      </c>
      <c r="J17" s="1">
        <f t="shared" si="1"/>
        <v>2.5791000000000004</v>
      </c>
      <c r="K17" s="1">
        <f t="shared" si="2"/>
        <v>2.7927000000000004</v>
      </c>
      <c r="L17" s="1">
        <f t="shared" si="3"/>
        <v>7.6485121925018786</v>
      </c>
      <c r="N17" t="s">
        <v>55</v>
      </c>
      <c r="O17">
        <f>MAX(L2:L21)-MIN(L2:L21)</f>
        <v>6.2180249029067447</v>
      </c>
      <c r="Q17">
        <f t="shared" si="4"/>
        <v>4.5781967213114765</v>
      </c>
      <c r="S17" t="s">
        <v>55</v>
      </c>
      <c r="T17">
        <f>MAX(Q2:Q20)-MIN(Q2:Q20)</f>
        <v>3.9830006105006115</v>
      </c>
    </row>
    <row r="18" spans="1:20" x14ac:dyDescent="0.75">
      <c r="A18" s="1">
        <v>17</v>
      </c>
      <c r="B18">
        <v>52</v>
      </c>
      <c r="C18" t="s">
        <v>180</v>
      </c>
      <c r="D18">
        <v>1.3029999999999999</v>
      </c>
      <c r="E18">
        <v>1.4609000000000001</v>
      </c>
      <c r="F18" s="1">
        <f t="shared" si="0"/>
        <v>0.15790000000000015</v>
      </c>
      <c r="G18" t="s">
        <v>181</v>
      </c>
      <c r="H18">
        <v>1.3043</v>
      </c>
      <c r="I18">
        <v>3.1732</v>
      </c>
      <c r="J18" s="1">
        <f t="shared" si="1"/>
        <v>1.8689</v>
      </c>
      <c r="K18" s="1">
        <f t="shared" si="2"/>
        <v>2.0268000000000002</v>
      </c>
      <c r="L18" s="1">
        <f t="shared" si="3"/>
        <v>7.7906058811920333</v>
      </c>
      <c r="N18" t="s">
        <v>58</v>
      </c>
      <c r="O18">
        <f>MIN(L2:L21)</f>
        <v>5.6594882427783748</v>
      </c>
      <c r="Q18">
        <f t="shared" si="4"/>
        <v>3.8976923076923082</v>
      </c>
      <c r="S18" t="s">
        <v>58</v>
      </c>
      <c r="T18">
        <f>MIN(Q2:Q20)</f>
        <v>1.9482692307692309</v>
      </c>
    </row>
    <row r="19" spans="1:20" x14ac:dyDescent="0.75">
      <c r="A19" s="1">
        <v>18</v>
      </c>
      <c r="B19">
        <v>55</v>
      </c>
      <c r="C19" t="s">
        <v>182</v>
      </c>
      <c r="D19">
        <v>1.3049999999999999</v>
      </c>
      <c r="E19">
        <v>1.4952000000000001</v>
      </c>
      <c r="F19" s="1">
        <f t="shared" si="0"/>
        <v>0.19020000000000015</v>
      </c>
      <c r="G19" t="s">
        <v>183</v>
      </c>
      <c r="H19">
        <v>1.3008</v>
      </c>
      <c r="I19">
        <v>3.3302999999999998</v>
      </c>
      <c r="J19" s="1">
        <f t="shared" si="1"/>
        <v>2.0294999999999996</v>
      </c>
      <c r="K19" s="1">
        <f t="shared" si="2"/>
        <v>2.2196999999999996</v>
      </c>
      <c r="L19" s="1">
        <f t="shared" si="3"/>
        <v>8.5687255034464194</v>
      </c>
      <c r="N19" t="s">
        <v>61</v>
      </c>
      <c r="O19">
        <f>MAX(L2:L21)</f>
        <v>11.87751314568512</v>
      </c>
      <c r="Q19">
        <f>(K20/B20)*100</f>
        <v>3.6599999999999993</v>
      </c>
      <c r="S19" t="s">
        <v>61</v>
      </c>
      <c r="T19">
        <f>MAX(Q2:Q20)</f>
        <v>5.9312698412698426</v>
      </c>
    </row>
    <row r="20" spans="1:20" x14ac:dyDescent="0.75">
      <c r="A20" s="1">
        <v>19</v>
      </c>
      <c r="B20">
        <v>53</v>
      </c>
      <c r="C20" t="s">
        <v>184</v>
      </c>
      <c r="D20">
        <v>1.3027</v>
      </c>
      <c r="E20">
        <v>1.5330999999999999</v>
      </c>
      <c r="F20" s="1">
        <f t="shared" si="0"/>
        <v>0.23039999999999994</v>
      </c>
      <c r="G20" t="s">
        <v>185</v>
      </c>
      <c r="H20">
        <v>1.3141</v>
      </c>
      <c r="I20" s="1">
        <v>3.0234999999999999</v>
      </c>
      <c r="J20" s="1">
        <f t="shared" si="1"/>
        <v>1.7093999999999998</v>
      </c>
      <c r="K20" s="1">
        <f t="shared" si="2"/>
        <v>1.9397999999999997</v>
      </c>
      <c r="L20" s="1">
        <f t="shared" si="3"/>
        <v>11.87751314568512</v>
      </c>
      <c r="N20" t="s">
        <v>64</v>
      </c>
      <c r="O20">
        <f>SUM(L2:L21)</f>
        <v>179.42163452087826</v>
      </c>
      <c r="Q20">
        <f>(K21/B21)*100</f>
        <v>5.9312698412698426</v>
      </c>
      <c r="S20" t="s">
        <v>64</v>
      </c>
      <c r="T20">
        <f>SUM(Q2:Q20)</f>
        <v>83.207576639311284</v>
      </c>
    </row>
    <row r="21" spans="1:20" ht="15.5" thickBot="1" x14ac:dyDescent="0.9">
      <c r="A21" s="1">
        <v>20</v>
      </c>
      <c r="B21">
        <v>63</v>
      </c>
      <c r="C21" t="s">
        <v>186</v>
      </c>
      <c r="D21">
        <v>1.3061</v>
      </c>
      <c r="E21" s="2">
        <v>1.6970000000000001</v>
      </c>
      <c r="F21" s="1">
        <f t="shared" si="0"/>
        <v>0.39090000000000003</v>
      </c>
      <c r="G21" t="s">
        <v>187</v>
      </c>
      <c r="H21">
        <v>1.2996000000000001</v>
      </c>
      <c r="I21" s="1">
        <v>4.6454000000000004</v>
      </c>
      <c r="J21" s="1">
        <f t="shared" si="1"/>
        <v>3.3458000000000006</v>
      </c>
      <c r="K21" s="1">
        <f t="shared" si="2"/>
        <v>3.7367000000000008</v>
      </c>
      <c r="L21" s="1">
        <f t="shared" si="3"/>
        <v>10.461102041908635</v>
      </c>
      <c r="N21" s="7" t="s">
        <v>67</v>
      </c>
      <c r="O21" s="7">
        <v>20</v>
      </c>
      <c r="Q21" t="e">
        <f>(K22/B22)*100</f>
        <v>#DIV/0!</v>
      </c>
      <c r="S21" s="7" t="s">
        <v>67</v>
      </c>
      <c r="T21" s="7">
        <v>20</v>
      </c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4.75" x14ac:dyDescent="0.75"/>
  <cols>
    <col min="1" max="1" width="8.8632812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12</v>
      </c>
    </row>
    <row r="2" spans="1:20" x14ac:dyDescent="0.75">
      <c r="A2" s="1">
        <v>1</v>
      </c>
      <c r="B2">
        <v>61</v>
      </c>
      <c r="C2" t="s">
        <v>13</v>
      </c>
      <c r="D2">
        <v>1.2966</v>
      </c>
      <c r="E2">
        <v>1.7829999999999999</v>
      </c>
      <c r="F2" s="1">
        <f t="shared" ref="F2:F21" si="0">(E2-D2)</f>
        <v>0.48639999999999994</v>
      </c>
      <c r="G2" t="s">
        <v>14</v>
      </c>
      <c r="H2">
        <v>1.2848999999999999</v>
      </c>
      <c r="I2">
        <v>2.6349999999999998</v>
      </c>
      <c r="J2" s="1">
        <f t="shared" ref="J2:J21" si="1">(I2-H2)</f>
        <v>1.3500999999999999</v>
      </c>
      <c r="K2" s="1">
        <f t="shared" ref="K2:K21" si="2">(F2+J2)</f>
        <v>1.8364999999999998</v>
      </c>
      <c r="L2" s="1">
        <f t="shared" ref="L2:L21" si="3">(F2/K2)*100</f>
        <v>26.48516199292132</v>
      </c>
      <c r="Q2">
        <f t="shared" ref="Q2:Q18" si="4">(K2/B2)*100</f>
        <v>3.0106557377049175</v>
      </c>
    </row>
    <row r="3" spans="1:20" x14ac:dyDescent="0.75">
      <c r="A3" s="1">
        <v>2</v>
      </c>
      <c r="B3">
        <v>58</v>
      </c>
      <c r="C3" t="s">
        <v>15</v>
      </c>
      <c r="D3">
        <v>1.2958000000000001</v>
      </c>
      <c r="E3">
        <v>1.6425000000000001</v>
      </c>
      <c r="F3" s="1">
        <f t="shared" si="0"/>
        <v>0.34670000000000001</v>
      </c>
      <c r="G3" t="s">
        <v>16</v>
      </c>
      <c r="H3">
        <v>1.2917000000000001</v>
      </c>
      <c r="I3">
        <v>2.4876999999999998</v>
      </c>
      <c r="J3" s="1">
        <f t="shared" si="1"/>
        <v>1.1959999999999997</v>
      </c>
      <c r="K3" s="1">
        <f t="shared" si="2"/>
        <v>1.5426999999999997</v>
      </c>
      <c r="L3" s="1">
        <f t="shared" si="3"/>
        <v>22.473585272574063</v>
      </c>
      <c r="Q3">
        <f t="shared" si="4"/>
        <v>2.6598275862068963</v>
      </c>
    </row>
    <row r="4" spans="1:20" x14ac:dyDescent="0.75">
      <c r="A4" s="1">
        <v>3</v>
      </c>
      <c r="B4">
        <v>48</v>
      </c>
      <c r="C4" t="s">
        <v>17</v>
      </c>
      <c r="D4">
        <v>1.2942</v>
      </c>
      <c r="E4">
        <v>1.4678</v>
      </c>
      <c r="F4" s="1">
        <f t="shared" si="0"/>
        <v>0.17359999999999998</v>
      </c>
      <c r="G4" t="s">
        <v>18</v>
      </c>
      <c r="H4">
        <v>1.3049999999999999</v>
      </c>
      <c r="I4">
        <v>2.1682000000000001</v>
      </c>
      <c r="J4" s="1">
        <f t="shared" si="1"/>
        <v>0.86320000000000019</v>
      </c>
      <c r="K4" s="1">
        <f t="shared" si="2"/>
        <v>1.0368000000000002</v>
      </c>
      <c r="L4" s="1">
        <f t="shared" si="3"/>
        <v>16.743827160493822</v>
      </c>
      <c r="Q4">
        <f t="shared" si="4"/>
        <v>2.1600000000000006</v>
      </c>
    </row>
    <row r="5" spans="1:20" ht="15.5" thickBot="1" x14ac:dyDescent="0.9">
      <c r="A5" s="1">
        <v>4</v>
      </c>
      <c r="B5">
        <v>44</v>
      </c>
      <c r="C5" t="s">
        <v>19</v>
      </c>
      <c r="D5">
        <v>1.2970999999999999</v>
      </c>
      <c r="E5">
        <v>1.5369999999999999</v>
      </c>
      <c r="F5" s="1">
        <f t="shared" si="0"/>
        <v>0.2399</v>
      </c>
      <c r="G5" t="s">
        <v>20</v>
      </c>
      <c r="H5">
        <v>1.2875000000000001</v>
      </c>
      <c r="I5">
        <v>2.0179999999999998</v>
      </c>
      <c r="J5" s="1">
        <f t="shared" si="1"/>
        <v>0.73049999999999971</v>
      </c>
      <c r="K5" s="1">
        <f t="shared" si="2"/>
        <v>0.97039999999999971</v>
      </c>
      <c r="L5" s="1">
        <f t="shared" si="3"/>
        <v>24.721764220939825</v>
      </c>
      <c r="Q5">
        <f t="shared" si="4"/>
        <v>2.2054545454545447</v>
      </c>
    </row>
    <row r="6" spans="1:20" ht="16" x14ac:dyDescent="0.8">
      <c r="A6" s="1">
        <v>5</v>
      </c>
      <c r="B6">
        <v>48</v>
      </c>
      <c r="C6" t="s">
        <v>21</v>
      </c>
      <c r="D6">
        <v>1.2946</v>
      </c>
      <c r="E6">
        <v>1.5251999999999999</v>
      </c>
      <c r="F6" s="1">
        <f t="shared" si="0"/>
        <v>0.23059999999999992</v>
      </c>
      <c r="G6" t="s">
        <v>22</v>
      </c>
      <c r="H6">
        <v>1.2972999999999999</v>
      </c>
      <c r="I6">
        <v>2.1372</v>
      </c>
      <c r="J6" s="1">
        <f t="shared" si="1"/>
        <v>0.83990000000000009</v>
      </c>
      <c r="K6" s="1">
        <f t="shared" si="2"/>
        <v>1.0705</v>
      </c>
      <c r="L6" s="1">
        <f t="shared" si="3"/>
        <v>21.541335824381122</v>
      </c>
      <c r="N6" s="3" t="s">
        <v>23</v>
      </c>
      <c r="O6" s="3"/>
      <c r="Q6">
        <f t="shared" si="4"/>
        <v>2.2302083333333336</v>
      </c>
      <c r="S6" s="3" t="s">
        <v>24</v>
      </c>
      <c r="T6" s="3"/>
    </row>
    <row r="7" spans="1:20" ht="16" x14ac:dyDescent="0.8">
      <c r="A7" s="1">
        <v>6</v>
      </c>
      <c r="B7">
        <v>50</v>
      </c>
      <c r="C7" t="s">
        <v>25</v>
      </c>
      <c r="D7">
        <v>1.2936000000000001</v>
      </c>
      <c r="E7" s="4">
        <v>1.6605000000000001</v>
      </c>
      <c r="F7" s="1">
        <f t="shared" si="0"/>
        <v>0.3669</v>
      </c>
      <c r="G7" t="s">
        <v>26</v>
      </c>
      <c r="H7">
        <v>1.3011999999999999</v>
      </c>
      <c r="I7">
        <v>2.3975</v>
      </c>
      <c r="J7" s="1">
        <f t="shared" si="1"/>
        <v>1.0963000000000001</v>
      </c>
      <c r="K7" s="1">
        <f t="shared" si="2"/>
        <v>1.4632000000000001</v>
      </c>
      <c r="L7" s="1">
        <f t="shared" si="3"/>
        <v>25.075177692728268</v>
      </c>
      <c r="N7" s="5"/>
      <c r="O7" s="5"/>
      <c r="Q7">
        <f t="shared" si="4"/>
        <v>2.9264000000000001</v>
      </c>
      <c r="S7" s="5"/>
      <c r="T7" s="5"/>
    </row>
    <row r="8" spans="1:20" x14ac:dyDescent="0.75">
      <c r="A8" s="1">
        <v>7</v>
      </c>
      <c r="B8">
        <v>53</v>
      </c>
      <c r="C8" t="s">
        <v>27</v>
      </c>
      <c r="D8">
        <v>1.3129999999999999</v>
      </c>
      <c r="E8">
        <v>1.6633</v>
      </c>
      <c r="F8" s="1">
        <f t="shared" si="0"/>
        <v>0.35030000000000006</v>
      </c>
      <c r="G8" t="s">
        <v>28</v>
      </c>
      <c r="H8">
        <v>1.3039000000000001</v>
      </c>
      <c r="I8">
        <v>2.41</v>
      </c>
      <c r="J8" s="1">
        <f t="shared" si="1"/>
        <v>1.1061000000000001</v>
      </c>
      <c r="K8" s="1">
        <f t="shared" si="2"/>
        <v>1.4564000000000001</v>
      </c>
      <c r="L8" s="1">
        <f t="shared" si="3"/>
        <v>24.052458115902226</v>
      </c>
      <c r="Q8">
        <f t="shared" si="4"/>
        <v>2.7479245283018869</v>
      </c>
    </row>
    <row r="9" spans="1:20" x14ac:dyDescent="0.75">
      <c r="A9" s="1">
        <v>8</v>
      </c>
      <c r="B9">
        <v>52</v>
      </c>
      <c r="C9" t="s">
        <v>29</v>
      </c>
      <c r="D9">
        <v>1.2784</v>
      </c>
      <c r="E9">
        <v>1.5382</v>
      </c>
      <c r="F9" s="1">
        <f t="shared" si="0"/>
        <v>0.25980000000000003</v>
      </c>
      <c r="G9" t="s">
        <v>30</v>
      </c>
      <c r="H9">
        <v>1.3009999999999999</v>
      </c>
      <c r="I9">
        <v>2.1793999999999998</v>
      </c>
      <c r="J9" s="1">
        <f t="shared" si="1"/>
        <v>0.87839999999999985</v>
      </c>
      <c r="K9" s="1">
        <f t="shared" si="2"/>
        <v>1.1381999999999999</v>
      </c>
      <c r="L9" s="1">
        <f t="shared" si="3"/>
        <v>22.825513969425415</v>
      </c>
      <c r="N9" t="s">
        <v>31</v>
      </c>
      <c r="O9">
        <f>AVERAGE(L2:L21)</f>
        <v>20.161483774882075</v>
      </c>
      <c r="Q9">
        <f t="shared" si="4"/>
        <v>2.1888461538461539</v>
      </c>
      <c r="S9" t="s">
        <v>31</v>
      </c>
      <c r="T9">
        <f>AVERAGE(Q2:Q20)</f>
        <v>2.5030604856323881</v>
      </c>
    </row>
    <row r="10" spans="1:20" x14ac:dyDescent="0.75">
      <c r="A10" s="1">
        <v>9</v>
      </c>
      <c r="B10">
        <v>48</v>
      </c>
      <c r="C10" t="s">
        <v>32</v>
      </c>
      <c r="D10">
        <v>1.2889999999999999</v>
      </c>
      <c r="E10">
        <v>1.5377000000000001</v>
      </c>
      <c r="F10" s="1">
        <f t="shared" si="0"/>
        <v>0.24870000000000014</v>
      </c>
      <c r="G10" t="s">
        <v>33</v>
      </c>
      <c r="H10">
        <v>1.2881</v>
      </c>
      <c r="I10">
        <v>2.1505999999999998</v>
      </c>
      <c r="J10" s="1">
        <f t="shared" si="1"/>
        <v>0.86249999999999982</v>
      </c>
      <c r="K10" s="1">
        <f t="shared" si="2"/>
        <v>1.1112</v>
      </c>
      <c r="L10" s="1">
        <f t="shared" si="3"/>
        <v>22.381209503239756</v>
      </c>
      <c r="N10" t="s">
        <v>34</v>
      </c>
      <c r="O10">
        <f>(O13/SQRT(20))</f>
        <v>1.3586318871393959</v>
      </c>
      <c r="Q10">
        <f t="shared" si="4"/>
        <v>2.3149999999999999</v>
      </c>
      <c r="S10" t="s">
        <v>34</v>
      </c>
      <c r="T10">
        <f>(T13/SQRT(20))</f>
        <v>0.11388737924263595</v>
      </c>
    </row>
    <row r="11" spans="1:20" x14ac:dyDescent="0.75">
      <c r="A11" s="1">
        <v>10</v>
      </c>
      <c r="B11">
        <v>52</v>
      </c>
      <c r="C11" t="s">
        <v>35</v>
      </c>
      <c r="D11">
        <v>1.2968999999999999</v>
      </c>
      <c r="E11">
        <v>1.5807</v>
      </c>
      <c r="F11" s="1">
        <f t="shared" si="0"/>
        <v>0.28380000000000005</v>
      </c>
      <c r="G11" t="s">
        <v>36</v>
      </c>
      <c r="H11">
        <v>1.3031999999999999</v>
      </c>
      <c r="I11">
        <v>2.4870000000000001</v>
      </c>
      <c r="J11" s="1">
        <f t="shared" si="1"/>
        <v>1.1838000000000002</v>
      </c>
      <c r="K11" s="1">
        <f t="shared" si="2"/>
        <v>1.4676000000000002</v>
      </c>
      <c r="L11" s="1">
        <f t="shared" si="3"/>
        <v>19.337694194603436</v>
      </c>
      <c r="N11" t="s">
        <v>37</v>
      </c>
      <c r="O11">
        <f>MEDIAN(L2:L21)</f>
        <v>22.108182165098928</v>
      </c>
      <c r="Q11">
        <f t="shared" si="4"/>
        <v>2.8223076923076929</v>
      </c>
      <c r="S11" t="s">
        <v>37</v>
      </c>
      <c r="T11">
        <f>MEDIAN(Q2:Q20)</f>
        <v>2.3550980392156871</v>
      </c>
    </row>
    <row r="12" spans="1:20" x14ac:dyDescent="0.75">
      <c r="A12" s="1">
        <v>11</v>
      </c>
      <c r="B12">
        <v>50</v>
      </c>
      <c r="C12" t="s">
        <v>38</v>
      </c>
      <c r="D12">
        <v>1.2955000000000001</v>
      </c>
      <c r="E12">
        <v>1.5704</v>
      </c>
      <c r="F12" s="1">
        <f t="shared" si="0"/>
        <v>0.27489999999999992</v>
      </c>
      <c r="G12" t="s">
        <v>39</v>
      </c>
      <c r="H12">
        <v>1.2881</v>
      </c>
      <c r="I12">
        <v>2.7641</v>
      </c>
      <c r="J12" s="1">
        <f t="shared" si="1"/>
        <v>1.476</v>
      </c>
      <c r="K12" s="1">
        <f t="shared" si="2"/>
        <v>1.7508999999999999</v>
      </c>
      <c r="L12" s="1">
        <f t="shared" si="3"/>
        <v>15.70049688731509</v>
      </c>
      <c r="N12" t="s">
        <v>40</v>
      </c>
      <c r="O12" t="e">
        <f>_xlfn.MODE.SNGL(L2:L21)</f>
        <v>#N/A</v>
      </c>
      <c r="Q12">
        <f t="shared" si="4"/>
        <v>3.5018000000000002</v>
      </c>
      <c r="S12" t="s">
        <v>40</v>
      </c>
      <c r="T12" t="e">
        <f>_xlfn.MODE.SNGL(Q2:Q20)</f>
        <v>#N/A</v>
      </c>
    </row>
    <row r="13" spans="1:20" x14ac:dyDescent="0.75">
      <c r="A13" s="1">
        <v>12</v>
      </c>
      <c r="B13">
        <v>51</v>
      </c>
      <c r="C13" t="s">
        <v>41</v>
      </c>
      <c r="D13">
        <v>1.3</v>
      </c>
      <c r="E13">
        <v>1.5933999999999999</v>
      </c>
      <c r="F13" s="1">
        <f t="shared" si="0"/>
        <v>0.29339999999999988</v>
      </c>
      <c r="G13" t="s">
        <v>42</v>
      </c>
      <c r="H13">
        <v>1.2998000000000001</v>
      </c>
      <c r="I13">
        <v>2.835</v>
      </c>
      <c r="J13" s="1">
        <f t="shared" si="1"/>
        <v>1.5351999999999999</v>
      </c>
      <c r="K13" s="1">
        <f t="shared" si="2"/>
        <v>1.8285999999999998</v>
      </c>
      <c r="L13" s="1">
        <f t="shared" si="3"/>
        <v>16.045061795909437</v>
      </c>
      <c r="N13" t="s">
        <v>43</v>
      </c>
      <c r="O13">
        <f>_xlfn.STDEV.S(L2:L21)</f>
        <v>6.0759865120850236</v>
      </c>
      <c r="Q13">
        <f t="shared" si="4"/>
        <v>3.5854901960784309</v>
      </c>
      <c r="S13" t="s">
        <v>43</v>
      </c>
      <c r="T13">
        <f>_xlfn.STDEV.S(Q2:Q20)</f>
        <v>0.50931984353166504</v>
      </c>
    </row>
    <row r="14" spans="1:20" x14ac:dyDescent="0.75">
      <c r="A14" s="1">
        <v>13</v>
      </c>
      <c r="B14">
        <v>50</v>
      </c>
      <c r="C14" t="s">
        <v>44</v>
      </c>
      <c r="D14">
        <v>1.2974000000000001</v>
      </c>
      <c r="E14">
        <v>1.3269</v>
      </c>
      <c r="F14" s="1">
        <f t="shared" si="0"/>
        <v>2.949999999999986E-2</v>
      </c>
      <c r="G14" t="s">
        <v>45</v>
      </c>
      <c r="H14">
        <v>1.3055000000000001</v>
      </c>
      <c r="I14">
        <v>2.2637999999999998</v>
      </c>
      <c r="J14" s="1">
        <f t="shared" si="1"/>
        <v>0.95829999999999971</v>
      </c>
      <c r="K14" s="1">
        <f t="shared" si="2"/>
        <v>0.98779999999999957</v>
      </c>
      <c r="L14" s="1">
        <f t="shared" si="3"/>
        <v>2.9864345009111029</v>
      </c>
      <c r="N14" t="s">
        <v>46</v>
      </c>
      <c r="O14">
        <f>_xlfn.VAR.S(L2:L21)</f>
        <v>36.917612095039132</v>
      </c>
      <c r="Q14">
        <f t="shared" si="4"/>
        <v>1.9755999999999991</v>
      </c>
      <c r="S14" t="s">
        <v>46</v>
      </c>
      <c r="T14">
        <f>_xlfn.VAR.S(Q2:Q20)</f>
        <v>0.25940670301511976</v>
      </c>
    </row>
    <row r="15" spans="1:20" x14ac:dyDescent="0.75">
      <c r="A15" s="1">
        <v>14</v>
      </c>
      <c r="B15">
        <v>40</v>
      </c>
      <c r="C15" t="s">
        <v>47</v>
      </c>
      <c r="D15">
        <v>1.2919</v>
      </c>
      <c r="E15">
        <v>1.4491000000000001</v>
      </c>
      <c r="F15" s="1">
        <f t="shared" si="0"/>
        <v>0.15720000000000001</v>
      </c>
      <c r="G15" t="s">
        <v>48</v>
      </c>
      <c r="H15">
        <v>1.3009999999999999</v>
      </c>
      <c r="I15">
        <v>1.8415999999999999</v>
      </c>
      <c r="J15" s="1">
        <f t="shared" si="1"/>
        <v>0.54059999999999997</v>
      </c>
      <c r="K15" s="1">
        <f t="shared" si="2"/>
        <v>0.69779999999999998</v>
      </c>
      <c r="L15" s="1">
        <f t="shared" si="3"/>
        <v>22.52794496990542</v>
      </c>
      <c r="N15" t="s">
        <v>49</v>
      </c>
      <c r="O15">
        <f>KURT(L2:L21)</f>
        <v>2.8429812963887056</v>
      </c>
      <c r="Q15">
        <f t="shared" si="4"/>
        <v>1.7444999999999999</v>
      </c>
      <c r="S15" t="s">
        <v>49</v>
      </c>
      <c r="T15">
        <f>KURT(Q2:Q20)</f>
        <v>1.9377600140261464E-2</v>
      </c>
    </row>
    <row r="16" spans="1:20" x14ac:dyDescent="0.75">
      <c r="A16" s="1">
        <v>15</v>
      </c>
      <c r="B16">
        <v>51</v>
      </c>
      <c r="C16" t="s">
        <v>50</v>
      </c>
      <c r="D16">
        <v>1.3145</v>
      </c>
      <c r="E16">
        <v>1.5668</v>
      </c>
      <c r="F16" s="1">
        <f t="shared" si="0"/>
        <v>0.25229999999999997</v>
      </c>
      <c r="G16" t="s">
        <v>51</v>
      </c>
      <c r="H16">
        <v>1.3018000000000001</v>
      </c>
      <c r="I16">
        <v>2.3361999999999998</v>
      </c>
      <c r="J16" s="1">
        <f t="shared" si="1"/>
        <v>1.0343999999999998</v>
      </c>
      <c r="K16" s="1">
        <f t="shared" si="2"/>
        <v>1.2866999999999997</v>
      </c>
      <c r="L16" s="1">
        <f t="shared" si="3"/>
        <v>19.608300303100958</v>
      </c>
      <c r="N16" t="s">
        <v>52</v>
      </c>
      <c r="O16">
        <f>SKEW(L2:L21)</f>
        <v>-1.6848367010893623</v>
      </c>
      <c r="Q16">
        <f t="shared" si="4"/>
        <v>2.5229411764705878</v>
      </c>
      <c r="S16" t="s">
        <v>52</v>
      </c>
      <c r="T16">
        <f>SKEW(Q2:Q20)</f>
        <v>0.70184392334819745</v>
      </c>
    </row>
    <row r="17" spans="1:20" x14ac:dyDescent="0.75">
      <c r="A17" s="1">
        <v>16</v>
      </c>
      <c r="B17">
        <v>42</v>
      </c>
      <c r="C17" t="s">
        <v>53</v>
      </c>
      <c r="D17">
        <v>1.3003</v>
      </c>
      <c r="E17">
        <v>1.4921</v>
      </c>
      <c r="F17" s="1">
        <f t="shared" si="0"/>
        <v>0.19179999999999997</v>
      </c>
      <c r="G17" t="s">
        <v>54</v>
      </c>
      <c r="H17" s="6">
        <v>1.3112999999999999</v>
      </c>
      <c r="I17">
        <v>1.9979</v>
      </c>
      <c r="J17" s="1">
        <f t="shared" si="1"/>
        <v>0.6866000000000001</v>
      </c>
      <c r="K17" s="1">
        <f t="shared" si="2"/>
        <v>0.87840000000000007</v>
      </c>
      <c r="L17" s="1">
        <f t="shared" si="3"/>
        <v>21.8351548269581</v>
      </c>
      <c r="N17" t="s">
        <v>55</v>
      </c>
      <c r="O17">
        <f>MAX(L2:L21)-MIN(L2:L21)</f>
        <v>23.498727492010218</v>
      </c>
      <c r="Q17">
        <f t="shared" si="4"/>
        <v>2.0914285714285716</v>
      </c>
      <c r="S17" t="s">
        <v>55</v>
      </c>
      <c r="T17">
        <f>MAX(Q2:Q20)-MIN(Q2:Q20)</f>
        <v>1.840990196078431</v>
      </c>
    </row>
    <row r="18" spans="1:20" x14ac:dyDescent="0.75">
      <c r="A18" s="1">
        <v>17</v>
      </c>
      <c r="B18">
        <v>45</v>
      </c>
      <c r="C18" t="s">
        <v>56</v>
      </c>
      <c r="D18">
        <v>1.2971999999999999</v>
      </c>
      <c r="E18">
        <v>1.3585</v>
      </c>
      <c r="F18" s="1">
        <f t="shared" si="0"/>
        <v>6.1300000000000132E-2</v>
      </c>
      <c r="G18" t="s">
        <v>57</v>
      </c>
      <c r="H18">
        <v>1.3016000000000001</v>
      </c>
      <c r="I18">
        <v>2.0830000000000002</v>
      </c>
      <c r="J18" s="1">
        <f t="shared" si="1"/>
        <v>0.78140000000000009</v>
      </c>
      <c r="K18" s="1">
        <f t="shared" si="2"/>
        <v>0.84270000000000023</v>
      </c>
      <c r="L18" s="1">
        <f t="shared" si="3"/>
        <v>7.2742375697164015</v>
      </c>
      <c r="N18" t="s">
        <v>58</v>
      </c>
      <c r="O18">
        <f>MIN(L2:L21)</f>
        <v>2.9864345009111029</v>
      </c>
      <c r="Q18">
        <f t="shared" si="4"/>
        <v>1.8726666666666674</v>
      </c>
      <c r="S18" t="s">
        <v>58</v>
      </c>
      <c r="T18">
        <f>MIN(Q2:Q20)</f>
        <v>1.7444999999999999</v>
      </c>
    </row>
    <row r="19" spans="1:20" x14ac:dyDescent="0.75">
      <c r="A19" s="1">
        <v>18</v>
      </c>
      <c r="B19">
        <v>47</v>
      </c>
      <c r="C19" t="s">
        <v>59</v>
      </c>
      <c r="D19">
        <v>1.2929999999999999</v>
      </c>
      <c r="E19">
        <v>1.5946</v>
      </c>
      <c r="F19" s="1">
        <f t="shared" si="0"/>
        <v>0.30160000000000009</v>
      </c>
      <c r="G19" t="s">
        <v>60</v>
      </c>
      <c r="H19">
        <v>1.3123</v>
      </c>
      <c r="I19">
        <v>2.1905999999999999</v>
      </c>
      <c r="J19" s="1">
        <f t="shared" si="1"/>
        <v>0.87829999999999986</v>
      </c>
      <c r="K19" s="1">
        <f t="shared" si="2"/>
        <v>1.1798999999999999</v>
      </c>
      <c r="L19" s="1">
        <f t="shared" si="3"/>
        <v>25.561488261717102</v>
      </c>
      <c r="N19" t="s">
        <v>61</v>
      </c>
      <c r="O19">
        <f>MAX(L2:L21)</f>
        <v>26.48516199292132</v>
      </c>
      <c r="Q19">
        <f>(K20/B20)*100</f>
        <v>2.3550980392156871</v>
      </c>
      <c r="S19" t="s">
        <v>61</v>
      </c>
      <c r="T19">
        <f>MAX(Q2:Q20)</f>
        <v>3.5854901960784309</v>
      </c>
    </row>
    <row r="20" spans="1:20" x14ac:dyDescent="0.75">
      <c r="A20" s="1">
        <v>19</v>
      </c>
      <c r="B20">
        <v>51</v>
      </c>
      <c r="C20" t="s">
        <v>62</v>
      </c>
      <c r="D20">
        <v>1.3066</v>
      </c>
      <c r="E20">
        <v>1.5476000000000001</v>
      </c>
      <c r="F20" s="1">
        <f t="shared" si="0"/>
        <v>0.2410000000000001</v>
      </c>
      <c r="G20" t="s">
        <v>63</v>
      </c>
      <c r="H20">
        <v>1.3043</v>
      </c>
      <c r="I20" s="1">
        <v>2.2644000000000002</v>
      </c>
      <c r="J20" s="1">
        <f t="shared" si="1"/>
        <v>0.96010000000000018</v>
      </c>
      <c r="K20" s="1">
        <f t="shared" si="2"/>
        <v>1.2011000000000003</v>
      </c>
      <c r="L20" s="1">
        <f t="shared" si="3"/>
        <v>20.064940471234706</v>
      </c>
      <c r="N20" t="s">
        <v>64</v>
      </c>
      <c r="O20">
        <f>SUM(L2:L21)</f>
        <v>403.22967549764149</v>
      </c>
      <c r="Q20">
        <f>(K21/B21)*100</f>
        <v>2.6419999999999995</v>
      </c>
      <c r="S20" t="s">
        <v>64</v>
      </c>
      <c r="T20">
        <f>SUM(Q2:Q20)</f>
        <v>47.558149227015377</v>
      </c>
    </row>
    <row r="21" spans="1:20" ht="15.5" thickBot="1" x14ac:dyDescent="0.9">
      <c r="A21" s="1">
        <v>20</v>
      </c>
      <c r="B21">
        <v>50</v>
      </c>
      <c r="C21" t="s">
        <v>65</v>
      </c>
      <c r="D21">
        <v>1.3028</v>
      </c>
      <c r="E21" s="2">
        <v>1.6460999999999999</v>
      </c>
      <c r="F21" s="1">
        <f t="shared" si="0"/>
        <v>0.34329999999999994</v>
      </c>
      <c r="G21" t="s">
        <v>66</v>
      </c>
      <c r="H21">
        <v>1.304</v>
      </c>
      <c r="I21" s="1">
        <v>2.2816999999999998</v>
      </c>
      <c r="J21" s="1">
        <f t="shared" si="1"/>
        <v>0.97769999999999979</v>
      </c>
      <c r="K21" s="1">
        <f t="shared" si="2"/>
        <v>1.3209999999999997</v>
      </c>
      <c r="L21" s="1">
        <f t="shared" si="3"/>
        <v>25.987887963663891</v>
      </c>
      <c r="N21" s="7" t="s">
        <v>67</v>
      </c>
      <c r="O21" s="7">
        <v>20</v>
      </c>
      <c r="Q21" t="e">
        <f>(K22/B22)*100</f>
        <v>#DIV/0!</v>
      </c>
      <c r="S21" s="7" t="s">
        <v>67</v>
      </c>
      <c r="T21" s="7">
        <v>20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4.75" x14ac:dyDescent="0.75"/>
  <cols>
    <col min="1" max="1" width="8.8632812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12</v>
      </c>
    </row>
    <row r="2" spans="1:20" x14ac:dyDescent="0.75">
      <c r="A2" s="1">
        <v>1</v>
      </c>
      <c r="B2">
        <v>47</v>
      </c>
      <c r="C2" t="s">
        <v>68</v>
      </c>
      <c r="D2">
        <v>1.3066</v>
      </c>
      <c r="E2">
        <v>1.6177999999999999</v>
      </c>
      <c r="F2" s="1">
        <f t="shared" ref="F2:F21" si="0">(E2-D2)</f>
        <v>0.31119999999999992</v>
      </c>
      <c r="G2" t="s">
        <v>69</v>
      </c>
      <c r="H2">
        <v>1.3016000000000001</v>
      </c>
      <c r="I2">
        <v>2.0123000000000002</v>
      </c>
      <c r="J2" s="1">
        <f t="shared" ref="J2:J21" si="1">(I2-H2)</f>
        <v>0.71070000000000011</v>
      </c>
      <c r="K2" s="1">
        <f t="shared" ref="K2:K21" si="2">(F2+J2)</f>
        <v>1.0219</v>
      </c>
      <c r="L2" s="1">
        <f t="shared" ref="L2:L21" si="3">(F2/K2)*100</f>
        <v>30.453077600547989</v>
      </c>
      <c r="Q2">
        <f t="shared" ref="Q2:Q18" si="4">(K2/B2)*100</f>
        <v>2.1742553191489362</v>
      </c>
    </row>
    <row r="3" spans="1:20" x14ac:dyDescent="0.75">
      <c r="A3" s="1">
        <v>2</v>
      </c>
      <c r="B3">
        <v>49</v>
      </c>
      <c r="C3" t="s">
        <v>70</v>
      </c>
      <c r="D3">
        <v>1.3115000000000001</v>
      </c>
      <c r="E3">
        <v>1.6295999999999999</v>
      </c>
      <c r="F3" s="1">
        <f t="shared" si="0"/>
        <v>0.31809999999999983</v>
      </c>
      <c r="G3" t="s">
        <v>71</v>
      </c>
      <c r="H3">
        <v>1.3109</v>
      </c>
      <c r="I3">
        <v>2.2963</v>
      </c>
      <c r="J3" s="1">
        <f t="shared" si="1"/>
        <v>0.98540000000000005</v>
      </c>
      <c r="K3" s="1">
        <f t="shared" si="2"/>
        <v>1.3034999999999999</v>
      </c>
      <c r="L3" s="1">
        <f t="shared" si="3"/>
        <v>24.403528960490974</v>
      </c>
      <c r="Q3">
        <f t="shared" si="4"/>
        <v>2.6602040816326529</v>
      </c>
    </row>
    <row r="4" spans="1:20" x14ac:dyDescent="0.75">
      <c r="A4" s="1">
        <v>3</v>
      </c>
      <c r="B4">
        <v>48</v>
      </c>
      <c r="C4" t="s">
        <v>72</v>
      </c>
      <c r="D4">
        <v>1.3216000000000001</v>
      </c>
      <c r="E4">
        <v>1.6082000000000001</v>
      </c>
      <c r="F4" s="1">
        <f t="shared" si="0"/>
        <v>0.28659999999999997</v>
      </c>
      <c r="G4" t="s">
        <v>73</v>
      </c>
      <c r="H4">
        <v>1.3223</v>
      </c>
      <c r="I4">
        <v>2.0543999999999998</v>
      </c>
      <c r="J4" s="1">
        <f t="shared" si="1"/>
        <v>0.73209999999999975</v>
      </c>
      <c r="K4" s="1">
        <f t="shared" si="2"/>
        <v>1.0186999999999997</v>
      </c>
      <c r="L4" s="1">
        <f t="shared" si="3"/>
        <v>28.13389614214195</v>
      </c>
      <c r="Q4">
        <f t="shared" si="4"/>
        <v>2.122291666666666</v>
      </c>
    </row>
    <row r="5" spans="1:20" ht="15.5" thickBot="1" x14ac:dyDescent="0.9">
      <c r="A5" s="1">
        <v>4</v>
      </c>
      <c r="B5">
        <v>52</v>
      </c>
      <c r="C5" t="s">
        <v>74</v>
      </c>
      <c r="D5">
        <v>1.3042</v>
      </c>
      <c r="E5">
        <v>1.6734</v>
      </c>
      <c r="F5" s="1">
        <f t="shared" si="0"/>
        <v>0.36919999999999997</v>
      </c>
      <c r="G5" t="s">
        <v>75</v>
      </c>
      <c r="H5">
        <v>1.3057000000000001</v>
      </c>
      <c r="I5">
        <v>2.3014999999999999</v>
      </c>
      <c r="J5" s="1">
        <f t="shared" si="1"/>
        <v>0.9957999999999998</v>
      </c>
      <c r="K5" s="1">
        <f t="shared" si="2"/>
        <v>1.3649999999999998</v>
      </c>
      <c r="L5" s="1">
        <f t="shared" si="3"/>
        <v>27.047619047619047</v>
      </c>
      <c r="Q5">
        <f t="shared" si="4"/>
        <v>2.6249999999999996</v>
      </c>
    </row>
    <row r="6" spans="1:20" ht="16" x14ac:dyDescent="0.8">
      <c r="A6" s="1">
        <v>5</v>
      </c>
      <c r="B6">
        <v>50</v>
      </c>
      <c r="C6" t="s">
        <v>76</v>
      </c>
      <c r="D6">
        <v>1.3228</v>
      </c>
      <c r="E6">
        <v>1.5918000000000001</v>
      </c>
      <c r="F6" s="1">
        <f t="shared" si="0"/>
        <v>0.26900000000000013</v>
      </c>
      <c r="G6" t="s">
        <v>77</v>
      </c>
      <c r="H6">
        <v>1.33</v>
      </c>
      <c r="I6">
        <v>2.0488</v>
      </c>
      <c r="J6" s="1">
        <f t="shared" si="1"/>
        <v>0.71879999999999988</v>
      </c>
      <c r="K6" s="1">
        <f t="shared" si="2"/>
        <v>0.98780000000000001</v>
      </c>
      <c r="L6" s="1">
        <f t="shared" si="3"/>
        <v>27.232233245596287</v>
      </c>
      <c r="N6" s="3" t="s">
        <v>23</v>
      </c>
      <c r="O6" s="3"/>
      <c r="Q6">
        <f t="shared" si="4"/>
        <v>1.9756</v>
      </c>
      <c r="S6" s="3" t="s">
        <v>24</v>
      </c>
      <c r="T6" s="3"/>
    </row>
    <row r="7" spans="1:20" ht="16" x14ac:dyDescent="0.8">
      <c r="A7" s="1">
        <v>6</v>
      </c>
      <c r="B7">
        <v>49</v>
      </c>
      <c r="C7" t="s">
        <v>78</v>
      </c>
      <c r="D7">
        <v>1.3149</v>
      </c>
      <c r="E7" s="4">
        <v>1.5477000000000001</v>
      </c>
      <c r="F7" s="1">
        <f t="shared" si="0"/>
        <v>0.23280000000000012</v>
      </c>
      <c r="G7" t="s">
        <v>79</v>
      </c>
      <c r="H7">
        <v>1.3139000000000001</v>
      </c>
      <c r="I7">
        <v>2.1143000000000001</v>
      </c>
      <c r="J7" s="1">
        <f t="shared" si="1"/>
        <v>0.8004</v>
      </c>
      <c r="K7" s="1">
        <f t="shared" si="2"/>
        <v>1.0332000000000001</v>
      </c>
      <c r="L7" s="1">
        <f t="shared" si="3"/>
        <v>22.531939605110345</v>
      </c>
      <c r="N7" s="5"/>
      <c r="O7" s="5"/>
      <c r="Q7">
        <f t="shared" si="4"/>
        <v>2.1085714285714285</v>
      </c>
      <c r="S7" s="5"/>
      <c r="T7" s="5"/>
    </row>
    <row r="8" spans="1:20" x14ac:dyDescent="0.75">
      <c r="A8" s="1">
        <v>7</v>
      </c>
      <c r="B8">
        <v>50</v>
      </c>
      <c r="C8" t="s">
        <v>80</v>
      </c>
      <c r="D8">
        <v>1.3170999999999999</v>
      </c>
      <c r="E8">
        <v>1.6364000000000001</v>
      </c>
      <c r="F8" s="1">
        <f t="shared" si="0"/>
        <v>0.31930000000000014</v>
      </c>
      <c r="G8" t="s">
        <v>81</v>
      </c>
      <c r="H8">
        <v>1.3093999999999999</v>
      </c>
      <c r="I8">
        <v>2.1724000000000001</v>
      </c>
      <c r="J8" s="1">
        <f t="shared" si="1"/>
        <v>0.86300000000000021</v>
      </c>
      <c r="K8" s="1">
        <f t="shared" si="2"/>
        <v>1.1823000000000004</v>
      </c>
      <c r="L8" s="1">
        <f t="shared" si="3"/>
        <v>27.006681891228961</v>
      </c>
      <c r="Q8">
        <f t="shared" si="4"/>
        <v>2.3646000000000007</v>
      </c>
    </row>
    <row r="9" spans="1:20" x14ac:dyDescent="0.75">
      <c r="A9" s="1">
        <v>8</v>
      </c>
      <c r="B9">
        <v>54</v>
      </c>
      <c r="C9" t="s">
        <v>82</v>
      </c>
      <c r="D9">
        <v>1.3258000000000001</v>
      </c>
      <c r="E9">
        <v>1.6520999999999999</v>
      </c>
      <c r="F9" s="1">
        <f t="shared" si="0"/>
        <v>0.32629999999999981</v>
      </c>
      <c r="G9" t="s">
        <v>83</v>
      </c>
      <c r="H9">
        <v>1.3138000000000001</v>
      </c>
      <c r="I9">
        <v>2.3512</v>
      </c>
      <c r="J9" s="1">
        <f t="shared" si="1"/>
        <v>1.0373999999999999</v>
      </c>
      <c r="K9" s="1">
        <f t="shared" si="2"/>
        <v>1.3636999999999997</v>
      </c>
      <c r="L9" s="1">
        <f t="shared" si="3"/>
        <v>23.927550047664432</v>
      </c>
      <c r="N9" t="s">
        <v>31</v>
      </c>
      <c r="O9">
        <f>AVERAGE(L2:L21)</f>
        <v>25.438332450494279</v>
      </c>
      <c r="Q9">
        <f t="shared" si="4"/>
        <v>2.52537037037037</v>
      </c>
      <c r="S9" t="s">
        <v>31</v>
      </c>
      <c r="T9">
        <f>AVERAGE(Q2:Q20)</f>
        <v>2.3258469338719396</v>
      </c>
    </row>
    <row r="10" spans="1:20" x14ac:dyDescent="0.75">
      <c r="A10" s="1">
        <v>9</v>
      </c>
      <c r="B10">
        <v>45</v>
      </c>
      <c r="C10" t="s">
        <v>84</v>
      </c>
      <c r="D10">
        <v>1.3189</v>
      </c>
      <c r="E10">
        <v>1.5680000000000001</v>
      </c>
      <c r="F10" s="1">
        <f t="shared" si="0"/>
        <v>0.2491000000000001</v>
      </c>
      <c r="G10" t="s">
        <v>85</v>
      </c>
      <c r="H10">
        <v>1.3216000000000001</v>
      </c>
      <c r="I10">
        <v>2.0028999999999999</v>
      </c>
      <c r="J10" s="1">
        <f t="shared" si="1"/>
        <v>0.68129999999999979</v>
      </c>
      <c r="K10" s="1">
        <f t="shared" si="2"/>
        <v>0.93039999999999989</v>
      </c>
      <c r="L10" s="1">
        <f t="shared" si="3"/>
        <v>26.773430782459172</v>
      </c>
      <c r="N10" t="s">
        <v>34</v>
      </c>
      <c r="O10">
        <f>(O13/SQRT(20))</f>
        <v>0.82946248405388989</v>
      </c>
      <c r="Q10">
        <f t="shared" si="4"/>
        <v>2.0675555555555554</v>
      </c>
      <c r="S10" t="s">
        <v>34</v>
      </c>
      <c r="T10">
        <f>(T13/SQRT(20))</f>
        <v>6.8645623109746673E-2</v>
      </c>
    </row>
    <row r="11" spans="1:20" x14ac:dyDescent="0.75">
      <c r="A11" s="1">
        <v>10</v>
      </c>
      <c r="B11">
        <v>53</v>
      </c>
      <c r="C11" t="s">
        <v>86</v>
      </c>
      <c r="D11">
        <v>1.3026</v>
      </c>
      <c r="E11">
        <v>1.4369000000000001</v>
      </c>
      <c r="F11" s="1">
        <f t="shared" si="0"/>
        <v>0.13430000000000009</v>
      </c>
      <c r="G11" t="s">
        <v>87</v>
      </c>
      <c r="H11">
        <v>1.3209</v>
      </c>
      <c r="I11">
        <v>2.0322</v>
      </c>
      <c r="J11" s="1">
        <f t="shared" si="1"/>
        <v>0.71130000000000004</v>
      </c>
      <c r="K11" s="1">
        <f t="shared" si="2"/>
        <v>0.84560000000000013</v>
      </c>
      <c r="L11" s="1">
        <f t="shared" si="3"/>
        <v>15.882213812677396</v>
      </c>
      <c r="N11" t="s">
        <v>37</v>
      </c>
      <c r="O11">
        <f>MEDIAN(L2:L21)</f>
        <v>26.129410527274999</v>
      </c>
      <c r="Q11">
        <f t="shared" si="4"/>
        <v>1.595471698113208</v>
      </c>
      <c r="S11" t="s">
        <v>37</v>
      </c>
      <c r="T11">
        <f>MEDIAN(Q2:Q20)</f>
        <v>2.3220408163265307</v>
      </c>
    </row>
    <row r="12" spans="1:20" x14ac:dyDescent="0.75">
      <c r="A12" s="1">
        <v>11</v>
      </c>
      <c r="B12">
        <v>49</v>
      </c>
      <c r="C12" t="s">
        <v>88</v>
      </c>
      <c r="D12">
        <v>1.3149999999999999</v>
      </c>
      <c r="E12">
        <v>1.5942000000000001</v>
      </c>
      <c r="F12" s="1">
        <f t="shared" si="0"/>
        <v>0.27920000000000011</v>
      </c>
      <c r="G12" t="s">
        <v>89</v>
      </c>
      <c r="H12">
        <v>1.3055000000000001</v>
      </c>
      <c r="I12">
        <v>2.1640999999999999</v>
      </c>
      <c r="J12" s="1">
        <f t="shared" si="1"/>
        <v>0.85859999999999981</v>
      </c>
      <c r="K12" s="1">
        <f t="shared" si="2"/>
        <v>1.1377999999999999</v>
      </c>
      <c r="L12" s="1">
        <f t="shared" si="3"/>
        <v>24.538583230796284</v>
      </c>
      <c r="N12" t="s">
        <v>40</v>
      </c>
      <c r="O12" t="e">
        <f>_xlfn.MODE.SNGL(L2:L21)</f>
        <v>#N/A</v>
      </c>
      <c r="Q12">
        <f t="shared" si="4"/>
        <v>2.3220408163265307</v>
      </c>
      <c r="S12" t="s">
        <v>40</v>
      </c>
      <c r="T12" t="e">
        <f>_xlfn.MODE.SNGL(Q2:Q20)</f>
        <v>#N/A</v>
      </c>
    </row>
    <row r="13" spans="1:20" x14ac:dyDescent="0.75">
      <c r="A13" s="1">
        <v>12</v>
      </c>
      <c r="B13">
        <v>52</v>
      </c>
      <c r="C13" t="s">
        <v>90</v>
      </c>
      <c r="D13">
        <v>1.3129</v>
      </c>
      <c r="E13">
        <v>1.554</v>
      </c>
      <c r="F13" s="1">
        <f t="shared" si="0"/>
        <v>0.24110000000000009</v>
      </c>
      <c r="G13" t="s">
        <v>91</v>
      </c>
      <c r="H13">
        <v>1.3144</v>
      </c>
      <c r="I13">
        <v>2.4700000000000002</v>
      </c>
      <c r="J13" s="1">
        <f t="shared" si="1"/>
        <v>1.1556000000000002</v>
      </c>
      <c r="K13" s="1">
        <f t="shared" si="2"/>
        <v>1.3967000000000003</v>
      </c>
      <c r="L13" s="1">
        <f t="shared" si="3"/>
        <v>17.262117849216015</v>
      </c>
      <c r="N13" t="s">
        <v>43</v>
      </c>
      <c r="O13">
        <f>_xlfn.STDEV.S(L2:L21)</f>
        <v>3.7094689982606663</v>
      </c>
      <c r="Q13">
        <f t="shared" si="4"/>
        <v>2.6859615384615392</v>
      </c>
      <c r="S13" t="s">
        <v>43</v>
      </c>
      <c r="T13">
        <f>_xlfn.STDEV.S(Q2:Q20)</f>
        <v>0.30699255926244817</v>
      </c>
    </row>
    <row r="14" spans="1:20" x14ac:dyDescent="0.75">
      <c r="A14" s="1">
        <v>13</v>
      </c>
      <c r="B14">
        <v>47</v>
      </c>
      <c r="C14" t="s">
        <v>92</v>
      </c>
      <c r="D14">
        <v>1.3024</v>
      </c>
      <c r="E14">
        <v>1.5528999999999999</v>
      </c>
      <c r="F14" s="1">
        <f t="shared" si="0"/>
        <v>0.25049999999999994</v>
      </c>
      <c r="G14" t="s">
        <v>93</v>
      </c>
      <c r="H14">
        <v>1.3129</v>
      </c>
      <c r="I14">
        <v>2.0731000000000002</v>
      </c>
      <c r="J14" s="1">
        <f t="shared" si="1"/>
        <v>0.76020000000000021</v>
      </c>
      <c r="K14" s="1">
        <f t="shared" si="2"/>
        <v>1.0107000000000002</v>
      </c>
      <c r="L14" s="1">
        <f t="shared" si="3"/>
        <v>24.784802612051042</v>
      </c>
      <c r="N14" t="s">
        <v>46</v>
      </c>
      <c r="O14">
        <f>_xlfn.VAR.S(L2:L21)</f>
        <v>13.760160249056993</v>
      </c>
      <c r="Q14">
        <f t="shared" si="4"/>
        <v>2.1504255319148942</v>
      </c>
      <c r="S14" t="s">
        <v>46</v>
      </c>
      <c r="T14">
        <f>_xlfn.VAR.S(Q2:Q20)</f>
        <v>9.424443144250777E-2</v>
      </c>
    </row>
    <row r="15" spans="1:20" x14ac:dyDescent="0.75">
      <c r="A15" s="1">
        <v>14</v>
      </c>
      <c r="B15">
        <v>48</v>
      </c>
      <c r="C15" t="s">
        <v>94</v>
      </c>
      <c r="D15">
        <v>1.319</v>
      </c>
      <c r="E15">
        <v>1.6555</v>
      </c>
      <c r="F15" s="1">
        <f t="shared" si="0"/>
        <v>0.33650000000000002</v>
      </c>
      <c r="G15" t="s">
        <v>95</v>
      </c>
      <c r="H15">
        <v>1.3182</v>
      </c>
      <c r="I15">
        <v>2.0964999999999998</v>
      </c>
      <c r="J15" s="1">
        <f t="shared" si="1"/>
        <v>0.77829999999999977</v>
      </c>
      <c r="K15" s="1">
        <f t="shared" si="2"/>
        <v>1.1147999999999998</v>
      </c>
      <c r="L15" s="1">
        <f t="shared" si="3"/>
        <v>30.184786508790822</v>
      </c>
      <c r="N15" t="s">
        <v>49</v>
      </c>
      <c r="O15">
        <f>KURT(L2:L21)</f>
        <v>1.9863590511161453</v>
      </c>
      <c r="Q15">
        <f t="shared" si="4"/>
        <v>2.3224999999999998</v>
      </c>
      <c r="S15" t="s">
        <v>49</v>
      </c>
      <c r="T15">
        <f>KURT(Q2:Q20)</f>
        <v>0.1483539817308519</v>
      </c>
    </row>
    <row r="16" spans="1:20" x14ac:dyDescent="0.75">
      <c r="A16" s="1">
        <v>15</v>
      </c>
      <c r="B16">
        <v>48</v>
      </c>
      <c r="C16" t="s">
        <v>96</v>
      </c>
      <c r="D16">
        <v>1.3131999999999999</v>
      </c>
      <c r="E16">
        <v>1.5656000000000001</v>
      </c>
      <c r="F16" s="1">
        <f t="shared" si="0"/>
        <v>0.25240000000000018</v>
      </c>
      <c r="G16" t="s">
        <v>97</v>
      </c>
      <c r="H16">
        <v>1.3174999999999999</v>
      </c>
      <c r="I16">
        <v>2.0949</v>
      </c>
      <c r="J16" s="1">
        <f t="shared" si="1"/>
        <v>0.77740000000000009</v>
      </c>
      <c r="K16" s="1">
        <f t="shared" si="2"/>
        <v>1.0298000000000003</v>
      </c>
      <c r="L16" s="1">
        <f t="shared" si="3"/>
        <v>24.509613517187816</v>
      </c>
      <c r="N16" t="s">
        <v>52</v>
      </c>
      <c r="O16">
        <f>SKEW(L2:L21)</f>
        <v>-1.2497233975076709</v>
      </c>
      <c r="Q16">
        <f t="shared" si="4"/>
        <v>2.1454166666666672</v>
      </c>
      <c r="S16" t="s">
        <v>52</v>
      </c>
      <c r="T16">
        <f>SKEW(Q2:Q20)</f>
        <v>-0.4048768601152411</v>
      </c>
    </row>
    <row r="17" spans="1:20" x14ac:dyDescent="0.75">
      <c r="A17" s="1">
        <v>16</v>
      </c>
      <c r="B17">
        <v>48</v>
      </c>
      <c r="C17" t="s">
        <v>98</v>
      </c>
      <c r="D17">
        <v>1.3193999999999999</v>
      </c>
      <c r="E17">
        <v>1.6464000000000001</v>
      </c>
      <c r="F17" s="1">
        <f t="shared" si="0"/>
        <v>0.32700000000000018</v>
      </c>
      <c r="G17" t="s">
        <v>99</v>
      </c>
      <c r="H17">
        <v>1.3207</v>
      </c>
      <c r="I17">
        <v>2.2288999999999999</v>
      </c>
      <c r="J17" s="1">
        <f t="shared" si="1"/>
        <v>0.9081999999999999</v>
      </c>
      <c r="K17" s="1">
        <f t="shared" si="2"/>
        <v>1.2352000000000001</v>
      </c>
      <c r="L17" s="1">
        <f t="shared" si="3"/>
        <v>26.473445595854933</v>
      </c>
      <c r="N17" t="s">
        <v>55</v>
      </c>
      <c r="O17">
        <f>MAX(L2:L21)-MIN(L2:L21)</f>
        <v>14.570863787870593</v>
      </c>
      <c r="Q17">
        <f t="shared" si="4"/>
        <v>2.5733333333333333</v>
      </c>
      <c r="S17" t="s">
        <v>55</v>
      </c>
      <c r="T17">
        <f>MAX(Q2:Q20)-MIN(Q2:Q20)</f>
        <v>1.220217957059206</v>
      </c>
    </row>
    <row r="18" spans="1:20" x14ac:dyDescent="0.75">
      <c r="A18" s="1">
        <v>17</v>
      </c>
      <c r="B18">
        <v>50</v>
      </c>
      <c r="C18" t="s">
        <v>100</v>
      </c>
      <c r="D18">
        <v>1.3192999999999999</v>
      </c>
      <c r="E18">
        <v>1.7181</v>
      </c>
      <c r="F18" s="1">
        <f t="shared" si="0"/>
        <v>0.39880000000000004</v>
      </c>
      <c r="G18" t="s">
        <v>101</v>
      </c>
      <c r="H18">
        <v>1.325</v>
      </c>
      <c r="I18">
        <v>2.2645</v>
      </c>
      <c r="J18" s="1">
        <f t="shared" si="1"/>
        <v>0.9395</v>
      </c>
      <c r="K18" s="1">
        <f t="shared" si="2"/>
        <v>1.3383</v>
      </c>
      <c r="L18" s="1">
        <f t="shared" si="3"/>
        <v>29.79899872973175</v>
      </c>
      <c r="N18" t="s">
        <v>58</v>
      </c>
      <c r="O18">
        <f>MIN(L2:L21)</f>
        <v>15.882213812677396</v>
      </c>
      <c r="Q18">
        <f t="shared" si="4"/>
        <v>2.6766000000000001</v>
      </c>
      <c r="S18" t="s">
        <v>58</v>
      </c>
      <c r="T18">
        <f>MIN(Q2:Q20)</f>
        <v>1.595471698113208</v>
      </c>
    </row>
    <row r="19" spans="1:20" x14ac:dyDescent="0.75">
      <c r="A19" s="1">
        <v>18</v>
      </c>
      <c r="B19">
        <v>48</v>
      </c>
      <c r="C19" t="s">
        <v>102</v>
      </c>
      <c r="D19">
        <v>1.3253999999999999</v>
      </c>
      <c r="E19">
        <v>1.6693</v>
      </c>
      <c r="F19" s="1">
        <f t="shared" si="0"/>
        <v>0.34390000000000009</v>
      </c>
      <c r="G19" t="s">
        <v>103</v>
      </c>
      <c r="H19">
        <v>1.3109999999999999</v>
      </c>
      <c r="I19">
        <v>2.2248999999999999</v>
      </c>
      <c r="J19" s="1">
        <f t="shared" si="1"/>
        <v>0.91389999999999993</v>
      </c>
      <c r="K19" s="1">
        <f t="shared" si="2"/>
        <v>1.2578</v>
      </c>
      <c r="L19" s="1">
        <f t="shared" si="3"/>
        <v>27.341389728096683</v>
      </c>
      <c r="N19" t="s">
        <v>61</v>
      </c>
      <c r="O19">
        <f>MAX(L2:L21)</f>
        <v>30.453077600547989</v>
      </c>
      <c r="Q19">
        <f>(K20/B20)*100</f>
        <v>2.815689655172414</v>
      </c>
      <c r="S19" t="s">
        <v>61</v>
      </c>
      <c r="T19">
        <f>MAX(Q2:Q20)</f>
        <v>2.815689655172414</v>
      </c>
    </row>
    <row r="20" spans="1:20" x14ac:dyDescent="0.75">
      <c r="A20" s="1">
        <v>19</v>
      </c>
      <c r="B20">
        <v>58</v>
      </c>
      <c r="C20" t="s">
        <v>104</v>
      </c>
      <c r="D20">
        <v>1.3063</v>
      </c>
      <c r="E20">
        <v>1.7096</v>
      </c>
      <c r="F20" s="1">
        <f t="shared" si="0"/>
        <v>0.40329999999999999</v>
      </c>
      <c r="G20" t="s">
        <v>105</v>
      </c>
      <c r="H20">
        <v>1.3068</v>
      </c>
      <c r="I20" s="1">
        <v>2.5366</v>
      </c>
      <c r="J20" s="1">
        <f t="shared" si="1"/>
        <v>1.2298</v>
      </c>
      <c r="K20" s="1">
        <f t="shared" si="2"/>
        <v>1.6331</v>
      </c>
      <c r="L20" s="1">
        <f t="shared" si="3"/>
        <v>24.695364643928723</v>
      </c>
      <c r="N20" t="s">
        <v>64</v>
      </c>
      <c r="O20">
        <f>SUM(L2:L21)</f>
        <v>508.76664900988561</v>
      </c>
      <c r="Q20">
        <f>(K21/B21)*100</f>
        <v>2.2802040816326534</v>
      </c>
      <c r="S20" t="s">
        <v>64</v>
      </c>
      <c r="T20">
        <f>SUM(Q2:Q20)</f>
        <v>44.191091743566851</v>
      </c>
    </row>
    <row r="21" spans="1:20" ht="15.5" thickBot="1" x14ac:dyDescent="0.9">
      <c r="A21" s="1">
        <v>20</v>
      </c>
      <c r="B21">
        <v>49</v>
      </c>
      <c r="C21" t="s">
        <v>106</v>
      </c>
      <c r="D21">
        <v>1.3223</v>
      </c>
      <c r="E21" s="2">
        <v>1.6104000000000001</v>
      </c>
      <c r="F21" s="1">
        <f t="shared" si="0"/>
        <v>0.28810000000000002</v>
      </c>
      <c r="G21" t="s">
        <v>107</v>
      </c>
      <c r="H21">
        <v>1.3191999999999999</v>
      </c>
      <c r="I21" s="1">
        <v>2.1484000000000001</v>
      </c>
      <c r="J21" s="1">
        <f t="shared" si="1"/>
        <v>0.82920000000000016</v>
      </c>
      <c r="K21" s="1">
        <f t="shared" si="2"/>
        <v>1.1173000000000002</v>
      </c>
      <c r="L21" s="1">
        <f t="shared" si="3"/>
        <v>25.785375458695064</v>
      </c>
      <c r="N21" s="7" t="s">
        <v>67</v>
      </c>
      <c r="O21" s="7">
        <v>20</v>
      </c>
      <c r="Q21" t="e">
        <f>(K22/B22)*100</f>
        <v>#DIV/0!</v>
      </c>
      <c r="S21" s="7" t="s">
        <v>67</v>
      </c>
      <c r="T21" s="7">
        <v>20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4.75" x14ac:dyDescent="0.75"/>
  <cols>
    <col min="1" max="1" width="8.8632812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12</v>
      </c>
    </row>
    <row r="2" spans="1:20" x14ac:dyDescent="0.75">
      <c r="A2" s="1">
        <v>1</v>
      </c>
      <c r="B2">
        <v>52</v>
      </c>
      <c r="C2" t="s">
        <v>108</v>
      </c>
      <c r="D2">
        <v>1.3073999999999999</v>
      </c>
      <c r="E2">
        <v>1.5622</v>
      </c>
      <c r="F2" s="1">
        <f t="shared" ref="F2:F21" si="0">(E2-D2)</f>
        <v>0.25480000000000014</v>
      </c>
      <c r="G2" t="s">
        <v>109</v>
      </c>
      <c r="H2">
        <v>1.3041</v>
      </c>
      <c r="I2">
        <v>2.3696000000000002</v>
      </c>
      <c r="J2" s="1">
        <f t="shared" ref="J2:J21" si="1">(I2-H2)</f>
        <v>1.0655000000000001</v>
      </c>
      <c r="K2" s="1">
        <f t="shared" ref="K2:K21" si="2">(F2+J2)</f>
        <v>1.3203000000000003</v>
      </c>
      <c r="L2" s="1">
        <f t="shared" ref="L2:L21" si="3">(F2/K2)*100</f>
        <v>19.298644247519508</v>
      </c>
      <c r="Q2">
        <f t="shared" ref="Q2:Q18" si="4">(K2/B2)*100</f>
        <v>2.5390384615384622</v>
      </c>
    </row>
    <row r="3" spans="1:20" x14ac:dyDescent="0.75">
      <c r="A3" s="1">
        <v>2</v>
      </c>
      <c r="B3">
        <v>51</v>
      </c>
      <c r="C3" t="s">
        <v>110</v>
      </c>
      <c r="D3">
        <v>1.2982</v>
      </c>
      <c r="E3">
        <v>1.528</v>
      </c>
      <c r="F3" s="1">
        <f t="shared" si="0"/>
        <v>0.2298</v>
      </c>
      <c r="G3" t="s">
        <v>111</v>
      </c>
      <c r="H3">
        <v>1.3041</v>
      </c>
      <c r="I3">
        <v>2.3502000000000001</v>
      </c>
      <c r="J3" s="1">
        <f t="shared" si="1"/>
        <v>1.0461</v>
      </c>
      <c r="K3" s="1">
        <f t="shared" si="2"/>
        <v>1.2759</v>
      </c>
      <c r="L3" s="1">
        <f t="shared" si="3"/>
        <v>18.010815894662592</v>
      </c>
      <c r="Q3">
        <f t="shared" si="4"/>
        <v>2.5017647058823531</v>
      </c>
    </row>
    <row r="4" spans="1:20" x14ac:dyDescent="0.75">
      <c r="A4" s="1">
        <v>3</v>
      </c>
      <c r="B4">
        <v>50</v>
      </c>
      <c r="C4" t="s">
        <v>112</v>
      </c>
      <c r="D4">
        <v>1.2939000000000001</v>
      </c>
      <c r="E4">
        <v>1.504</v>
      </c>
      <c r="F4" s="1">
        <f t="shared" si="0"/>
        <v>0.21009999999999995</v>
      </c>
      <c r="G4" t="s">
        <v>113</v>
      </c>
      <c r="H4">
        <v>1.302</v>
      </c>
      <c r="I4">
        <v>2.3031999999999999</v>
      </c>
      <c r="J4" s="1">
        <f t="shared" si="1"/>
        <v>1.0011999999999999</v>
      </c>
      <c r="K4" s="1">
        <f t="shared" si="2"/>
        <v>1.2112999999999998</v>
      </c>
      <c r="L4" s="1">
        <f t="shared" si="3"/>
        <v>17.345001238338973</v>
      </c>
      <c r="Q4">
        <f t="shared" si="4"/>
        <v>2.4225999999999996</v>
      </c>
    </row>
    <row r="5" spans="1:20" ht="15.5" thickBot="1" x14ac:dyDescent="0.9">
      <c r="A5" s="1">
        <v>4</v>
      </c>
      <c r="B5">
        <v>51</v>
      </c>
      <c r="C5" t="s">
        <v>114</v>
      </c>
      <c r="D5">
        <v>1.3062</v>
      </c>
      <c r="E5">
        <v>1.5474000000000001</v>
      </c>
      <c r="F5" s="1">
        <f t="shared" si="0"/>
        <v>0.24120000000000008</v>
      </c>
      <c r="G5" t="s">
        <v>115</v>
      </c>
      <c r="H5">
        <v>1.3147</v>
      </c>
      <c r="I5">
        <v>2.3666</v>
      </c>
      <c r="J5" s="1">
        <f t="shared" si="1"/>
        <v>1.0519000000000001</v>
      </c>
      <c r="K5" s="1">
        <f t="shared" si="2"/>
        <v>1.2931000000000001</v>
      </c>
      <c r="L5" s="1">
        <f t="shared" si="3"/>
        <v>18.652849740932648</v>
      </c>
      <c r="Q5">
        <f t="shared" si="4"/>
        <v>2.5354901960784315</v>
      </c>
    </row>
    <row r="6" spans="1:20" ht="16" x14ac:dyDescent="0.8">
      <c r="A6" s="1">
        <v>5</v>
      </c>
      <c r="B6">
        <v>47</v>
      </c>
      <c r="C6" t="s">
        <v>116</v>
      </c>
      <c r="D6">
        <v>1.302</v>
      </c>
      <c r="E6">
        <v>1.4483999999999999</v>
      </c>
      <c r="F6" s="1">
        <f t="shared" si="0"/>
        <v>0.14639999999999986</v>
      </c>
      <c r="G6" t="s">
        <v>117</v>
      </c>
      <c r="H6">
        <v>1.3142</v>
      </c>
      <c r="I6">
        <v>2.0869</v>
      </c>
      <c r="J6" s="1">
        <f t="shared" si="1"/>
        <v>0.77269999999999994</v>
      </c>
      <c r="K6" s="1">
        <f t="shared" si="2"/>
        <v>0.91909999999999981</v>
      </c>
      <c r="L6" s="1">
        <f t="shared" si="3"/>
        <v>15.928625829615918</v>
      </c>
      <c r="N6" s="3" t="s">
        <v>23</v>
      </c>
      <c r="O6" s="3"/>
      <c r="Q6">
        <f t="shared" si="4"/>
        <v>1.9555319148936168</v>
      </c>
      <c r="S6" s="3" t="s">
        <v>24</v>
      </c>
      <c r="T6" s="3"/>
    </row>
    <row r="7" spans="1:20" ht="16" x14ac:dyDescent="0.8">
      <c r="A7" s="1">
        <v>6</v>
      </c>
      <c r="B7">
        <v>48</v>
      </c>
      <c r="C7" t="s">
        <v>118</v>
      </c>
      <c r="D7">
        <v>1.2905</v>
      </c>
      <c r="E7" s="4">
        <v>1.4903999999999999</v>
      </c>
      <c r="F7" s="1">
        <f t="shared" si="0"/>
        <v>0.19989999999999997</v>
      </c>
      <c r="G7" t="s">
        <v>119</v>
      </c>
      <c r="H7">
        <v>1.3023</v>
      </c>
      <c r="I7">
        <v>2.3976999999999999</v>
      </c>
      <c r="J7" s="1">
        <f t="shared" si="1"/>
        <v>1.0953999999999999</v>
      </c>
      <c r="K7" s="1">
        <f t="shared" si="2"/>
        <v>1.2952999999999999</v>
      </c>
      <c r="L7" s="1">
        <f t="shared" si="3"/>
        <v>15.432718289199412</v>
      </c>
      <c r="N7" s="5"/>
      <c r="O7" s="5"/>
      <c r="Q7">
        <f t="shared" si="4"/>
        <v>2.6985416666666664</v>
      </c>
      <c r="S7" s="5"/>
      <c r="T7" s="5"/>
    </row>
    <row r="8" spans="1:20" x14ac:dyDescent="0.75">
      <c r="A8" s="1">
        <v>7</v>
      </c>
      <c r="B8">
        <v>47</v>
      </c>
      <c r="C8" t="s">
        <v>120</v>
      </c>
      <c r="D8">
        <v>1.3024</v>
      </c>
      <c r="E8">
        <v>1.4656</v>
      </c>
      <c r="F8" s="1">
        <f t="shared" si="0"/>
        <v>0.16320000000000001</v>
      </c>
      <c r="G8" t="s">
        <v>121</v>
      </c>
      <c r="H8">
        <v>1.3035000000000001</v>
      </c>
      <c r="I8">
        <v>2.2193999999999998</v>
      </c>
      <c r="J8" s="1">
        <f t="shared" si="1"/>
        <v>0.91589999999999971</v>
      </c>
      <c r="K8" s="1">
        <f t="shared" si="2"/>
        <v>1.0790999999999997</v>
      </c>
      <c r="L8" s="1">
        <f t="shared" si="3"/>
        <v>15.123714206283017</v>
      </c>
      <c r="Q8">
        <f t="shared" si="4"/>
        <v>2.2959574468085102</v>
      </c>
    </row>
    <row r="9" spans="1:20" x14ac:dyDescent="0.75">
      <c r="A9" s="1">
        <v>8</v>
      </c>
      <c r="B9">
        <v>47</v>
      </c>
      <c r="C9" t="s">
        <v>122</v>
      </c>
      <c r="D9">
        <v>1.3003</v>
      </c>
      <c r="E9">
        <v>1.4730000000000001</v>
      </c>
      <c r="F9" s="1">
        <f t="shared" si="0"/>
        <v>0.17270000000000008</v>
      </c>
      <c r="G9" t="s">
        <v>123</v>
      </c>
      <c r="H9">
        <v>1.3050999999999999</v>
      </c>
      <c r="I9">
        <v>2.0215000000000001</v>
      </c>
      <c r="J9" s="1">
        <f t="shared" si="1"/>
        <v>0.71640000000000015</v>
      </c>
      <c r="K9" s="1">
        <f t="shared" si="2"/>
        <v>0.88910000000000022</v>
      </c>
      <c r="L9" s="1">
        <f t="shared" si="3"/>
        <v>19.424136767517719</v>
      </c>
      <c r="N9" t="s">
        <v>31</v>
      </c>
      <c r="O9">
        <f>AVERAGE(L2:L21)</f>
        <v>17.761944835381748</v>
      </c>
      <c r="Q9">
        <f t="shared" si="4"/>
        <v>1.8917021276595749</v>
      </c>
      <c r="S9" t="s">
        <v>31</v>
      </c>
      <c r="T9">
        <f>AVERAGE(Q2:Q20)</f>
        <v>2.4628097035591643</v>
      </c>
    </row>
    <row r="10" spans="1:20" x14ac:dyDescent="0.75">
      <c r="A10" s="1">
        <v>9</v>
      </c>
      <c r="B10">
        <v>50</v>
      </c>
      <c r="C10" t="s">
        <v>124</v>
      </c>
      <c r="D10">
        <v>1.3059000000000001</v>
      </c>
      <c r="E10">
        <v>1.4718</v>
      </c>
      <c r="F10" s="1">
        <f t="shared" si="0"/>
        <v>0.16589999999999994</v>
      </c>
      <c r="G10" t="s">
        <v>125</v>
      </c>
      <c r="H10">
        <v>1.3056000000000001</v>
      </c>
      <c r="I10">
        <v>2.1339999999999999</v>
      </c>
      <c r="J10" s="1">
        <f t="shared" si="1"/>
        <v>0.8283999999999998</v>
      </c>
      <c r="K10" s="1">
        <f t="shared" si="2"/>
        <v>0.99429999999999974</v>
      </c>
      <c r="L10" s="1">
        <f t="shared" si="3"/>
        <v>16.685105099064668</v>
      </c>
      <c r="N10" t="s">
        <v>34</v>
      </c>
      <c r="O10">
        <f>(O13/SQRT(20))</f>
        <v>0.44656044488127183</v>
      </c>
      <c r="Q10">
        <f t="shared" si="4"/>
        <v>1.9885999999999995</v>
      </c>
      <c r="S10" t="s">
        <v>34</v>
      </c>
      <c r="T10">
        <f>(T13/SQRT(20))</f>
        <v>7.3685438289343416E-2</v>
      </c>
    </row>
    <row r="11" spans="1:20" x14ac:dyDescent="0.75">
      <c r="A11" s="1">
        <v>10</v>
      </c>
      <c r="B11">
        <v>60</v>
      </c>
      <c r="C11" t="s">
        <v>126</v>
      </c>
      <c r="D11">
        <v>1.3166</v>
      </c>
      <c r="E11">
        <v>1.6358999999999999</v>
      </c>
      <c r="F11" s="1">
        <f t="shared" si="0"/>
        <v>0.31929999999999992</v>
      </c>
      <c r="G11" t="s">
        <v>127</v>
      </c>
      <c r="H11">
        <v>1.2963</v>
      </c>
      <c r="I11">
        <v>2.6576</v>
      </c>
      <c r="J11" s="1">
        <f t="shared" si="1"/>
        <v>1.3613</v>
      </c>
      <c r="K11" s="1">
        <f t="shared" si="2"/>
        <v>1.6805999999999999</v>
      </c>
      <c r="L11" s="1">
        <f t="shared" si="3"/>
        <v>18.999166964179455</v>
      </c>
      <c r="N11" t="s">
        <v>37</v>
      </c>
      <c r="O11">
        <f>MEDIAN(L2:L21)</f>
        <v>17.899974974196155</v>
      </c>
      <c r="Q11">
        <f t="shared" si="4"/>
        <v>2.8009999999999997</v>
      </c>
      <c r="S11" t="s">
        <v>37</v>
      </c>
      <c r="T11">
        <f>MEDIAN(Q2:Q20)</f>
        <v>2.4891836734693884</v>
      </c>
    </row>
    <row r="12" spans="1:20" x14ac:dyDescent="0.75">
      <c r="A12" s="1">
        <v>11</v>
      </c>
      <c r="B12">
        <v>54</v>
      </c>
      <c r="C12" t="s">
        <v>128</v>
      </c>
      <c r="D12">
        <v>1.3035000000000001</v>
      </c>
      <c r="E12">
        <v>1.6089</v>
      </c>
      <c r="F12" s="1">
        <f t="shared" si="0"/>
        <v>0.30539999999999989</v>
      </c>
      <c r="G12" t="s">
        <v>129</v>
      </c>
      <c r="H12">
        <v>1.3012999999999999</v>
      </c>
      <c r="I12">
        <v>2.4845000000000002</v>
      </c>
      <c r="J12" s="1">
        <f t="shared" si="1"/>
        <v>1.1832000000000003</v>
      </c>
      <c r="K12" s="1">
        <f t="shared" si="2"/>
        <v>1.4886000000000001</v>
      </c>
      <c r="L12" s="1">
        <f t="shared" si="3"/>
        <v>20.515920999596929</v>
      </c>
      <c r="N12" t="s">
        <v>40</v>
      </c>
      <c r="O12" t="e">
        <f>_xlfn.MODE.SNGL(L2:L21)</f>
        <v>#N/A</v>
      </c>
      <c r="Q12">
        <f t="shared" si="4"/>
        <v>2.7566666666666668</v>
      </c>
      <c r="S12" t="s">
        <v>40</v>
      </c>
      <c r="T12" t="e">
        <f>_xlfn.MODE.SNGL(Q2:Q20)</f>
        <v>#N/A</v>
      </c>
    </row>
    <row r="13" spans="1:20" x14ac:dyDescent="0.75">
      <c r="A13" s="1">
        <v>12</v>
      </c>
      <c r="B13">
        <v>52</v>
      </c>
      <c r="C13" t="s">
        <v>130</v>
      </c>
      <c r="D13">
        <v>1.2931999999999999</v>
      </c>
      <c r="E13">
        <v>1.5246999999999999</v>
      </c>
      <c r="F13" s="1">
        <f t="shared" si="0"/>
        <v>0.23150000000000004</v>
      </c>
      <c r="G13" t="s">
        <v>131</v>
      </c>
      <c r="H13">
        <v>1.3008</v>
      </c>
      <c r="I13">
        <v>2.5935000000000001</v>
      </c>
      <c r="J13" s="1">
        <f t="shared" si="1"/>
        <v>1.2927000000000002</v>
      </c>
      <c r="K13" s="1">
        <f t="shared" si="2"/>
        <v>1.5242000000000002</v>
      </c>
      <c r="L13" s="1">
        <f t="shared" si="3"/>
        <v>15.188295499278309</v>
      </c>
      <c r="N13" t="s">
        <v>43</v>
      </c>
      <c r="O13">
        <f>_xlfn.STDEV.S(L2:L21)</f>
        <v>1.9970790216341439</v>
      </c>
      <c r="Q13">
        <f t="shared" si="4"/>
        <v>2.9311538461538467</v>
      </c>
      <c r="S13" t="s">
        <v>43</v>
      </c>
      <c r="T13">
        <f>_xlfn.STDEV.S(Q2:Q20)</f>
        <v>0.32953129793367542</v>
      </c>
    </row>
    <row r="14" spans="1:20" x14ac:dyDescent="0.75">
      <c r="A14" s="1">
        <v>13</v>
      </c>
      <c r="B14">
        <v>54</v>
      </c>
      <c r="C14" t="s">
        <v>132</v>
      </c>
      <c r="D14">
        <v>1.2870999999999999</v>
      </c>
      <c r="E14">
        <v>1.5494000000000001</v>
      </c>
      <c r="F14" s="1">
        <f t="shared" si="0"/>
        <v>0.2623000000000002</v>
      </c>
      <c r="G14" t="s">
        <v>133</v>
      </c>
      <c r="H14">
        <v>1.2959000000000001</v>
      </c>
      <c r="I14">
        <v>2.3521999999999998</v>
      </c>
      <c r="J14" s="1">
        <f t="shared" si="1"/>
        <v>1.0562999999999998</v>
      </c>
      <c r="K14" s="1">
        <f t="shared" si="2"/>
        <v>1.3186</v>
      </c>
      <c r="L14" s="1">
        <f t="shared" si="3"/>
        <v>19.892310025784941</v>
      </c>
      <c r="N14" t="s">
        <v>46</v>
      </c>
      <c r="O14">
        <f>_xlfn.VAR.S(L2:L21)</f>
        <v>3.9883246186511889</v>
      </c>
      <c r="Q14">
        <f t="shared" si="4"/>
        <v>2.4418518518518519</v>
      </c>
      <c r="S14" t="s">
        <v>46</v>
      </c>
      <c r="T14">
        <f>_xlfn.VAR.S(Q2:Q20)</f>
        <v>0.10859087631785276</v>
      </c>
    </row>
    <row r="15" spans="1:20" x14ac:dyDescent="0.75">
      <c r="A15" s="1">
        <v>14</v>
      </c>
      <c r="B15">
        <v>52</v>
      </c>
      <c r="C15" t="s">
        <v>134</v>
      </c>
      <c r="D15">
        <v>1.3149</v>
      </c>
      <c r="E15">
        <v>1.6075999999999999</v>
      </c>
      <c r="F15" s="1">
        <f t="shared" si="0"/>
        <v>0.29269999999999996</v>
      </c>
      <c r="G15" t="s">
        <v>135</v>
      </c>
      <c r="H15">
        <v>1.3084</v>
      </c>
      <c r="I15">
        <v>2.6452</v>
      </c>
      <c r="J15" s="1">
        <f t="shared" si="1"/>
        <v>1.3368</v>
      </c>
      <c r="K15" s="1">
        <f t="shared" si="2"/>
        <v>1.6294999999999999</v>
      </c>
      <c r="L15" s="1">
        <f t="shared" si="3"/>
        <v>17.962565204050321</v>
      </c>
      <c r="N15" t="s">
        <v>49</v>
      </c>
      <c r="O15">
        <f>KURT(L2:L21)</f>
        <v>-0.80909582301681793</v>
      </c>
      <c r="Q15">
        <f t="shared" si="4"/>
        <v>3.1336538461538459</v>
      </c>
      <c r="S15" t="s">
        <v>49</v>
      </c>
      <c r="T15">
        <f>KURT(Q2:Q20)</f>
        <v>-0.17392328974448823</v>
      </c>
    </row>
    <row r="16" spans="1:20" x14ac:dyDescent="0.75">
      <c r="A16" s="1">
        <v>15</v>
      </c>
      <c r="B16">
        <v>51</v>
      </c>
      <c r="C16" t="s">
        <v>136</v>
      </c>
      <c r="D16">
        <v>1.3172999999999999</v>
      </c>
      <c r="E16">
        <v>1.5028999999999999</v>
      </c>
      <c r="F16" s="1">
        <f t="shared" si="0"/>
        <v>0.18559999999999999</v>
      </c>
      <c r="G16" t="s">
        <v>137</v>
      </c>
      <c r="H16">
        <v>1.2914000000000001</v>
      </c>
      <c r="I16">
        <v>2.3125</v>
      </c>
      <c r="J16" s="1">
        <f t="shared" si="1"/>
        <v>1.0210999999999999</v>
      </c>
      <c r="K16" s="1">
        <f t="shared" si="2"/>
        <v>1.2066999999999999</v>
      </c>
      <c r="L16" s="1">
        <f t="shared" si="3"/>
        <v>15.380790585895419</v>
      </c>
      <c r="N16" t="s">
        <v>52</v>
      </c>
      <c r="O16">
        <f>SKEW(L2:L21)</f>
        <v>0.23084786935374099</v>
      </c>
      <c r="Q16">
        <f t="shared" si="4"/>
        <v>2.3660784313725487</v>
      </c>
      <c r="S16" t="s">
        <v>52</v>
      </c>
      <c r="T16">
        <f>SKEW(Q2:Q20)</f>
        <v>1.1449016156692134E-2</v>
      </c>
    </row>
    <row r="17" spans="1:20" x14ac:dyDescent="0.75">
      <c r="A17" s="1">
        <v>16</v>
      </c>
      <c r="B17">
        <v>50</v>
      </c>
      <c r="C17" t="s">
        <v>138</v>
      </c>
      <c r="D17">
        <v>1.2968999999999999</v>
      </c>
      <c r="E17">
        <v>1.4570000000000001</v>
      </c>
      <c r="F17" s="1">
        <f t="shared" si="0"/>
        <v>0.16010000000000013</v>
      </c>
      <c r="G17" t="s">
        <v>139</v>
      </c>
      <c r="H17">
        <v>1.2902</v>
      </c>
      <c r="I17">
        <v>2.1797</v>
      </c>
      <c r="J17" s="1">
        <f t="shared" si="1"/>
        <v>0.88949999999999996</v>
      </c>
      <c r="K17" s="1">
        <f t="shared" si="2"/>
        <v>1.0496000000000001</v>
      </c>
      <c r="L17" s="1">
        <f t="shared" si="3"/>
        <v>15.253429878048792</v>
      </c>
      <c r="N17" t="s">
        <v>55</v>
      </c>
      <c r="O17">
        <f>MAX(L2:L21)-MIN(L2:L21)</f>
        <v>6.7751133742695817</v>
      </c>
      <c r="Q17">
        <f t="shared" si="4"/>
        <v>2.0992000000000002</v>
      </c>
      <c r="S17" t="s">
        <v>55</v>
      </c>
      <c r="T17">
        <f>MAX(Q2:Q20)-MIN(Q2:Q20)</f>
        <v>1.241951718494271</v>
      </c>
    </row>
    <row r="18" spans="1:20" x14ac:dyDescent="0.75">
      <c r="A18" s="1">
        <v>17</v>
      </c>
      <c r="B18">
        <v>51</v>
      </c>
      <c r="C18" t="s">
        <v>140</v>
      </c>
      <c r="D18">
        <v>1.2975000000000001</v>
      </c>
      <c r="E18">
        <v>1.5103</v>
      </c>
      <c r="F18" s="1">
        <f t="shared" si="0"/>
        <v>0.21279999999999988</v>
      </c>
      <c r="G18" t="s">
        <v>141</v>
      </c>
      <c r="H18">
        <v>1.3003</v>
      </c>
      <c r="I18">
        <v>2.2805</v>
      </c>
      <c r="J18" s="1">
        <f t="shared" si="1"/>
        <v>0.98019999999999996</v>
      </c>
      <c r="K18" s="1">
        <f t="shared" si="2"/>
        <v>1.1929999999999998</v>
      </c>
      <c r="L18" s="1">
        <f t="shared" si="3"/>
        <v>17.837384744341986</v>
      </c>
      <c r="N18" t="s">
        <v>58</v>
      </c>
      <c r="O18">
        <f>MIN(L2:L21)</f>
        <v>15.123714206283017</v>
      </c>
      <c r="Q18">
        <f t="shared" si="4"/>
        <v>2.3392156862745095</v>
      </c>
      <c r="S18" t="s">
        <v>58</v>
      </c>
      <c r="T18">
        <f>MIN(Q2:Q20)</f>
        <v>1.8917021276595749</v>
      </c>
    </row>
    <row r="19" spans="1:20" x14ac:dyDescent="0.75">
      <c r="A19" s="1">
        <v>18</v>
      </c>
      <c r="B19">
        <v>51</v>
      </c>
      <c r="C19" t="s">
        <v>142</v>
      </c>
      <c r="D19">
        <v>1.2970999999999999</v>
      </c>
      <c r="E19">
        <v>1.482</v>
      </c>
      <c r="F19" s="1">
        <f t="shared" si="0"/>
        <v>0.18490000000000006</v>
      </c>
      <c r="G19" t="s">
        <v>143</v>
      </c>
      <c r="H19">
        <v>1.2903</v>
      </c>
      <c r="I19">
        <v>2.1934</v>
      </c>
      <c r="J19" s="1">
        <f t="shared" si="1"/>
        <v>0.90310000000000001</v>
      </c>
      <c r="K19" s="1">
        <f t="shared" si="2"/>
        <v>1.0880000000000001</v>
      </c>
      <c r="L19" s="1">
        <f t="shared" si="3"/>
        <v>16.994485294117652</v>
      </c>
      <c r="N19" t="s">
        <v>61</v>
      </c>
      <c r="O19">
        <f>MAX(L2:L21)</f>
        <v>21.898827580552599</v>
      </c>
      <c r="Q19">
        <f>(K20/B20)*100</f>
        <v>2.4891836734693884</v>
      </c>
      <c r="S19" t="s">
        <v>61</v>
      </c>
      <c r="T19">
        <f>MAX(Q2:Q20)</f>
        <v>3.1336538461538459</v>
      </c>
    </row>
    <row r="20" spans="1:20" x14ac:dyDescent="0.75">
      <c r="A20" s="1">
        <v>19</v>
      </c>
      <c r="B20">
        <v>49</v>
      </c>
      <c r="C20" t="s">
        <v>144</v>
      </c>
      <c r="D20">
        <v>1.2970999999999999</v>
      </c>
      <c r="E20">
        <v>1.5642</v>
      </c>
      <c r="F20" s="1">
        <f t="shared" si="0"/>
        <v>0.26710000000000012</v>
      </c>
      <c r="G20" t="s">
        <v>145</v>
      </c>
      <c r="H20">
        <v>1.2935000000000001</v>
      </c>
      <c r="I20" s="1">
        <v>2.2461000000000002</v>
      </c>
      <c r="J20" s="1">
        <f t="shared" si="1"/>
        <v>0.95260000000000011</v>
      </c>
      <c r="K20" s="1">
        <f t="shared" si="2"/>
        <v>1.2197000000000002</v>
      </c>
      <c r="L20" s="1">
        <f t="shared" si="3"/>
        <v>21.898827580552599</v>
      </c>
      <c r="N20" t="s">
        <v>64</v>
      </c>
      <c r="O20">
        <f>SUM(L2:L21)</f>
        <v>355.23889670763492</v>
      </c>
      <c r="Q20">
        <f>(K21/B21)*100</f>
        <v>2.606153846153846</v>
      </c>
      <c r="S20" t="s">
        <v>64</v>
      </c>
      <c r="T20">
        <f>SUM(Q2:Q20)</f>
        <v>46.793384367624121</v>
      </c>
    </row>
    <row r="21" spans="1:20" ht="15.5" thickBot="1" x14ac:dyDescent="0.9">
      <c r="A21" s="1">
        <v>20</v>
      </c>
      <c r="B21">
        <v>52</v>
      </c>
      <c r="C21" t="s">
        <v>146</v>
      </c>
      <c r="D21">
        <v>1.2876000000000001</v>
      </c>
      <c r="E21" s="2">
        <v>1.5507</v>
      </c>
      <c r="F21" s="1">
        <f t="shared" si="0"/>
        <v>0.26309999999999989</v>
      </c>
      <c r="G21" t="s">
        <v>147</v>
      </c>
      <c r="H21">
        <v>1.3072999999999999</v>
      </c>
      <c r="I21" s="1">
        <v>2.3994</v>
      </c>
      <c r="J21" s="1">
        <f t="shared" si="1"/>
        <v>1.0921000000000001</v>
      </c>
      <c r="K21" s="1">
        <f t="shared" si="2"/>
        <v>1.3552</v>
      </c>
      <c r="L21" s="1">
        <f t="shared" si="3"/>
        <v>19.414108618654065</v>
      </c>
      <c r="N21" s="7" t="s">
        <v>67</v>
      </c>
      <c r="O21" s="7">
        <v>20</v>
      </c>
      <c r="Q21" t="e">
        <f>(K22/B22)*100</f>
        <v>#DIV/0!</v>
      </c>
      <c r="S21" s="7" t="s">
        <v>67</v>
      </c>
      <c r="T21" s="7">
        <v>20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4.75" x14ac:dyDescent="0.75"/>
  <cols>
    <col min="1" max="1" width="8.8632812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12</v>
      </c>
    </row>
    <row r="2" spans="1:20" x14ac:dyDescent="0.75">
      <c r="A2" s="1">
        <v>1</v>
      </c>
      <c r="B2">
        <v>38</v>
      </c>
      <c r="C2" t="s">
        <v>148</v>
      </c>
      <c r="D2">
        <v>1.2981</v>
      </c>
      <c r="E2">
        <v>1.4372</v>
      </c>
      <c r="F2" s="1">
        <f t="shared" ref="F2:F21" si="0">(E2-D2)</f>
        <v>0.1391</v>
      </c>
      <c r="G2" t="s">
        <v>149</v>
      </c>
      <c r="H2">
        <v>1.2975000000000001</v>
      </c>
      <c r="I2">
        <v>1.8872</v>
      </c>
      <c r="J2" s="1">
        <f t="shared" ref="J2:J21" si="1">(I2-H2)</f>
        <v>0.58969999999999989</v>
      </c>
      <c r="K2" s="1">
        <f t="shared" ref="K2:K21" si="2">(F2+J2)</f>
        <v>0.72879999999999989</v>
      </c>
      <c r="L2" s="1">
        <f t="shared" ref="L2:L21" si="3">(F2/K2)*100</f>
        <v>19.086169045005491</v>
      </c>
      <c r="Q2">
        <f t="shared" ref="Q2:Q18" si="4">(K2/B2)*100</f>
        <v>1.9178947368421049</v>
      </c>
    </row>
    <row r="3" spans="1:20" x14ac:dyDescent="0.75">
      <c r="A3" s="1">
        <v>2</v>
      </c>
      <c r="B3">
        <v>52</v>
      </c>
      <c r="C3" t="s">
        <v>150</v>
      </c>
      <c r="D3">
        <v>1.2948</v>
      </c>
      <c r="E3">
        <v>1.4991000000000001</v>
      </c>
      <c r="F3" s="1">
        <f t="shared" si="0"/>
        <v>0.20430000000000015</v>
      </c>
      <c r="G3" t="s">
        <v>151</v>
      </c>
      <c r="H3">
        <v>1.3104</v>
      </c>
      <c r="I3">
        <v>2.4375</v>
      </c>
      <c r="J3" s="1">
        <f t="shared" si="1"/>
        <v>1.1271</v>
      </c>
      <c r="K3" s="1">
        <f t="shared" si="2"/>
        <v>1.3314000000000001</v>
      </c>
      <c r="L3" s="1">
        <f t="shared" si="3"/>
        <v>15.344749887336647</v>
      </c>
      <c r="Q3">
        <f t="shared" si="4"/>
        <v>2.5603846153846157</v>
      </c>
    </row>
    <row r="4" spans="1:20" x14ac:dyDescent="0.75">
      <c r="A4" s="1">
        <v>3</v>
      </c>
      <c r="B4">
        <v>57</v>
      </c>
      <c r="C4" t="s">
        <v>152</v>
      </c>
      <c r="D4">
        <v>1.2979000000000001</v>
      </c>
      <c r="E4">
        <v>1.5958000000000001</v>
      </c>
      <c r="F4" s="1">
        <f t="shared" si="0"/>
        <v>0.29790000000000005</v>
      </c>
      <c r="G4" t="s">
        <v>153</v>
      </c>
      <c r="H4">
        <v>1.3109</v>
      </c>
      <c r="I4">
        <v>3.2498999999999998</v>
      </c>
      <c r="J4" s="1">
        <f t="shared" si="1"/>
        <v>1.9389999999999998</v>
      </c>
      <c r="K4" s="1">
        <f t="shared" si="2"/>
        <v>2.2368999999999999</v>
      </c>
      <c r="L4" s="1">
        <f t="shared" si="3"/>
        <v>13.317537663731061</v>
      </c>
      <c r="Q4">
        <f t="shared" si="4"/>
        <v>3.9243859649122803</v>
      </c>
    </row>
    <row r="5" spans="1:20" ht="15.5" thickBot="1" x14ac:dyDescent="0.9">
      <c r="A5" s="1">
        <v>4</v>
      </c>
      <c r="B5">
        <v>55</v>
      </c>
      <c r="C5" t="s">
        <v>154</v>
      </c>
      <c r="D5">
        <v>1.2932999999999999</v>
      </c>
      <c r="E5">
        <v>1.6056999999999999</v>
      </c>
      <c r="F5" s="1">
        <f t="shared" si="0"/>
        <v>0.31240000000000001</v>
      </c>
      <c r="G5" t="s">
        <v>155</v>
      </c>
      <c r="H5">
        <v>1.2967</v>
      </c>
      <c r="I5">
        <v>2.5495999999999999</v>
      </c>
      <c r="J5" s="1">
        <f t="shared" si="1"/>
        <v>1.2528999999999999</v>
      </c>
      <c r="K5" s="1">
        <f t="shared" si="2"/>
        <v>1.5652999999999999</v>
      </c>
      <c r="L5" s="1">
        <f t="shared" si="3"/>
        <v>19.957835558678848</v>
      </c>
      <c r="Q5">
        <f t="shared" si="4"/>
        <v>2.8460000000000001</v>
      </c>
    </row>
    <row r="6" spans="1:20" ht="16" x14ac:dyDescent="0.8">
      <c r="A6" s="1">
        <v>5</v>
      </c>
      <c r="B6">
        <v>55</v>
      </c>
      <c r="C6" t="s">
        <v>156</v>
      </c>
      <c r="D6">
        <v>1.3026</v>
      </c>
      <c r="E6">
        <v>1.6577</v>
      </c>
      <c r="F6" s="1">
        <f t="shared" si="0"/>
        <v>0.35509999999999997</v>
      </c>
      <c r="G6" t="s">
        <v>157</v>
      </c>
      <c r="H6">
        <v>1.2991999999999999</v>
      </c>
      <c r="I6">
        <v>3.0556000000000001</v>
      </c>
      <c r="J6" s="1">
        <f t="shared" si="1"/>
        <v>1.7564000000000002</v>
      </c>
      <c r="K6" s="1">
        <f t="shared" si="2"/>
        <v>2.1115000000000004</v>
      </c>
      <c r="L6" s="1">
        <f t="shared" si="3"/>
        <v>16.817428368458437</v>
      </c>
      <c r="N6" s="3" t="s">
        <v>23</v>
      </c>
      <c r="O6" s="3"/>
      <c r="Q6">
        <f t="shared" si="4"/>
        <v>3.8390909090909102</v>
      </c>
      <c r="S6" s="3" t="s">
        <v>24</v>
      </c>
      <c r="T6" s="3"/>
    </row>
    <row r="7" spans="1:20" ht="16" x14ac:dyDescent="0.8">
      <c r="A7" s="1">
        <v>6</v>
      </c>
      <c r="B7">
        <v>54</v>
      </c>
      <c r="C7" t="s">
        <v>158</v>
      </c>
      <c r="D7">
        <v>1.302</v>
      </c>
      <c r="E7" s="4">
        <v>1.5370999999999999</v>
      </c>
      <c r="F7" s="1">
        <f t="shared" si="0"/>
        <v>0.23509999999999986</v>
      </c>
      <c r="G7" t="s">
        <v>159</v>
      </c>
      <c r="H7">
        <v>1.3073999999999999</v>
      </c>
      <c r="I7">
        <v>2.7642000000000002</v>
      </c>
      <c r="J7" s="1">
        <f t="shared" si="1"/>
        <v>1.4568000000000003</v>
      </c>
      <c r="K7" s="1">
        <f t="shared" si="2"/>
        <v>1.6919000000000002</v>
      </c>
      <c r="L7" s="1">
        <f t="shared" si="3"/>
        <v>13.895620308528864</v>
      </c>
      <c r="N7" s="5"/>
      <c r="O7" s="5"/>
      <c r="Q7">
        <f t="shared" si="4"/>
        <v>3.1331481481481487</v>
      </c>
      <c r="S7" s="5"/>
      <c r="T7" s="5"/>
    </row>
    <row r="8" spans="1:20" x14ac:dyDescent="0.75">
      <c r="A8" s="1">
        <v>7</v>
      </c>
      <c r="B8">
        <v>50</v>
      </c>
      <c r="C8" t="s">
        <v>160</v>
      </c>
      <c r="D8">
        <v>1.296</v>
      </c>
      <c r="E8">
        <v>1.5826</v>
      </c>
      <c r="F8" s="1">
        <f t="shared" si="0"/>
        <v>0.28659999999999997</v>
      </c>
      <c r="G8" t="s">
        <v>161</v>
      </c>
      <c r="H8">
        <v>1.2962</v>
      </c>
      <c r="I8">
        <v>2.3094999999999999</v>
      </c>
      <c r="J8" s="1">
        <f t="shared" si="1"/>
        <v>1.0132999999999999</v>
      </c>
      <c r="K8" s="1">
        <f t="shared" si="2"/>
        <v>1.2998999999999998</v>
      </c>
      <c r="L8" s="1">
        <f t="shared" si="3"/>
        <v>22.047849834602662</v>
      </c>
      <c r="Q8">
        <f t="shared" si="4"/>
        <v>2.5997999999999997</v>
      </c>
    </row>
    <row r="9" spans="1:20" x14ac:dyDescent="0.75">
      <c r="A9" s="1">
        <v>8</v>
      </c>
      <c r="B9">
        <v>48</v>
      </c>
      <c r="C9" t="s">
        <v>162</v>
      </c>
      <c r="D9">
        <v>1.2996000000000001</v>
      </c>
      <c r="E9">
        <v>1.5269999999999999</v>
      </c>
      <c r="F9" s="1">
        <f t="shared" si="0"/>
        <v>0.22739999999999982</v>
      </c>
      <c r="G9" t="s">
        <v>163</v>
      </c>
      <c r="H9">
        <v>1.3033999999999999</v>
      </c>
      <c r="I9">
        <v>2.5586000000000002</v>
      </c>
      <c r="J9" s="1">
        <f t="shared" si="1"/>
        <v>1.2552000000000003</v>
      </c>
      <c r="K9" s="1">
        <f t="shared" si="2"/>
        <v>1.4826000000000001</v>
      </c>
      <c r="L9" s="1">
        <f t="shared" si="3"/>
        <v>15.33791987049776</v>
      </c>
      <c r="N9" t="s">
        <v>31</v>
      </c>
      <c r="O9">
        <f>AVERAGE(L2:L21)</f>
        <v>17.147992691855972</v>
      </c>
      <c r="Q9">
        <f t="shared" si="4"/>
        <v>3.0887500000000001</v>
      </c>
      <c r="S9" t="s">
        <v>31</v>
      </c>
      <c r="T9">
        <f>AVERAGE(Q2:Q20)</f>
        <v>3.0103632087659999</v>
      </c>
    </row>
    <row r="10" spans="1:20" x14ac:dyDescent="0.75">
      <c r="A10" s="1">
        <v>9</v>
      </c>
      <c r="B10">
        <v>46</v>
      </c>
      <c r="C10" t="s">
        <v>164</v>
      </c>
      <c r="D10">
        <v>1.2948999999999999</v>
      </c>
      <c r="E10">
        <v>1.4617</v>
      </c>
      <c r="F10" s="1">
        <f t="shared" si="0"/>
        <v>0.16680000000000006</v>
      </c>
      <c r="G10" t="s">
        <v>165</v>
      </c>
      <c r="H10">
        <v>1.3045</v>
      </c>
      <c r="I10">
        <v>2.2317</v>
      </c>
      <c r="J10" s="1">
        <f t="shared" si="1"/>
        <v>0.92720000000000002</v>
      </c>
      <c r="K10" s="1">
        <f t="shared" si="2"/>
        <v>1.0940000000000001</v>
      </c>
      <c r="L10" s="1">
        <f t="shared" si="3"/>
        <v>15.24680073126143</v>
      </c>
      <c r="N10" t="s">
        <v>34</v>
      </c>
      <c r="O10">
        <f>(O13/SQRT(20))</f>
        <v>0.64979289356263314</v>
      </c>
      <c r="Q10">
        <f t="shared" si="4"/>
        <v>2.3782608695652177</v>
      </c>
      <c r="S10" t="s">
        <v>34</v>
      </c>
      <c r="T10">
        <f>(T13/SQRT(20))</f>
        <v>0.12626263943474655</v>
      </c>
    </row>
    <row r="11" spans="1:20" x14ac:dyDescent="0.75">
      <c r="A11" s="1">
        <v>10</v>
      </c>
      <c r="B11">
        <v>55</v>
      </c>
      <c r="C11" t="s">
        <v>166</v>
      </c>
      <c r="D11">
        <v>1.304</v>
      </c>
      <c r="E11">
        <v>1.6047</v>
      </c>
      <c r="F11" s="1">
        <f t="shared" si="0"/>
        <v>0.30069999999999997</v>
      </c>
      <c r="G11" t="s">
        <v>167</v>
      </c>
      <c r="H11">
        <v>1.2952999999999999</v>
      </c>
      <c r="I11">
        <v>3.1002999999999998</v>
      </c>
      <c r="J11" s="1">
        <f t="shared" si="1"/>
        <v>1.8049999999999999</v>
      </c>
      <c r="K11" s="1">
        <f t="shared" si="2"/>
        <v>2.1056999999999997</v>
      </c>
      <c r="L11" s="1">
        <f t="shared" si="3"/>
        <v>14.280286840480603</v>
      </c>
      <c r="N11" t="s">
        <v>37</v>
      </c>
      <c r="O11">
        <f>MEDIAN(L2:L21)</f>
        <v>16.493849048026824</v>
      </c>
      <c r="Q11">
        <f t="shared" si="4"/>
        <v>3.8285454545454538</v>
      </c>
      <c r="S11" t="s">
        <v>37</v>
      </c>
      <c r="T11">
        <f>MEDIAN(Q2:Q20)</f>
        <v>3.0746153846153845</v>
      </c>
    </row>
    <row r="12" spans="1:20" x14ac:dyDescent="0.75">
      <c r="A12" s="1">
        <v>11</v>
      </c>
      <c r="B12">
        <v>50</v>
      </c>
      <c r="C12" t="s">
        <v>168</v>
      </c>
      <c r="D12">
        <v>1.2967</v>
      </c>
      <c r="E12">
        <v>1.6145</v>
      </c>
      <c r="F12" s="1">
        <f t="shared" si="0"/>
        <v>0.31780000000000008</v>
      </c>
      <c r="G12" t="s">
        <v>169</v>
      </c>
      <c r="H12">
        <v>1.2975000000000001</v>
      </c>
      <c r="I12">
        <v>2.6072000000000002</v>
      </c>
      <c r="J12" s="1">
        <f t="shared" si="1"/>
        <v>1.3097000000000001</v>
      </c>
      <c r="K12" s="1">
        <f t="shared" si="2"/>
        <v>1.6275000000000002</v>
      </c>
      <c r="L12" s="1">
        <f t="shared" si="3"/>
        <v>19.526881720430111</v>
      </c>
      <c r="N12" t="s">
        <v>40</v>
      </c>
      <c r="O12" t="e">
        <f>_xlfn.MODE.SNGL(L2:L21)</f>
        <v>#N/A</v>
      </c>
      <c r="Q12">
        <f t="shared" si="4"/>
        <v>3.2550000000000003</v>
      </c>
      <c r="S12" t="s">
        <v>40</v>
      </c>
      <c r="T12" t="e">
        <f>_xlfn.MODE.SNGL(Q2:Q20)</f>
        <v>#N/A</v>
      </c>
    </row>
    <row r="13" spans="1:20" x14ac:dyDescent="0.75">
      <c r="A13" s="1">
        <v>12</v>
      </c>
      <c r="B13">
        <v>52</v>
      </c>
      <c r="C13" t="s">
        <v>170</v>
      </c>
      <c r="D13">
        <v>1.3019000000000001</v>
      </c>
      <c r="E13">
        <v>1.6387</v>
      </c>
      <c r="F13" s="1">
        <f t="shared" si="0"/>
        <v>0.33679999999999999</v>
      </c>
      <c r="G13" t="s">
        <v>171</v>
      </c>
      <c r="H13">
        <v>1.3026</v>
      </c>
      <c r="I13">
        <v>2.9146000000000001</v>
      </c>
      <c r="J13" s="1">
        <f t="shared" si="1"/>
        <v>1.6120000000000001</v>
      </c>
      <c r="K13" s="1">
        <f t="shared" si="2"/>
        <v>1.9488000000000001</v>
      </c>
      <c r="L13" s="1">
        <f t="shared" si="3"/>
        <v>17.282430213464693</v>
      </c>
      <c r="N13" t="s">
        <v>43</v>
      </c>
      <c r="O13">
        <f>_xlfn.STDEV.S(L2:L21)</f>
        <v>2.9059621626046668</v>
      </c>
      <c r="Q13">
        <f t="shared" si="4"/>
        <v>3.7476923076923083</v>
      </c>
      <c r="S13" t="s">
        <v>43</v>
      </c>
      <c r="T13">
        <f>_xlfn.STDEV.S(Q2:Q20)</f>
        <v>0.56466368958927782</v>
      </c>
    </row>
    <row r="14" spans="1:20" x14ac:dyDescent="0.75">
      <c r="A14" s="1">
        <v>13</v>
      </c>
      <c r="B14">
        <v>55</v>
      </c>
      <c r="C14" t="s">
        <v>172</v>
      </c>
      <c r="D14">
        <v>1.3031999999999999</v>
      </c>
      <c r="E14">
        <v>1.6262000000000001</v>
      </c>
      <c r="F14" s="1">
        <f t="shared" si="0"/>
        <v>0.32300000000000018</v>
      </c>
      <c r="G14" t="s">
        <v>173</v>
      </c>
      <c r="H14">
        <v>1.3025</v>
      </c>
      <c r="I14">
        <v>2.7555000000000001</v>
      </c>
      <c r="J14" s="1">
        <f t="shared" si="1"/>
        <v>1.4530000000000001</v>
      </c>
      <c r="K14" s="1">
        <f t="shared" si="2"/>
        <v>1.7760000000000002</v>
      </c>
      <c r="L14" s="1">
        <f t="shared" si="3"/>
        <v>18.186936936936945</v>
      </c>
      <c r="N14" t="s">
        <v>46</v>
      </c>
      <c r="O14">
        <f>_xlfn.VAR.S(L2:L21)</f>
        <v>8.4446160904899923</v>
      </c>
      <c r="Q14">
        <f t="shared" si="4"/>
        <v>3.2290909090909095</v>
      </c>
      <c r="S14" t="s">
        <v>46</v>
      </c>
      <c r="T14">
        <f>_xlfn.VAR.S(Q2:Q20)</f>
        <v>0.31884508234057624</v>
      </c>
    </row>
    <row r="15" spans="1:20" x14ac:dyDescent="0.75">
      <c r="A15" s="1">
        <v>14</v>
      </c>
      <c r="B15">
        <v>48</v>
      </c>
      <c r="C15" t="s">
        <v>174</v>
      </c>
      <c r="D15">
        <v>1.3044</v>
      </c>
      <c r="E15">
        <v>1.5522</v>
      </c>
      <c r="F15" s="1">
        <f t="shared" si="0"/>
        <v>0.24780000000000002</v>
      </c>
      <c r="G15" t="s">
        <v>175</v>
      </c>
      <c r="H15">
        <v>1.302</v>
      </c>
      <c r="I15">
        <v>2.23</v>
      </c>
      <c r="J15" s="1">
        <f t="shared" si="1"/>
        <v>0.92799999999999994</v>
      </c>
      <c r="K15" s="1">
        <f t="shared" si="2"/>
        <v>1.1758</v>
      </c>
      <c r="L15" s="1">
        <f t="shared" si="3"/>
        <v>21.075012757271647</v>
      </c>
      <c r="N15" t="s">
        <v>49</v>
      </c>
      <c r="O15">
        <f>KURT(L2:L21)</f>
        <v>-0.27596080690030211</v>
      </c>
      <c r="Q15">
        <f t="shared" si="4"/>
        <v>2.449583333333333</v>
      </c>
      <c r="S15" t="s">
        <v>49</v>
      </c>
      <c r="T15">
        <f>KURT(Q2:Q20)</f>
        <v>-0.65685951125546227</v>
      </c>
    </row>
    <row r="16" spans="1:20" x14ac:dyDescent="0.75">
      <c r="A16" s="1">
        <v>15</v>
      </c>
      <c r="B16">
        <v>48</v>
      </c>
      <c r="C16" t="s">
        <v>176</v>
      </c>
      <c r="D16">
        <v>1.3071999999999999</v>
      </c>
      <c r="E16">
        <v>1.4861</v>
      </c>
      <c r="F16" s="1">
        <f t="shared" si="0"/>
        <v>0.17890000000000006</v>
      </c>
      <c r="G16" t="s">
        <v>177</v>
      </c>
      <c r="H16">
        <v>1.3026</v>
      </c>
      <c r="I16">
        <v>2.3885999999999998</v>
      </c>
      <c r="J16" s="1">
        <f t="shared" si="1"/>
        <v>1.0859999999999999</v>
      </c>
      <c r="K16" s="1">
        <f t="shared" si="2"/>
        <v>1.2648999999999999</v>
      </c>
      <c r="L16" s="1">
        <f t="shared" si="3"/>
        <v>14.143410546288248</v>
      </c>
      <c r="N16" t="s">
        <v>52</v>
      </c>
      <c r="O16">
        <f>SKEW(L2:L21)</f>
        <v>0.76001649171095786</v>
      </c>
      <c r="Q16">
        <f t="shared" si="4"/>
        <v>2.6352083333333329</v>
      </c>
      <c r="S16" t="s">
        <v>52</v>
      </c>
      <c r="T16">
        <f>SKEW(Q2:Q20)</f>
        <v>5.924821227385188E-2</v>
      </c>
    </row>
    <row r="17" spans="1:20" x14ac:dyDescent="0.75">
      <c r="A17" s="1">
        <v>16</v>
      </c>
      <c r="B17">
        <v>50</v>
      </c>
      <c r="C17" t="s">
        <v>178</v>
      </c>
      <c r="D17">
        <v>1.3061</v>
      </c>
      <c r="E17">
        <v>1.5477000000000001</v>
      </c>
      <c r="F17" s="1">
        <f t="shared" si="0"/>
        <v>0.24160000000000004</v>
      </c>
      <c r="G17" t="s">
        <v>179</v>
      </c>
      <c r="H17">
        <v>1.3025</v>
      </c>
      <c r="I17">
        <v>2.5550000000000002</v>
      </c>
      <c r="J17" s="1">
        <f t="shared" si="1"/>
        <v>1.2525000000000002</v>
      </c>
      <c r="K17" s="1">
        <f t="shared" si="2"/>
        <v>1.4941000000000002</v>
      </c>
      <c r="L17" s="1">
        <f t="shared" si="3"/>
        <v>16.170269727595208</v>
      </c>
      <c r="N17" t="s">
        <v>55</v>
      </c>
      <c r="O17">
        <f>MAX(L2:L21)-MIN(L2:L21)</f>
        <v>10.305209226342567</v>
      </c>
      <c r="Q17">
        <f t="shared" si="4"/>
        <v>2.9882000000000004</v>
      </c>
      <c r="S17" t="s">
        <v>55</v>
      </c>
      <c r="T17">
        <f>MAX(Q2:Q20)-MIN(Q2:Q20)</f>
        <v>2.0064912280701757</v>
      </c>
    </row>
    <row r="18" spans="1:20" x14ac:dyDescent="0.75">
      <c r="A18" s="1">
        <v>17</v>
      </c>
      <c r="B18">
        <v>48</v>
      </c>
      <c r="C18" t="s">
        <v>180</v>
      </c>
      <c r="D18">
        <v>1.3029999999999999</v>
      </c>
      <c r="E18">
        <v>1.6752</v>
      </c>
      <c r="F18" s="1">
        <f t="shared" si="0"/>
        <v>0.37220000000000009</v>
      </c>
      <c r="G18" t="s">
        <v>181</v>
      </c>
      <c r="H18">
        <v>1.3043</v>
      </c>
      <c r="I18">
        <v>2.5076999999999998</v>
      </c>
      <c r="J18" s="1">
        <f t="shared" si="1"/>
        <v>1.2033999999999998</v>
      </c>
      <c r="K18" s="1">
        <f t="shared" si="2"/>
        <v>1.5755999999999999</v>
      </c>
      <c r="L18" s="1">
        <f t="shared" si="3"/>
        <v>23.622746890073628</v>
      </c>
      <c r="N18" t="s">
        <v>58</v>
      </c>
      <c r="O18">
        <f>MIN(L2:L21)</f>
        <v>13.317537663731061</v>
      </c>
      <c r="Q18">
        <f t="shared" si="4"/>
        <v>3.2825000000000002</v>
      </c>
      <c r="S18" t="s">
        <v>58</v>
      </c>
      <c r="T18">
        <f>MIN(Q2:Q20)</f>
        <v>1.9178947368421049</v>
      </c>
    </row>
    <row r="19" spans="1:20" x14ac:dyDescent="0.75">
      <c r="A19" s="1">
        <v>18</v>
      </c>
      <c r="B19">
        <v>55</v>
      </c>
      <c r="C19" t="s">
        <v>182</v>
      </c>
      <c r="D19">
        <v>1.3049999999999999</v>
      </c>
      <c r="E19">
        <v>1.5982000000000001</v>
      </c>
      <c r="F19" s="1">
        <f t="shared" si="0"/>
        <v>0.29320000000000013</v>
      </c>
      <c r="G19" t="s">
        <v>183</v>
      </c>
      <c r="H19">
        <v>1.3008</v>
      </c>
      <c r="I19">
        <v>2.8715000000000002</v>
      </c>
      <c r="J19" s="1">
        <f t="shared" si="1"/>
        <v>1.5707000000000002</v>
      </c>
      <c r="K19" s="1">
        <f t="shared" si="2"/>
        <v>1.8639000000000003</v>
      </c>
      <c r="L19" s="1">
        <f t="shared" si="3"/>
        <v>15.730457642577395</v>
      </c>
      <c r="N19" t="s">
        <v>61</v>
      </c>
      <c r="O19">
        <f>MAX(L2:L21)</f>
        <v>23.622746890073628</v>
      </c>
      <c r="Q19">
        <f>(K20/B20)*100</f>
        <v>2.4187500000000002</v>
      </c>
      <c r="S19" t="s">
        <v>61</v>
      </c>
      <c r="T19">
        <f>MAX(Q2:Q20)</f>
        <v>3.9243859649122803</v>
      </c>
    </row>
    <row r="20" spans="1:20" x14ac:dyDescent="0.75">
      <c r="A20" s="1">
        <v>19</v>
      </c>
      <c r="B20">
        <v>48</v>
      </c>
      <c r="C20" t="s">
        <v>184</v>
      </c>
      <c r="D20">
        <v>1.3027</v>
      </c>
      <c r="E20">
        <v>1.476</v>
      </c>
      <c r="F20" s="1">
        <f t="shared" si="0"/>
        <v>0.17330000000000001</v>
      </c>
      <c r="G20" t="s">
        <v>185</v>
      </c>
      <c r="H20">
        <v>1.3141</v>
      </c>
      <c r="I20" s="1">
        <v>2.3018000000000001</v>
      </c>
      <c r="J20" s="1">
        <f t="shared" si="1"/>
        <v>0.98770000000000002</v>
      </c>
      <c r="K20" s="1">
        <f t="shared" si="2"/>
        <v>1.161</v>
      </c>
      <c r="L20" s="1">
        <f t="shared" si="3"/>
        <v>14.926787252368648</v>
      </c>
      <c r="N20" t="s">
        <v>64</v>
      </c>
      <c r="O20">
        <f>SUM(L2:L21)</f>
        <v>342.95985383711945</v>
      </c>
      <c r="Q20">
        <f>(K21/B21)*100</f>
        <v>3.0746153846153845</v>
      </c>
      <c r="S20" t="s">
        <v>64</v>
      </c>
      <c r="T20">
        <f>SUM(Q2:Q20)</f>
        <v>57.196900966553997</v>
      </c>
    </row>
    <row r="21" spans="1:20" ht="15.5" thickBot="1" x14ac:dyDescent="0.9">
      <c r="A21" s="1">
        <v>20</v>
      </c>
      <c r="B21">
        <v>52</v>
      </c>
      <c r="C21" t="s">
        <v>186</v>
      </c>
      <c r="D21">
        <v>1.3061</v>
      </c>
      <c r="E21" s="2">
        <v>1.5772999999999999</v>
      </c>
      <c r="F21" s="1">
        <f t="shared" si="0"/>
        <v>0.27119999999999989</v>
      </c>
      <c r="G21" t="s">
        <v>187</v>
      </c>
      <c r="H21">
        <v>1.2996000000000001</v>
      </c>
      <c r="I21" s="1">
        <v>2.6272000000000002</v>
      </c>
      <c r="J21" s="1">
        <f t="shared" si="1"/>
        <v>1.3276000000000001</v>
      </c>
      <c r="K21" s="1">
        <f t="shared" si="2"/>
        <v>1.5988</v>
      </c>
      <c r="L21" s="1">
        <f t="shared" si="3"/>
        <v>16.962722041531141</v>
      </c>
      <c r="N21" s="7" t="s">
        <v>67</v>
      </c>
      <c r="O21" s="7">
        <v>20</v>
      </c>
      <c r="Q21" t="e">
        <f>(K22/B22)*100</f>
        <v>#DIV/0!</v>
      </c>
      <c r="S21" s="7" t="s">
        <v>67</v>
      </c>
      <c r="T21" s="7">
        <v>20</v>
      </c>
    </row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4.75" x14ac:dyDescent="0.75"/>
  <cols>
    <col min="1" max="1" width="8.8632812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12</v>
      </c>
    </row>
    <row r="2" spans="1:20" x14ac:dyDescent="0.75">
      <c r="A2" s="1">
        <v>1</v>
      </c>
      <c r="B2">
        <v>50</v>
      </c>
      <c r="C2" t="s">
        <v>108</v>
      </c>
      <c r="D2">
        <v>1.3073999999999999</v>
      </c>
      <c r="E2">
        <v>1.5825</v>
      </c>
      <c r="F2" s="1">
        <f t="shared" ref="F2:F21" si="0">(E2-D2)</f>
        <v>0.27510000000000012</v>
      </c>
      <c r="G2" t="s">
        <v>109</v>
      </c>
      <c r="H2">
        <v>1.3041</v>
      </c>
      <c r="I2">
        <v>2.7694999999999999</v>
      </c>
      <c r="J2" s="1">
        <f t="shared" ref="J2:J21" si="1">(I2-H2)</f>
        <v>1.4653999999999998</v>
      </c>
      <c r="K2" s="1">
        <f t="shared" ref="K2:K21" si="2">(F2+J2)</f>
        <v>1.7404999999999999</v>
      </c>
      <c r="L2" s="1">
        <f t="shared" ref="L2:L21" si="3">(F2/K2)*100</f>
        <v>15.805802930192481</v>
      </c>
      <c r="Q2">
        <f t="shared" ref="Q2:Q18" si="4">(K2/B2)*100</f>
        <v>3.4809999999999999</v>
      </c>
    </row>
    <row r="3" spans="1:20" x14ac:dyDescent="0.75">
      <c r="A3" s="1">
        <v>2</v>
      </c>
      <c r="B3">
        <v>45</v>
      </c>
      <c r="C3" t="s">
        <v>110</v>
      </c>
      <c r="D3">
        <v>1.2982</v>
      </c>
      <c r="E3">
        <v>1.51</v>
      </c>
      <c r="F3" s="1">
        <f t="shared" si="0"/>
        <v>0.21179999999999999</v>
      </c>
      <c r="G3" t="s">
        <v>111</v>
      </c>
      <c r="H3">
        <v>1.3041</v>
      </c>
      <c r="I3">
        <v>2.3355999999999999</v>
      </c>
      <c r="J3" s="1">
        <f t="shared" si="1"/>
        <v>1.0314999999999999</v>
      </c>
      <c r="K3" s="1">
        <f t="shared" si="2"/>
        <v>1.2432999999999998</v>
      </c>
      <c r="L3" s="1">
        <f t="shared" si="3"/>
        <v>17.035309257620849</v>
      </c>
      <c r="Q3">
        <f t="shared" si="4"/>
        <v>2.7628888888888885</v>
      </c>
    </row>
    <row r="4" spans="1:20" x14ac:dyDescent="0.75">
      <c r="A4" s="1">
        <v>3</v>
      </c>
      <c r="B4">
        <v>50</v>
      </c>
      <c r="C4" t="s">
        <v>112</v>
      </c>
      <c r="D4">
        <v>1.2939000000000001</v>
      </c>
      <c r="E4">
        <v>1.5687</v>
      </c>
      <c r="F4" s="1">
        <f t="shared" si="0"/>
        <v>0.27479999999999993</v>
      </c>
      <c r="G4" t="s">
        <v>113</v>
      </c>
      <c r="H4">
        <v>1.302</v>
      </c>
      <c r="I4">
        <v>2.7631000000000001</v>
      </c>
      <c r="J4" s="1">
        <f t="shared" si="1"/>
        <v>1.4611000000000001</v>
      </c>
      <c r="K4" s="1">
        <f t="shared" si="2"/>
        <v>1.7359</v>
      </c>
      <c r="L4" s="1">
        <f t="shared" si="3"/>
        <v>15.83040497724523</v>
      </c>
      <c r="Q4">
        <f t="shared" si="4"/>
        <v>3.4718</v>
      </c>
    </row>
    <row r="5" spans="1:20" ht="15.5" thickBot="1" x14ac:dyDescent="0.9">
      <c r="A5" s="1">
        <v>4</v>
      </c>
      <c r="B5">
        <v>51</v>
      </c>
      <c r="C5" t="s">
        <v>114</v>
      </c>
      <c r="D5">
        <v>1.3062</v>
      </c>
      <c r="E5">
        <v>1.5712999999999999</v>
      </c>
      <c r="F5" s="1">
        <f t="shared" si="0"/>
        <v>0.26509999999999989</v>
      </c>
      <c r="G5" t="s">
        <v>115</v>
      </c>
      <c r="H5">
        <v>1.3147</v>
      </c>
      <c r="I5">
        <v>2.8022999999999998</v>
      </c>
      <c r="J5" s="1">
        <f t="shared" si="1"/>
        <v>1.4875999999999998</v>
      </c>
      <c r="K5" s="1">
        <f t="shared" si="2"/>
        <v>1.7526999999999997</v>
      </c>
      <c r="L5" s="1">
        <f t="shared" si="3"/>
        <v>15.125235351172472</v>
      </c>
      <c r="Q5">
        <f t="shared" si="4"/>
        <v>3.4366666666666665</v>
      </c>
    </row>
    <row r="6" spans="1:20" ht="16" x14ac:dyDescent="0.8">
      <c r="A6" s="1">
        <v>5</v>
      </c>
      <c r="B6">
        <v>48</v>
      </c>
      <c r="C6" t="s">
        <v>116</v>
      </c>
      <c r="D6">
        <v>1.302</v>
      </c>
      <c r="E6">
        <v>1.4693000000000001</v>
      </c>
      <c r="F6" s="1">
        <f t="shared" si="0"/>
        <v>0.1673</v>
      </c>
      <c r="G6" t="s">
        <v>117</v>
      </c>
      <c r="H6">
        <v>1.3142</v>
      </c>
      <c r="I6">
        <v>2.1776</v>
      </c>
      <c r="J6" s="1">
        <f t="shared" si="1"/>
        <v>0.86339999999999995</v>
      </c>
      <c r="K6" s="1">
        <f t="shared" si="2"/>
        <v>1.0306999999999999</v>
      </c>
      <c r="L6" s="1">
        <f t="shared" si="3"/>
        <v>16.231687202871836</v>
      </c>
      <c r="N6" s="3" t="s">
        <v>23</v>
      </c>
      <c r="O6" s="3"/>
      <c r="Q6">
        <f t="shared" si="4"/>
        <v>2.1472916666666664</v>
      </c>
      <c r="S6" s="3" t="s">
        <v>24</v>
      </c>
      <c r="T6" s="3"/>
    </row>
    <row r="7" spans="1:20" ht="16" x14ac:dyDescent="0.8">
      <c r="A7" s="1">
        <v>6</v>
      </c>
      <c r="B7">
        <v>50</v>
      </c>
      <c r="C7" t="s">
        <v>118</v>
      </c>
      <c r="D7">
        <v>1.2905</v>
      </c>
      <c r="E7" s="4">
        <v>1.6532</v>
      </c>
      <c r="F7" s="1">
        <f t="shared" si="0"/>
        <v>0.36270000000000002</v>
      </c>
      <c r="G7" t="s">
        <v>119</v>
      </c>
      <c r="H7">
        <v>1.3023</v>
      </c>
      <c r="I7">
        <v>2.8117999999999999</v>
      </c>
      <c r="J7" s="1">
        <f t="shared" si="1"/>
        <v>1.5094999999999998</v>
      </c>
      <c r="K7" s="1">
        <f t="shared" si="2"/>
        <v>1.8721999999999999</v>
      </c>
      <c r="L7" s="1">
        <f t="shared" si="3"/>
        <v>19.37293024249546</v>
      </c>
      <c r="N7" s="5"/>
      <c r="O7" s="5"/>
      <c r="Q7">
        <f t="shared" si="4"/>
        <v>3.7443999999999997</v>
      </c>
      <c r="S7" s="5"/>
      <c r="T7" s="5"/>
    </row>
    <row r="8" spans="1:20" x14ac:dyDescent="0.75">
      <c r="A8" s="1">
        <v>7</v>
      </c>
      <c r="B8">
        <v>52</v>
      </c>
      <c r="C8" t="s">
        <v>120</v>
      </c>
      <c r="D8">
        <v>1.3024</v>
      </c>
      <c r="E8">
        <v>1.5085999999999999</v>
      </c>
      <c r="F8" s="1">
        <f t="shared" si="0"/>
        <v>0.20619999999999994</v>
      </c>
      <c r="G8" t="s">
        <v>121</v>
      </c>
      <c r="H8">
        <v>1.3035000000000001</v>
      </c>
      <c r="I8">
        <v>2.6374</v>
      </c>
      <c r="J8" s="1">
        <f t="shared" si="1"/>
        <v>1.3338999999999999</v>
      </c>
      <c r="K8" s="1">
        <f t="shared" si="2"/>
        <v>1.5400999999999998</v>
      </c>
      <c r="L8" s="1">
        <f t="shared" si="3"/>
        <v>13.388740990844747</v>
      </c>
      <c r="Q8">
        <f t="shared" si="4"/>
        <v>2.9617307692307691</v>
      </c>
    </row>
    <row r="9" spans="1:20" x14ac:dyDescent="0.75">
      <c r="A9" s="1">
        <v>8</v>
      </c>
      <c r="B9">
        <v>53</v>
      </c>
      <c r="C9" t="s">
        <v>122</v>
      </c>
      <c r="D9">
        <v>1.3003</v>
      </c>
      <c r="E9">
        <v>1.6446000000000001</v>
      </c>
      <c r="F9" s="1">
        <f t="shared" si="0"/>
        <v>0.34430000000000005</v>
      </c>
      <c r="G9" t="s">
        <v>123</v>
      </c>
      <c r="H9">
        <v>1.3050999999999999</v>
      </c>
      <c r="I9">
        <v>2.9142000000000001</v>
      </c>
      <c r="J9" s="1">
        <f t="shared" si="1"/>
        <v>1.6091000000000002</v>
      </c>
      <c r="K9" s="1">
        <f t="shared" si="2"/>
        <v>1.9534000000000002</v>
      </c>
      <c r="L9" s="1">
        <f t="shared" si="3"/>
        <v>17.625678304494727</v>
      </c>
      <c r="N9" t="s">
        <v>31</v>
      </c>
      <c r="O9">
        <f>AVERAGE(L2:L21)</f>
        <v>15.720522495395915</v>
      </c>
      <c r="Q9">
        <f t="shared" si="4"/>
        <v>3.6856603773584915</v>
      </c>
      <c r="S9" t="s">
        <v>31</v>
      </c>
      <c r="T9">
        <f>AVERAGE(Q2:Q20)</f>
        <v>2.8867561149685166</v>
      </c>
    </row>
    <row r="10" spans="1:20" x14ac:dyDescent="0.75">
      <c r="A10" s="1">
        <v>9</v>
      </c>
      <c r="B10">
        <v>50</v>
      </c>
      <c r="C10" t="s">
        <v>124</v>
      </c>
      <c r="D10">
        <v>1.3059000000000001</v>
      </c>
      <c r="E10">
        <v>1.5195000000000001</v>
      </c>
      <c r="F10" s="1">
        <f t="shared" si="0"/>
        <v>0.21360000000000001</v>
      </c>
      <c r="G10" t="s">
        <v>125</v>
      </c>
      <c r="H10">
        <v>1.3056000000000001</v>
      </c>
      <c r="I10">
        <v>2.6080000000000001</v>
      </c>
      <c r="J10" s="1">
        <f t="shared" si="1"/>
        <v>1.3024</v>
      </c>
      <c r="K10" s="1">
        <f t="shared" si="2"/>
        <v>1.516</v>
      </c>
      <c r="L10" s="1">
        <f t="shared" si="3"/>
        <v>14.089709762532982</v>
      </c>
      <c r="N10" t="s">
        <v>34</v>
      </c>
      <c r="O10">
        <f>(O13/SQRT(20))</f>
        <v>0.67289274063327986</v>
      </c>
      <c r="Q10">
        <f t="shared" si="4"/>
        <v>3.032</v>
      </c>
      <c r="S10" t="s">
        <v>34</v>
      </c>
      <c r="T10">
        <f>(T13/SQRT(20))</f>
        <v>0.15616824168823795</v>
      </c>
    </row>
    <row r="11" spans="1:20" x14ac:dyDescent="0.75">
      <c r="A11" s="1">
        <v>10</v>
      </c>
      <c r="B11">
        <v>46</v>
      </c>
      <c r="C11" t="s">
        <v>126</v>
      </c>
      <c r="D11">
        <v>1.3166</v>
      </c>
      <c r="E11">
        <v>1.5037</v>
      </c>
      <c r="F11" s="1">
        <f t="shared" si="0"/>
        <v>0.18710000000000004</v>
      </c>
      <c r="G11" t="s">
        <v>127</v>
      </c>
      <c r="H11">
        <v>1.2963</v>
      </c>
      <c r="I11">
        <v>2.4506999999999999</v>
      </c>
      <c r="J11" s="1">
        <f t="shared" si="1"/>
        <v>1.1543999999999999</v>
      </c>
      <c r="K11" s="1">
        <f t="shared" si="2"/>
        <v>1.3414999999999999</v>
      </c>
      <c r="L11" s="1">
        <f t="shared" si="3"/>
        <v>13.94707417070444</v>
      </c>
      <c r="N11" t="s">
        <v>37</v>
      </c>
      <c r="O11">
        <f>MEDIAN(L2:L21)</f>
        <v>15.793507598880353</v>
      </c>
      <c r="Q11">
        <f t="shared" si="4"/>
        <v>2.9163043478260868</v>
      </c>
      <c r="S11" t="s">
        <v>37</v>
      </c>
      <c r="T11">
        <f>MEDIAN(Q2:Q20)</f>
        <v>3.032</v>
      </c>
    </row>
    <row r="12" spans="1:20" x14ac:dyDescent="0.75">
      <c r="A12" s="1">
        <v>11</v>
      </c>
      <c r="B12">
        <v>46</v>
      </c>
      <c r="C12" t="s">
        <v>128</v>
      </c>
      <c r="D12">
        <v>1.3035000000000001</v>
      </c>
      <c r="E12">
        <v>1.4542999999999999</v>
      </c>
      <c r="F12" s="1">
        <f t="shared" si="0"/>
        <v>0.15079999999999982</v>
      </c>
      <c r="G12" t="s">
        <v>129</v>
      </c>
      <c r="H12">
        <v>1.3012999999999999</v>
      </c>
      <c r="I12">
        <v>2.2993000000000001</v>
      </c>
      <c r="J12" s="1">
        <f t="shared" si="1"/>
        <v>0.99800000000000022</v>
      </c>
      <c r="K12" s="1">
        <f t="shared" si="2"/>
        <v>1.1488</v>
      </c>
      <c r="L12" s="1">
        <f t="shared" si="3"/>
        <v>13.126740947075193</v>
      </c>
      <c r="N12" t="s">
        <v>40</v>
      </c>
      <c r="O12" t="e">
        <f>_xlfn.MODE.SNGL(L2:L21)</f>
        <v>#N/A</v>
      </c>
      <c r="Q12">
        <f t="shared" si="4"/>
        <v>2.4973913043478264</v>
      </c>
      <c r="S12" t="s">
        <v>40</v>
      </c>
      <c r="T12" t="e">
        <f>_xlfn.MODE.SNGL(Q2:Q20)</f>
        <v>#N/A</v>
      </c>
    </row>
    <row r="13" spans="1:20" x14ac:dyDescent="0.75">
      <c r="A13" s="1">
        <v>12</v>
      </c>
      <c r="B13">
        <v>51</v>
      </c>
      <c r="C13" t="s">
        <v>130</v>
      </c>
      <c r="D13">
        <v>1.2931999999999999</v>
      </c>
      <c r="E13">
        <v>1.5388999999999999</v>
      </c>
      <c r="F13" s="1">
        <f t="shared" si="0"/>
        <v>0.24570000000000003</v>
      </c>
      <c r="G13" t="s">
        <v>131</v>
      </c>
      <c r="H13">
        <v>1.3008</v>
      </c>
      <c r="I13">
        <v>2.84</v>
      </c>
      <c r="J13" s="1">
        <f t="shared" si="1"/>
        <v>1.5391999999999999</v>
      </c>
      <c r="K13" s="1">
        <f t="shared" si="2"/>
        <v>1.7848999999999999</v>
      </c>
      <c r="L13" s="1">
        <f t="shared" si="3"/>
        <v>13.76547705753824</v>
      </c>
      <c r="N13" t="s">
        <v>43</v>
      </c>
      <c r="O13">
        <f>_xlfn.STDEV.S(L2:L21)</f>
        <v>3.0092678192442976</v>
      </c>
      <c r="Q13">
        <f t="shared" si="4"/>
        <v>3.4998039215686276</v>
      </c>
      <c r="S13" t="s">
        <v>43</v>
      </c>
      <c r="T13">
        <f>_xlfn.STDEV.S(Q2:Q20)</f>
        <v>0.69840560868303314</v>
      </c>
    </row>
    <row r="14" spans="1:20" x14ac:dyDescent="0.75">
      <c r="A14" s="1">
        <v>13</v>
      </c>
      <c r="B14">
        <v>43</v>
      </c>
      <c r="C14" t="s">
        <v>132</v>
      </c>
      <c r="D14">
        <v>1.2870999999999999</v>
      </c>
      <c r="E14">
        <v>1.4177999999999999</v>
      </c>
      <c r="F14" s="1">
        <f t="shared" si="0"/>
        <v>0.13070000000000004</v>
      </c>
      <c r="G14" t="s">
        <v>133</v>
      </c>
      <c r="H14">
        <v>1.2959000000000001</v>
      </c>
      <c r="I14">
        <v>1.9934000000000001</v>
      </c>
      <c r="J14" s="1">
        <f t="shared" si="1"/>
        <v>0.69750000000000001</v>
      </c>
      <c r="K14" s="1">
        <f t="shared" si="2"/>
        <v>0.82820000000000005</v>
      </c>
      <c r="L14" s="1">
        <f t="shared" si="3"/>
        <v>15.781212267568224</v>
      </c>
      <c r="N14" t="s">
        <v>46</v>
      </c>
      <c r="O14">
        <f>_xlfn.VAR.S(L2:L21)</f>
        <v>9.0556928079393302</v>
      </c>
      <c r="Q14">
        <f t="shared" si="4"/>
        <v>1.9260465116279071</v>
      </c>
      <c r="S14" t="s">
        <v>46</v>
      </c>
      <c r="T14">
        <f>_xlfn.VAR.S(Q2:Q20)</f>
        <v>0.48777039423991808</v>
      </c>
    </row>
    <row r="15" spans="1:20" x14ac:dyDescent="0.75">
      <c r="A15" s="1">
        <v>14</v>
      </c>
      <c r="B15">
        <v>57</v>
      </c>
      <c r="C15" t="s">
        <v>134</v>
      </c>
      <c r="D15">
        <v>1.3149</v>
      </c>
      <c r="E15">
        <v>1.6417999999999999</v>
      </c>
      <c r="F15" s="1">
        <f t="shared" si="0"/>
        <v>0.32689999999999997</v>
      </c>
      <c r="G15" t="s">
        <v>135</v>
      </c>
      <c r="H15">
        <v>1.3084</v>
      </c>
      <c r="I15">
        <v>2.7863000000000002</v>
      </c>
      <c r="J15" s="1">
        <f t="shared" si="1"/>
        <v>1.4779000000000002</v>
      </c>
      <c r="K15" s="1">
        <f t="shared" si="2"/>
        <v>1.8048000000000002</v>
      </c>
      <c r="L15" s="1">
        <f t="shared" si="3"/>
        <v>18.112810283687939</v>
      </c>
      <c r="N15" t="s">
        <v>49</v>
      </c>
      <c r="O15">
        <f>KURT(L2:L21)</f>
        <v>2.7182352222125044</v>
      </c>
      <c r="Q15">
        <f t="shared" si="4"/>
        <v>3.1663157894736846</v>
      </c>
      <c r="S15" t="s">
        <v>49</v>
      </c>
      <c r="T15">
        <f>KURT(Q2:Q20)</f>
        <v>0.39134648765749036</v>
      </c>
    </row>
    <row r="16" spans="1:20" x14ac:dyDescent="0.75">
      <c r="A16" s="1">
        <v>15</v>
      </c>
      <c r="B16">
        <v>50</v>
      </c>
      <c r="C16" t="s">
        <v>136</v>
      </c>
      <c r="D16">
        <v>1.3172999999999999</v>
      </c>
      <c r="E16">
        <v>1.4077</v>
      </c>
      <c r="F16" s="1">
        <f t="shared" si="0"/>
        <v>9.0400000000000036E-2</v>
      </c>
      <c r="G16" t="s">
        <v>137</v>
      </c>
      <c r="H16">
        <v>1.2914000000000001</v>
      </c>
      <c r="I16">
        <v>1.8169</v>
      </c>
      <c r="J16" s="1">
        <f t="shared" si="1"/>
        <v>0.52549999999999986</v>
      </c>
      <c r="K16" s="1">
        <f t="shared" si="2"/>
        <v>0.61589999999999989</v>
      </c>
      <c r="L16" s="1">
        <f t="shared" si="3"/>
        <v>14.677707420035729</v>
      </c>
      <c r="N16" t="s">
        <v>52</v>
      </c>
      <c r="O16">
        <f>SKEW(L2:L21)</f>
        <v>-0.78762463871383437</v>
      </c>
      <c r="Q16">
        <f t="shared" si="4"/>
        <v>1.2317999999999998</v>
      </c>
      <c r="S16" t="s">
        <v>52</v>
      </c>
      <c r="T16">
        <f>SKEW(Q2:Q20)</f>
        <v>-1.018564570296882</v>
      </c>
    </row>
    <row r="17" spans="1:20" x14ac:dyDescent="0.75">
      <c r="A17" s="1">
        <v>16</v>
      </c>
      <c r="B17">
        <v>47</v>
      </c>
      <c r="C17" t="s">
        <v>138</v>
      </c>
      <c r="D17">
        <v>1.2968999999999999</v>
      </c>
      <c r="E17">
        <v>1.5907</v>
      </c>
      <c r="F17" s="1">
        <f t="shared" si="0"/>
        <v>0.29380000000000006</v>
      </c>
      <c r="G17" t="s">
        <v>139</v>
      </c>
      <c r="H17">
        <v>1.2902</v>
      </c>
      <c r="I17">
        <v>2.4437000000000002</v>
      </c>
      <c r="J17" s="1">
        <f t="shared" si="1"/>
        <v>1.1535000000000002</v>
      </c>
      <c r="K17" s="1">
        <f t="shared" si="2"/>
        <v>1.4473000000000003</v>
      </c>
      <c r="L17" s="1">
        <f t="shared" si="3"/>
        <v>20.299868721066815</v>
      </c>
      <c r="N17" t="s">
        <v>55</v>
      </c>
      <c r="O17">
        <f>MAX(L2:L21)-MIN(L2:L21)</f>
        <v>13.967097331671305</v>
      </c>
      <c r="Q17">
        <f t="shared" si="4"/>
        <v>3.07936170212766</v>
      </c>
      <c r="S17" t="s">
        <v>55</v>
      </c>
      <c r="T17">
        <f>MAX(Q2:Q20)-MIN(Q2:Q20)</f>
        <v>2.5125999999999999</v>
      </c>
    </row>
    <row r="18" spans="1:20" x14ac:dyDescent="0.75">
      <c r="A18" s="1">
        <v>17</v>
      </c>
      <c r="B18">
        <v>52</v>
      </c>
      <c r="C18" t="s">
        <v>140</v>
      </c>
      <c r="D18">
        <v>1.2975000000000001</v>
      </c>
      <c r="E18">
        <v>1.5462</v>
      </c>
      <c r="F18" s="1">
        <f t="shared" si="0"/>
        <v>0.24869999999999992</v>
      </c>
      <c r="G18" t="s">
        <v>141</v>
      </c>
      <c r="H18">
        <v>1.3003</v>
      </c>
      <c r="I18">
        <v>2.5817999999999999</v>
      </c>
      <c r="J18" s="1">
        <f t="shared" si="1"/>
        <v>1.2814999999999999</v>
      </c>
      <c r="K18" s="1">
        <f t="shared" si="2"/>
        <v>1.5301999999999998</v>
      </c>
      <c r="L18" s="1">
        <f t="shared" si="3"/>
        <v>16.252777414717031</v>
      </c>
      <c r="N18" t="s">
        <v>58</v>
      </c>
      <c r="O18">
        <f>MIN(L2:L21)</f>
        <v>7.1055025011368791</v>
      </c>
      <c r="Q18">
        <f t="shared" si="4"/>
        <v>2.9426923076923073</v>
      </c>
      <c r="S18" t="s">
        <v>58</v>
      </c>
      <c r="T18">
        <f>MIN(Q2:Q20)</f>
        <v>1.2317999999999998</v>
      </c>
    </row>
    <row r="19" spans="1:20" x14ac:dyDescent="0.75">
      <c r="A19" s="1">
        <v>18</v>
      </c>
      <c r="B19">
        <v>45</v>
      </c>
      <c r="C19" t="s">
        <v>142</v>
      </c>
      <c r="D19">
        <v>1.2970999999999999</v>
      </c>
      <c r="E19">
        <v>1.4454</v>
      </c>
      <c r="F19" s="1">
        <f t="shared" si="0"/>
        <v>0.1483000000000001</v>
      </c>
      <c r="G19" t="s">
        <v>143</v>
      </c>
      <c r="H19">
        <v>1.2903</v>
      </c>
      <c r="I19">
        <v>2.0828000000000002</v>
      </c>
      <c r="J19" s="1">
        <f t="shared" si="1"/>
        <v>0.7925000000000002</v>
      </c>
      <c r="K19" s="1">
        <f t="shared" si="2"/>
        <v>0.9408000000000003</v>
      </c>
      <c r="L19" s="1">
        <f t="shared" si="3"/>
        <v>15.763180272108848</v>
      </c>
      <c r="N19" t="s">
        <v>61</v>
      </c>
      <c r="O19">
        <f>MAX(L2:L21)</f>
        <v>21.072599832808184</v>
      </c>
      <c r="Q19">
        <f>(K20/B20)*100</f>
        <v>3.1736734693877553</v>
      </c>
      <c r="S19" t="s">
        <v>61</v>
      </c>
      <c r="T19">
        <f>MAX(Q2:Q20)</f>
        <v>3.7443999999999997</v>
      </c>
    </row>
    <row r="20" spans="1:20" x14ac:dyDescent="0.75">
      <c r="A20" s="1">
        <v>19</v>
      </c>
      <c r="B20">
        <v>49</v>
      </c>
      <c r="C20" t="s">
        <v>144</v>
      </c>
      <c r="D20">
        <v>1.2970999999999999</v>
      </c>
      <c r="E20">
        <v>1.6248</v>
      </c>
      <c r="F20" s="1">
        <f t="shared" si="0"/>
        <v>0.3277000000000001</v>
      </c>
      <c r="G20" t="s">
        <v>145</v>
      </c>
      <c r="H20">
        <v>1.2935000000000001</v>
      </c>
      <c r="I20" s="1">
        <v>2.5209000000000001</v>
      </c>
      <c r="J20" s="1">
        <f t="shared" si="1"/>
        <v>1.2274</v>
      </c>
      <c r="K20" s="1">
        <f t="shared" si="2"/>
        <v>1.5551000000000001</v>
      </c>
      <c r="L20" s="1">
        <f t="shared" si="3"/>
        <v>21.072599832808184</v>
      </c>
      <c r="N20" t="s">
        <v>64</v>
      </c>
      <c r="O20">
        <f>SUM(L2:L21)</f>
        <v>314.41044990791829</v>
      </c>
      <c r="Q20">
        <f>(K21/B21)*100</f>
        <v>1.6915384615384617</v>
      </c>
      <c r="S20" t="s">
        <v>64</v>
      </c>
      <c r="T20">
        <f>SUM(Q2:Q20)</f>
        <v>54.848366184401812</v>
      </c>
    </row>
    <row r="21" spans="1:20" ht="15.5" thickBot="1" x14ac:dyDescent="0.9">
      <c r="A21" s="1">
        <v>20</v>
      </c>
      <c r="B21">
        <v>52</v>
      </c>
      <c r="C21" t="s">
        <v>146</v>
      </c>
      <c r="D21">
        <v>1.2876000000000001</v>
      </c>
      <c r="E21" s="2">
        <v>1.3501000000000001</v>
      </c>
      <c r="F21" s="1">
        <f t="shared" si="0"/>
        <v>6.25E-2</v>
      </c>
      <c r="G21" t="s">
        <v>147</v>
      </c>
      <c r="H21">
        <v>1.3072999999999999</v>
      </c>
      <c r="I21" s="1">
        <v>2.1244000000000001</v>
      </c>
      <c r="J21" s="1">
        <f t="shared" si="1"/>
        <v>0.81710000000000016</v>
      </c>
      <c r="K21" s="1">
        <f t="shared" si="2"/>
        <v>0.87960000000000016</v>
      </c>
      <c r="L21" s="1">
        <f t="shared" si="3"/>
        <v>7.1055025011368791</v>
      </c>
      <c r="N21" s="7" t="s">
        <v>67</v>
      </c>
      <c r="O21" s="7">
        <v>20</v>
      </c>
      <c r="Q21" t="e">
        <f>(K22/B22)*100</f>
        <v>#DIV/0!</v>
      </c>
      <c r="S21" s="7" t="s">
        <v>67</v>
      </c>
      <c r="T21" s="7">
        <v>20</v>
      </c>
    </row>
  </sheetData>
  <pageMargins left="0.70000000000000007" right="0.70000000000000007" top="0.75" bottom="0.75" header="0.30000000000000004" footer="0.3000000000000000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4.75" x14ac:dyDescent="0.75"/>
  <cols>
    <col min="1" max="1" width="8.8632812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12</v>
      </c>
    </row>
    <row r="2" spans="1:20" x14ac:dyDescent="0.75">
      <c r="A2" s="1">
        <v>1</v>
      </c>
      <c r="B2">
        <v>49</v>
      </c>
      <c r="C2" t="s">
        <v>13</v>
      </c>
      <c r="D2">
        <v>1.2966</v>
      </c>
      <c r="E2">
        <v>1.4508000000000001</v>
      </c>
      <c r="F2" s="1">
        <f t="shared" ref="F2:F21" si="0">(E2-D2)</f>
        <v>0.15420000000000011</v>
      </c>
      <c r="G2" t="s">
        <v>14</v>
      </c>
      <c r="H2">
        <v>1.2848999999999999</v>
      </c>
      <c r="I2">
        <v>2.5314000000000001</v>
      </c>
      <c r="J2" s="1">
        <f t="shared" ref="J2:J21" si="1">(I2-H2)</f>
        <v>1.2465000000000002</v>
      </c>
      <c r="K2" s="1">
        <f t="shared" ref="K2:K21" si="2">(F2+J2)</f>
        <v>1.4007000000000003</v>
      </c>
      <c r="L2" s="1">
        <f t="shared" ref="L2:L21" si="3">(F2/K2)*100</f>
        <v>11.008781323623907</v>
      </c>
      <c r="Q2">
        <f t="shared" ref="Q2:Q18" si="4">(K2/B2)*100</f>
        <v>2.858571428571429</v>
      </c>
    </row>
    <row r="3" spans="1:20" x14ac:dyDescent="0.75">
      <c r="A3" s="1">
        <v>2</v>
      </c>
      <c r="B3">
        <v>57</v>
      </c>
      <c r="C3" t="s">
        <v>15</v>
      </c>
      <c r="D3">
        <v>1.2958000000000001</v>
      </c>
      <c r="E3">
        <v>1.5512999999999999</v>
      </c>
      <c r="F3" s="1">
        <f t="shared" si="0"/>
        <v>0.25549999999999984</v>
      </c>
      <c r="G3" t="s">
        <v>16</v>
      </c>
      <c r="H3">
        <v>1.2917000000000001</v>
      </c>
      <c r="I3">
        <v>3.5556999999999999</v>
      </c>
      <c r="J3" s="1">
        <f t="shared" si="1"/>
        <v>2.2639999999999998</v>
      </c>
      <c r="K3" s="1">
        <f t="shared" si="2"/>
        <v>2.5194999999999999</v>
      </c>
      <c r="L3" s="1">
        <f t="shared" si="3"/>
        <v>10.140900972415155</v>
      </c>
      <c r="Q3">
        <f t="shared" si="4"/>
        <v>4.4201754385964911</v>
      </c>
    </row>
    <row r="4" spans="1:20" x14ac:dyDescent="0.75">
      <c r="A4" s="1">
        <v>3</v>
      </c>
      <c r="B4">
        <v>53</v>
      </c>
      <c r="C4" t="s">
        <v>17</v>
      </c>
      <c r="D4">
        <v>1.2942</v>
      </c>
      <c r="E4">
        <v>1.5604</v>
      </c>
      <c r="F4" s="1">
        <f t="shared" si="0"/>
        <v>0.26619999999999999</v>
      </c>
      <c r="G4" t="s">
        <v>18</v>
      </c>
      <c r="H4">
        <v>1.3049999999999999</v>
      </c>
      <c r="I4">
        <v>2.9645000000000001</v>
      </c>
      <c r="J4" s="1">
        <f t="shared" si="1"/>
        <v>1.6595000000000002</v>
      </c>
      <c r="K4" s="1">
        <f t="shared" si="2"/>
        <v>1.9257000000000002</v>
      </c>
      <c r="L4" s="1">
        <f t="shared" si="3"/>
        <v>13.82354468504959</v>
      </c>
      <c r="Q4">
        <f t="shared" si="4"/>
        <v>3.633396226415095</v>
      </c>
    </row>
    <row r="5" spans="1:20" ht="15.5" thickBot="1" x14ac:dyDescent="0.9">
      <c r="A5" s="1">
        <v>4</v>
      </c>
      <c r="B5">
        <v>52</v>
      </c>
      <c r="C5" t="s">
        <v>19</v>
      </c>
      <c r="D5">
        <v>1.2970999999999999</v>
      </c>
      <c r="E5">
        <v>1.5770999999999999</v>
      </c>
      <c r="F5" s="1">
        <f t="shared" si="0"/>
        <v>0.28000000000000003</v>
      </c>
      <c r="G5" t="s">
        <v>20</v>
      </c>
      <c r="H5">
        <v>1.2875000000000001</v>
      </c>
      <c r="I5">
        <v>2.8296999999999999</v>
      </c>
      <c r="J5" s="1">
        <f t="shared" si="1"/>
        <v>1.5421999999999998</v>
      </c>
      <c r="K5" s="1">
        <f t="shared" si="2"/>
        <v>1.8221999999999998</v>
      </c>
      <c r="L5" s="1">
        <f t="shared" si="3"/>
        <v>15.366041049281092</v>
      </c>
      <c r="Q5">
        <f t="shared" si="4"/>
        <v>3.504230769230769</v>
      </c>
    </row>
    <row r="6" spans="1:20" ht="16" x14ac:dyDescent="0.8">
      <c r="A6" s="1">
        <v>5</v>
      </c>
      <c r="B6">
        <v>57</v>
      </c>
      <c r="C6" t="s">
        <v>21</v>
      </c>
      <c r="D6">
        <v>1.2946</v>
      </c>
      <c r="E6">
        <v>1.4519</v>
      </c>
      <c r="F6" s="1">
        <f t="shared" si="0"/>
        <v>0.1573</v>
      </c>
      <c r="G6" t="s">
        <v>22</v>
      </c>
      <c r="H6">
        <v>1.2972999999999999</v>
      </c>
      <c r="I6">
        <v>2.8359000000000001</v>
      </c>
      <c r="J6" s="1">
        <f t="shared" si="1"/>
        <v>1.5386000000000002</v>
      </c>
      <c r="K6" s="1">
        <f t="shared" si="2"/>
        <v>1.6959000000000002</v>
      </c>
      <c r="L6" s="1">
        <f t="shared" si="3"/>
        <v>9.2753110442832707</v>
      </c>
      <c r="N6" s="3" t="s">
        <v>23</v>
      </c>
      <c r="O6" s="3"/>
      <c r="Q6">
        <f t="shared" si="4"/>
        <v>2.9752631578947373</v>
      </c>
      <c r="S6" s="3" t="s">
        <v>24</v>
      </c>
      <c r="T6" s="3"/>
    </row>
    <row r="7" spans="1:20" ht="16" x14ac:dyDescent="0.8">
      <c r="A7" s="1">
        <v>6</v>
      </c>
      <c r="B7">
        <v>52</v>
      </c>
      <c r="C7" t="s">
        <v>25</v>
      </c>
      <c r="D7">
        <v>1.2936000000000001</v>
      </c>
      <c r="E7" s="4">
        <v>1.4976</v>
      </c>
      <c r="F7" s="1">
        <f t="shared" si="0"/>
        <v>0.20399999999999996</v>
      </c>
      <c r="G7" t="s">
        <v>26</v>
      </c>
      <c r="H7">
        <v>1.3011999999999999</v>
      </c>
      <c r="I7">
        <v>2.9836</v>
      </c>
      <c r="J7" s="1">
        <f t="shared" si="1"/>
        <v>1.6824000000000001</v>
      </c>
      <c r="K7" s="1">
        <f t="shared" si="2"/>
        <v>1.8864000000000001</v>
      </c>
      <c r="L7" s="1">
        <f t="shared" si="3"/>
        <v>10.814249363867681</v>
      </c>
      <c r="N7" s="5"/>
      <c r="O7" s="5"/>
      <c r="Q7">
        <f t="shared" si="4"/>
        <v>3.6276923076923082</v>
      </c>
      <c r="S7" s="5"/>
      <c r="T7" s="5"/>
    </row>
    <row r="8" spans="1:20" x14ac:dyDescent="0.75">
      <c r="A8" s="1">
        <v>7</v>
      </c>
      <c r="B8">
        <v>45</v>
      </c>
      <c r="C8" t="s">
        <v>27</v>
      </c>
      <c r="D8">
        <v>1.3129999999999999</v>
      </c>
      <c r="E8">
        <v>1.5162</v>
      </c>
      <c r="F8" s="1">
        <f t="shared" si="0"/>
        <v>0.20320000000000005</v>
      </c>
      <c r="G8" t="s">
        <v>28</v>
      </c>
      <c r="H8">
        <v>1.3039000000000001</v>
      </c>
      <c r="I8">
        <v>2.2307999999999999</v>
      </c>
      <c r="J8" s="1">
        <f t="shared" si="1"/>
        <v>0.92689999999999984</v>
      </c>
      <c r="K8" s="1">
        <f t="shared" si="2"/>
        <v>1.1300999999999999</v>
      </c>
      <c r="L8" s="1">
        <f t="shared" si="3"/>
        <v>17.980709671710475</v>
      </c>
      <c r="Q8">
        <f t="shared" si="4"/>
        <v>2.511333333333333</v>
      </c>
    </row>
    <row r="9" spans="1:20" x14ac:dyDescent="0.75">
      <c r="A9" s="1">
        <v>8</v>
      </c>
      <c r="B9">
        <v>51</v>
      </c>
      <c r="C9" t="s">
        <v>29</v>
      </c>
      <c r="D9">
        <v>1.2784</v>
      </c>
      <c r="E9">
        <v>1.4632000000000001</v>
      </c>
      <c r="F9" s="1">
        <f t="shared" si="0"/>
        <v>0.18480000000000008</v>
      </c>
      <c r="G9" t="s">
        <v>30</v>
      </c>
      <c r="H9">
        <v>1.3009999999999999</v>
      </c>
      <c r="I9">
        <v>2.8534000000000002</v>
      </c>
      <c r="J9" s="1">
        <f t="shared" si="1"/>
        <v>1.5524000000000002</v>
      </c>
      <c r="K9" s="1">
        <f t="shared" si="2"/>
        <v>1.7372000000000003</v>
      </c>
      <c r="L9" s="1">
        <f t="shared" si="3"/>
        <v>10.6378079668432</v>
      </c>
      <c r="N9" t="s">
        <v>31</v>
      </c>
      <c r="O9">
        <f>AVERAGE(L2:L21)</f>
        <v>13.43731703740408</v>
      </c>
      <c r="Q9">
        <f t="shared" si="4"/>
        <v>3.406274509803922</v>
      </c>
      <c r="S9" t="s">
        <v>31</v>
      </c>
      <c r="T9">
        <f>AVERAGE(Q2:Q20)</f>
        <v>3.5104402164720612</v>
      </c>
    </row>
    <row r="10" spans="1:20" x14ac:dyDescent="0.75">
      <c r="A10" s="1">
        <v>9</v>
      </c>
      <c r="B10">
        <v>52</v>
      </c>
      <c r="C10" t="s">
        <v>32</v>
      </c>
      <c r="D10">
        <v>1.2889999999999999</v>
      </c>
      <c r="E10">
        <v>1.5629</v>
      </c>
      <c r="F10" s="1">
        <f t="shared" si="0"/>
        <v>0.27390000000000003</v>
      </c>
      <c r="G10" t="s">
        <v>33</v>
      </c>
      <c r="H10">
        <v>1.2881</v>
      </c>
      <c r="I10">
        <v>2.7703000000000002</v>
      </c>
      <c r="J10" s="1">
        <f t="shared" si="1"/>
        <v>1.4822000000000002</v>
      </c>
      <c r="K10" s="1">
        <f t="shared" si="2"/>
        <v>1.7561000000000002</v>
      </c>
      <c r="L10" s="1">
        <f t="shared" si="3"/>
        <v>15.597061670747681</v>
      </c>
      <c r="N10" t="s">
        <v>34</v>
      </c>
      <c r="O10">
        <f>(O13/SQRT(20))</f>
        <v>0.64490702419213497</v>
      </c>
      <c r="Q10">
        <f t="shared" si="4"/>
        <v>3.3771153846153852</v>
      </c>
      <c r="S10" t="s">
        <v>34</v>
      </c>
      <c r="T10">
        <f>(T13/SQRT(20))</f>
        <v>0.14377123103247916</v>
      </c>
    </row>
    <row r="11" spans="1:20" x14ac:dyDescent="0.75">
      <c r="A11" s="1">
        <v>10</v>
      </c>
      <c r="B11">
        <v>54</v>
      </c>
      <c r="C11" t="s">
        <v>35</v>
      </c>
      <c r="D11">
        <v>1.2968999999999999</v>
      </c>
      <c r="E11">
        <v>1.5791999999999999</v>
      </c>
      <c r="F11" s="1">
        <f t="shared" si="0"/>
        <v>0.2823</v>
      </c>
      <c r="G11" t="s">
        <v>36</v>
      </c>
      <c r="H11">
        <v>1.3031999999999999</v>
      </c>
      <c r="I11">
        <v>2.7025000000000001</v>
      </c>
      <c r="J11" s="1">
        <f t="shared" si="1"/>
        <v>1.3993000000000002</v>
      </c>
      <c r="K11" s="1">
        <f t="shared" si="2"/>
        <v>1.6816000000000002</v>
      </c>
      <c r="L11" s="1">
        <f t="shared" si="3"/>
        <v>16.787583254043764</v>
      </c>
      <c r="N11" t="s">
        <v>37</v>
      </c>
      <c r="O11">
        <f>MEDIAN(L2:L21)</f>
        <v>14.142008673475818</v>
      </c>
      <c r="Q11">
        <f t="shared" si="4"/>
        <v>3.1140740740740744</v>
      </c>
      <c r="S11" t="s">
        <v>37</v>
      </c>
      <c r="T11">
        <f>MEDIAN(Q2:Q20)</f>
        <v>3.4708333333333332</v>
      </c>
    </row>
    <row r="12" spans="1:20" x14ac:dyDescent="0.75">
      <c r="A12" s="1">
        <v>11</v>
      </c>
      <c r="B12">
        <v>51</v>
      </c>
      <c r="C12" t="s">
        <v>38</v>
      </c>
      <c r="D12">
        <v>1.2955000000000001</v>
      </c>
      <c r="E12">
        <v>1.5052000000000001</v>
      </c>
      <c r="F12" s="1">
        <f t="shared" si="0"/>
        <v>0.2097</v>
      </c>
      <c r="G12" t="s">
        <v>39</v>
      </c>
      <c r="H12">
        <v>1.2881</v>
      </c>
      <c r="I12">
        <v>2.4866000000000001</v>
      </c>
      <c r="J12" s="1">
        <f t="shared" si="1"/>
        <v>1.1985000000000001</v>
      </c>
      <c r="K12" s="1">
        <f t="shared" si="2"/>
        <v>1.4082000000000001</v>
      </c>
      <c r="L12" s="1">
        <f t="shared" si="3"/>
        <v>14.891350660417551</v>
      </c>
      <c r="N12" t="s">
        <v>40</v>
      </c>
      <c r="O12" t="e">
        <f>_xlfn.MODE.SNGL(L2:L21)</f>
        <v>#N/A</v>
      </c>
      <c r="Q12">
        <f t="shared" si="4"/>
        <v>2.7611764705882358</v>
      </c>
      <c r="S12" t="s">
        <v>40</v>
      </c>
      <c r="T12" t="e">
        <f>_xlfn.MODE.SNGL(Q2:Q20)</f>
        <v>#N/A</v>
      </c>
    </row>
    <row r="13" spans="1:20" x14ac:dyDescent="0.75">
      <c r="A13" s="1">
        <v>12</v>
      </c>
      <c r="B13">
        <v>57</v>
      </c>
      <c r="C13" t="s">
        <v>41</v>
      </c>
      <c r="D13">
        <v>1.3</v>
      </c>
      <c r="E13">
        <v>1.5964</v>
      </c>
      <c r="F13" s="1">
        <f t="shared" si="0"/>
        <v>0.2964</v>
      </c>
      <c r="G13" t="s">
        <v>42</v>
      </c>
      <c r="H13">
        <v>1.2998000000000001</v>
      </c>
      <c r="I13">
        <v>3.9146000000000001</v>
      </c>
      <c r="J13" s="1">
        <f t="shared" si="1"/>
        <v>2.6147999999999998</v>
      </c>
      <c r="K13" s="1">
        <f t="shared" si="2"/>
        <v>2.9112</v>
      </c>
      <c r="L13" s="1">
        <f t="shared" si="3"/>
        <v>10.181368507831822</v>
      </c>
      <c r="N13" t="s">
        <v>43</v>
      </c>
      <c r="O13">
        <f>_xlfn.STDEV.S(L2:L21)</f>
        <v>2.8841118905214307</v>
      </c>
      <c r="Q13">
        <f t="shared" si="4"/>
        <v>5.1073684210526311</v>
      </c>
      <c r="S13" t="s">
        <v>43</v>
      </c>
      <c r="T13">
        <f>_xlfn.STDEV.S(Q2:Q20)</f>
        <v>0.64296449159490143</v>
      </c>
    </row>
    <row r="14" spans="1:20" x14ac:dyDescent="0.75">
      <c r="A14" s="1">
        <v>13</v>
      </c>
      <c r="B14">
        <v>53</v>
      </c>
      <c r="C14" t="s">
        <v>44</v>
      </c>
      <c r="D14">
        <v>1.2974000000000001</v>
      </c>
      <c r="E14">
        <v>1.6272</v>
      </c>
      <c r="F14" s="1">
        <f t="shared" si="0"/>
        <v>0.32979999999999987</v>
      </c>
      <c r="G14" t="s">
        <v>45</v>
      </c>
      <c r="H14">
        <v>1.3055000000000001</v>
      </c>
      <c r="I14">
        <v>3.2564000000000002</v>
      </c>
      <c r="J14" s="1">
        <f t="shared" si="1"/>
        <v>1.9509000000000001</v>
      </c>
      <c r="K14" s="1">
        <f t="shared" si="2"/>
        <v>2.2806999999999999</v>
      </c>
      <c r="L14" s="1">
        <f t="shared" si="3"/>
        <v>14.460472661902044</v>
      </c>
      <c r="N14" t="s">
        <v>46</v>
      </c>
      <c r="O14">
        <f>_xlfn.VAR.S(L2:L21)</f>
        <v>8.3181013970471014</v>
      </c>
      <c r="Q14">
        <f t="shared" si="4"/>
        <v>4.3032075471698112</v>
      </c>
      <c r="S14" t="s">
        <v>46</v>
      </c>
      <c r="T14">
        <f>_xlfn.VAR.S(Q2:Q20)</f>
        <v>0.41340333745189006</v>
      </c>
    </row>
    <row r="15" spans="1:20" x14ac:dyDescent="0.75">
      <c r="A15" s="1">
        <v>14</v>
      </c>
      <c r="B15">
        <v>48</v>
      </c>
      <c r="C15" t="s">
        <v>47</v>
      </c>
      <c r="D15">
        <v>1.2919</v>
      </c>
      <c r="E15">
        <v>1.5966</v>
      </c>
      <c r="F15" s="1">
        <f t="shared" si="0"/>
        <v>0.30469999999999997</v>
      </c>
      <c r="G15" t="s">
        <v>48</v>
      </c>
      <c r="H15">
        <v>1.3009999999999999</v>
      </c>
      <c r="I15">
        <v>2.6623000000000001</v>
      </c>
      <c r="J15" s="1">
        <f t="shared" si="1"/>
        <v>1.3613000000000002</v>
      </c>
      <c r="K15" s="1">
        <f t="shared" si="2"/>
        <v>1.6660000000000001</v>
      </c>
      <c r="L15" s="1">
        <f t="shared" si="3"/>
        <v>18.289315726290511</v>
      </c>
      <c r="N15" t="s">
        <v>49</v>
      </c>
      <c r="O15">
        <f>KURT(L2:L21)</f>
        <v>-1.3420514390696652</v>
      </c>
      <c r="Q15">
        <f t="shared" si="4"/>
        <v>3.4708333333333332</v>
      </c>
      <c r="S15" t="s">
        <v>49</v>
      </c>
      <c r="T15">
        <f>KURT(Q2:Q20)</f>
        <v>0.78461524011236472</v>
      </c>
    </row>
    <row r="16" spans="1:20" x14ac:dyDescent="0.75">
      <c r="A16" s="1">
        <v>15</v>
      </c>
      <c r="B16">
        <v>46</v>
      </c>
      <c r="C16" t="s">
        <v>50</v>
      </c>
      <c r="D16">
        <v>1.3145</v>
      </c>
      <c r="E16">
        <v>1.5212000000000001</v>
      </c>
      <c r="F16" s="1">
        <f t="shared" si="0"/>
        <v>0.20670000000000011</v>
      </c>
      <c r="G16" t="s">
        <v>51</v>
      </c>
      <c r="H16">
        <v>1.3018000000000001</v>
      </c>
      <c r="I16">
        <v>2.4325999999999999</v>
      </c>
      <c r="J16" s="1">
        <f t="shared" si="1"/>
        <v>1.1307999999999998</v>
      </c>
      <c r="K16" s="1">
        <f t="shared" si="2"/>
        <v>1.3374999999999999</v>
      </c>
      <c r="L16" s="1">
        <f t="shared" si="3"/>
        <v>15.454205607476645</v>
      </c>
      <c r="N16" t="s">
        <v>52</v>
      </c>
      <c r="O16">
        <f>SKEW(L2:L21)</f>
        <v>8.8945563000092223E-2</v>
      </c>
      <c r="Q16">
        <f t="shared" si="4"/>
        <v>2.9076086956521738</v>
      </c>
      <c r="S16" t="s">
        <v>52</v>
      </c>
      <c r="T16">
        <f>SKEW(Q2:Q20)</f>
        <v>0.83408254481190014</v>
      </c>
    </row>
    <row r="17" spans="1:20" x14ac:dyDescent="0.75">
      <c r="A17" s="1">
        <v>16</v>
      </c>
      <c r="B17">
        <v>47</v>
      </c>
      <c r="C17" t="s">
        <v>53</v>
      </c>
      <c r="D17">
        <v>1.3003</v>
      </c>
      <c r="E17">
        <v>1.5104</v>
      </c>
      <c r="F17" s="1">
        <f t="shared" si="0"/>
        <v>0.21009999999999995</v>
      </c>
      <c r="G17" t="s">
        <v>54</v>
      </c>
      <c r="H17" s="6">
        <v>1.3112999999999999</v>
      </c>
      <c r="I17">
        <v>2.7986</v>
      </c>
      <c r="J17" s="1">
        <f t="shared" si="1"/>
        <v>1.4873000000000001</v>
      </c>
      <c r="K17" s="1">
        <f t="shared" si="2"/>
        <v>1.6974</v>
      </c>
      <c r="L17" s="1">
        <f t="shared" si="3"/>
        <v>12.37775421232473</v>
      </c>
      <c r="N17" t="s">
        <v>55</v>
      </c>
      <c r="O17">
        <f>MAX(L2:L21)-MIN(L2:L21)</f>
        <v>9.0140046820072399</v>
      </c>
      <c r="Q17">
        <f t="shared" si="4"/>
        <v>3.6114893617021275</v>
      </c>
      <c r="S17" t="s">
        <v>55</v>
      </c>
      <c r="T17">
        <f>MAX(Q2:Q20)-MIN(Q2:Q20)</f>
        <v>2.5960350877192981</v>
      </c>
    </row>
    <row r="18" spans="1:20" x14ac:dyDescent="0.75">
      <c r="A18" s="1">
        <v>17</v>
      </c>
      <c r="B18">
        <v>52</v>
      </c>
      <c r="C18" t="s">
        <v>56</v>
      </c>
      <c r="D18">
        <v>1.2971999999999999</v>
      </c>
      <c r="E18">
        <v>1.5739000000000001</v>
      </c>
      <c r="F18" s="1">
        <f t="shared" si="0"/>
        <v>0.27670000000000017</v>
      </c>
      <c r="G18" t="s">
        <v>57</v>
      </c>
      <c r="H18">
        <v>1.3016000000000001</v>
      </c>
      <c r="I18">
        <v>2.7431000000000001</v>
      </c>
      <c r="J18" s="1">
        <f t="shared" si="1"/>
        <v>1.4415</v>
      </c>
      <c r="K18" s="1">
        <f t="shared" si="2"/>
        <v>1.7182000000000002</v>
      </c>
      <c r="L18" s="1">
        <f t="shared" si="3"/>
        <v>16.10406239087418</v>
      </c>
      <c r="N18" t="s">
        <v>58</v>
      </c>
      <c r="O18">
        <f>MIN(L2:L21)</f>
        <v>9.2753110442832707</v>
      </c>
      <c r="Q18">
        <f t="shared" si="4"/>
        <v>3.3042307692307697</v>
      </c>
      <c r="S18" t="s">
        <v>58</v>
      </c>
      <c r="T18">
        <f>MIN(Q2:Q20)</f>
        <v>2.511333333333333</v>
      </c>
    </row>
    <row r="19" spans="1:20" x14ac:dyDescent="0.75">
      <c r="A19" s="1">
        <v>18</v>
      </c>
      <c r="B19">
        <v>51</v>
      </c>
      <c r="C19" t="s">
        <v>59</v>
      </c>
      <c r="D19">
        <v>1.2929999999999999</v>
      </c>
      <c r="E19">
        <v>1.4987999999999999</v>
      </c>
      <c r="F19" s="1">
        <f t="shared" si="0"/>
        <v>0.20579999999999998</v>
      </c>
      <c r="G19" t="s">
        <v>60</v>
      </c>
      <c r="H19">
        <v>1.3123</v>
      </c>
      <c r="I19">
        <v>2.9127999999999998</v>
      </c>
      <c r="J19" s="1">
        <f t="shared" si="1"/>
        <v>1.6004999999999998</v>
      </c>
      <c r="K19" s="1">
        <f t="shared" si="2"/>
        <v>1.8062999999999998</v>
      </c>
      <c r="L19" s="1">
        <f t="shared" si="3"/>
        <v>11.393456236505564</v>
      </c>
      <c r="N19" t="s">
        <v>61</v>
      </c>
      <c r="O19">
        <f>MAX(L2:L21)</f>
        <v>18.289315726290511</v>
      </c>
      <c r="Q19">
        <f>(K20/B20)*100</f>
        <v>4.2374137931034488</v>
      </c>
      <c r="S19" t="s">
        <v>61</v>
      </c>
      <c r="T19">
        <f>MAX(Q2:Q20)</f>
        <v>5.1073684210526311</v>
      </c>
    </row>
    <row r="20" spans="1:20" x14ac:dyDescent="0.75">
      <c r="A20" s="1">
        <v>19</v>
      </c>
      <c r="B20">
        <v>58</v>
      </c>
      <c r="C20" t="s">
        <v>62</v>
      </c>
      <c r="D20">
        <v>1.3066</v>
      </c>
      <c r="E20">
        <v>1.5448999999999999</v>
      </c>
      <c r="F20" s="1">
        <f t="shared" si="0"/>
        <v>0.23829999999999996</v>
      </c>
      <c r="G20" t="s">
        <v>63</v>
      </c>
      <c r="H20">
        <v>1.3043</v>
      </c>
      <c r="I20" s="1">
        <v>3.5236999999999998</v>
      </c>
      <c r="J20" s="1">
        <f t="shared" si="1"/>
        <v>2.2193999999999998</v>
      </c>
      <c r="K20" s="1">
        <f t="shared" si="2"/>
        <v>2.4577</v>
      </c>
      <c r="L20" s="1">
        <f t="shared" si="3"/>
        <v>9.6960572893355561</v>
      </c>
      <c r="N20" t="s">
        <v>64</v>
      </c>
      <c r="O20">
        <f>SUM(L2:L21)</f>
        <v>268.74634074808159</v>
      </c>
      <c r="Q20">
        <f>(K21/B21)*100</f>
        <v>3.5669090909090913</v>
      </c>
      <c r="S20" t="s">
        <v>64</v>
      </c>
      <c r="T20">
        <f>SUM(Q2:Q20)</f>
        <v>66.698364112969159</v>
      </c>
    </row>
    <row r="21" spans="1:20" ht="15.5" thickBot="1" x14ac:dyDescent="0.9">
      <c r="A21" s="1">
        <v>20</v>
      </c>
      <c r="B21">
        <v>55</v>
      </c>
      <c r="C21" t="s">
        <v>65</v>
      </c>
      <c r="D21">
        <v>1.3028</v>
      </c>
      <c r="E21" s="2">
        <v>1.5866</v>
      </c>
      <c r="F21" s="1">
        <f t="shared" si="0"/>
        <v>0.28380000000000005</v>
      </c>
      <c r="G21" t="s">
        <v>66</v>
      </c>
      <c r="H21">
        <v>1.304</v>
      </c>
      <c r="I21" s="1">
        <v>2.9820000000000002</v>
      </c>
      <c r="J21" s="1">
        <f t="shared" si="1"/>
        <v>1.6780000000000002</v>
      </c>
      <c r="K21" s="1">
        <f t="shared" si="2"/>
        <v>1.9618000000000002</v>
      </c>
      <c r="L21" s="1">
        <f t="shared" si="3"/>
        <v>14.466306453257213</v>
      </c>
      <c r="N21" s="7" t="s">
        <v>67</v>
      </c>
      <c r="O21" s="7">
        <v>20</v>
      </c>
      <c r="Q21" t="e">
        <f>(K22/B22)*100</f>
        <v>#DIV/0!</v>
      </c>
      <c r="S21" s="7" t="s">
        <v>67</v>
      </c>
      <c r="T21" s="7">
        <v>20</v>
      </c>
    </row>
  </sheetData>
  <pageMargins left="0.70000000000000007" right="0.70000000000000007" top="0.75" bottom="0.75" header="0.30000000000000004" footer="0.3000000000000000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4.75" x14ac:dyDescent="0.75"/>
  <cols>
    <col min="1" max="1" width="8.8632812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12</v>
      </c>
    </row>
    <row r="2" spans="1:20" x14ac:dyDescent="0.75">
      <c r="A2" s="1">
        <v>1</v>
      </c>
      <c r="B2">
        <v>48</v>
      </c>
      <c r="C2" t="s">
        <v>148</v>
      </c>
      <c r="D2">
        <v>1.2981</v>
      </c>
      <c r="E2">
        <v>1.5286999999999999</v>
      </c>
      <c r="F2" s="1">
        <f t="shared" ref="F2:F8" si="0">(E2-D2)</f>
        <v>0.23059999999999992</v>
      </c>
      <c r="G2" t="s">
        <v>149</v>
      </c>
      <c r="H2">
        <v>1.2975000000000001</v>
      </c>
      <c r="I2">
        <v>2.7728999999999999</v>
      </c>
      <c r="J2" s="1">
        <f t="shared" ref="J2:J8" si="1">(I2-H2)</f>
        <v>1.4753999999999998</v>
      </c>
      <c r="K2" s="1">
        <f t="shared" ref="K2:K8" si="2">(F2+J2)</f>
        <v>1.7059999999999997</v>
      </c>
      <c r="L2" s="1">
        <f t="shared" ref="L2:L8" si="3">(F2/K2)*100</f>
        <v>13.516998827667054</v>
      </c>
      <c r="Q2">
        <f t="shared" ref="Q2:Q18" si="4">(K2/B2)*100</f>
        <v>3.5541666666666658</v>
      </c>
    </row>
    <row r="3" spans="1:20" x14ac:dyDescent="0.75">
      <c r="A3" s="1">
        <v>2</v>
      </c>
      <c r="B3">
        <v>52</v>
      </c>
      <c r="C3" t="s">
        <v>150</v>
      </c>
      <c r="D3">
        <v>1.2948</v>
      </c>
      <c r="E3">
        <v>1.4964</v>
      </c>
      <c r="F3" s="1">
        <f t="shared" si="0"/>
        <v>0.2016</v>
      </c>
      <c r="G3" t="s">
        <v>151</v>
      </c>
      <c r="H3">
        <v>1.3104</v>
      </c>
      <c r="I3">
        <v>2.7002000000000002</v>
      </c>
      <c r="J3" s="1">
        <f t="shared" si="1"/>
        <v>1.3898000000000001</v>
      </c>
      <c r="K3" s="1">
        <f t="shared" si="2"/>
        <v>1.5914000000000001</v>
      </c>
      <c r="L3" s="1">
        <f t="shared" si="3"/>
        <v>12.668090989066231</v>
      </c>
      <c r="Q3">
        <f t="shared" si="4"/>
        <v>3.0603846153846157</v>
      </c>
    </row>
    <row r="4" spans="1:20" x14ac:dyDescent="0.75">
      <c r="A4" s="1">
        <v>3</v>
      </c>
      <c r="B4">
        <v>53</v>
      </c>
      <c r="C4" t="s">
        <v>152</v>
      </c>
      <c r="D4">
        <v>1.2979000000000001</v>
      </c>
      <c r="E4">
        <v>1.6026</v>
      </c>
      <c r="F4" s="1">
        <f t="shared" si="0"/>
        <v>0.30469999999999997</v>
      </c>
      <c r="G4" t="s">
        <v>153</v>
      </c>
      <c r="H4">
        <v>1.3109</v>
      </c>
      <c r="I4">
        <v>2.9512</v>
      </c>
      <c r="J4" s="1">
        <f t="shared" si="1"/>
        <v>1.6403000000000001</v>
      </c>
      <c r="K4" s="1">
        <f t="shared" si="2"/>
        <v>1.9450000000000001</v>
      </c>
      <c r="L4" s="1">
        <f t="shared" si="3"/>
        <v>15.665809768637532</v>
      </c>
      <c r="Q4">
        <f t="shared" si="4"/>
        <v>3.6698113207547172</v>
      </c>
    </row>
    <row r="5" spans="1:20" ht="15.5" thickBot="1" x14ac:dyDescent="0.9">
      <c r="A5" s="1">
        <v>4</v>
      </c>
      <c r="B5">
        <v>47</v>
      </c>
      <c r="C5" t="s">
        <v>154</v>
      </c>
      <c r="D5">
        <v>1.2932999999999999</v>
      </c>
      <c r="E5">
        <v>1.5245</v>
      </c>
      <c r="F5" s="1">
        <f t="shared" si="0"/>
        <v>0.23120000000000007</v>
      </c>
      <c r="G5" t="s">
        <v>155</v>
      </c>
      <c r="H5">
        <v>1.2967</v>
      </c>
      <c r="I5">
        <v>2.4016000000000002</v>
      </c>
      <c r="J5" s="1">
        <f t="shared" si="1"/>
        <v>1.1049000000000002</v>
      </c>
      <c r="K5" s="1">
        <f t="shared" si="2"/>
        <v>1.3361000000000003</v>
      </c>
      <c r="L5" s="1">
        <f t="shared" si="3"/>
        <v>17.304094004939753</v>
      </c>
      <c r="Q5">
        <f t="shared" si="4"/>
        <v>2.8427659574468094</v>
      </c>
    </row>
    <row r="6" spans="1:20" ht="16" x14ac:dyDescent="0.8">
      <c r="A6" s="1">
        <v>5</v>
      </c>
      <c r="B6">
        <v>52</v>
      </c>
      <c r="C6" t="s">
        <v>156</v>
      </c>
      <c r="D6">
        <v>1.3026</v>
      </c>
      <c r="E6">
        <v>1.6697</v>
      </c>
      <c r="F6" s="1">
        <f t="shared" si="0"/>
        <v>0.36709999999999998</v>
      </c>
      <c r="G6" t="s">
        <v>157</v>
      </c>
      <c r="H6">
        <v>1.2991999999999999</v>
      </c>
      <c r="I6">
        <v>2.6949999999999998</v>
      </c>
      <c r="J6" s="1">
        <f t="shared" si="1"/>
        <v>1.3957999999999999</v>
      </c>
      <c r="K6" s="1">
        <f t="shared" si="2"/>
        <v>1.7628999999999999</v>
      </c>
      <c r="L6" s="1">
        <f t="shared" si="3"/>
        <v>20.823642861194621</v>
      </c>
      <c r="N6" s="3" t="s">
        <v>23</v>
      </c>
      <c r="O6" s="3"/>
      <c r="Q6">
        <f t="shared" si="4"/>
        <v>3.3901923076923071</v>
      </c>
      <c r="S6" s="3" t="s">
        <v>24</v>
      </c>
      <c r="T6" s="3"/>
    </row>
    <row r="7" spans="1:20" ht="16" x14ac:dyDescent="0.8">
      <c r="A7" s="1">
        <v>6</v>
      </c>
      <c r="B7">
        <v>52</v>
      </c>
      <c r="C7" t="s">
        <v>158</v>
      </c>
      <c r="D7">
        <v>1.302</v>
      </c>
      <c r="E7" s="4">
        <v>1.6532</v>
      </c>
      <c r="F7" s="1">
        <f t="shared" si="0"/>
        <v>0.35119999999999996</v>
      </c>
      <c r="G7" t="s">
        <v>159</v>
      </c>
      <c r="H7">
        <v>1.3073999999999999</v>
      </c>
      <c r="I7">
        <v>2.7542</v>
      </c>
      <c r="J7" s="1">
        <f t="shared" si="1"/>
        <v>1.4468000000000001</v>
      </c>
      <c r="K7" s="1">
        <f t="shared" si="2"/>
        <v>1.798</v>
      </c>
      <c r="L7" s="1">
        <f t="shared" si="3"/>
        <v>19.532814238042267</v>
      </c>
      <c r="N7" s="5"/>
      <c r="O7" s="5"/>
      <c r="Q7">
        <f t="shared" si="4"/>
        <v>3.4576923076923074</v>
      </c>
      <c r="S7" s="5"/>
      <c r="T7" s="5"/>
    </row>
    <row r="8" spans="1:20" x14ac:dyDescent="0.75">
      <c r="A8" s="1">
        <v>7</v>
      </c>
      <c r="B8">
        <v>51</v>
      </c>
      <c r="C8" t="s">
        <v>160</v>
      </c>
      <c r="D8">
        <v>1.296</v>
      </c>
      <c r="E8">
        <v>1.59</v>
      </c>
      <c r="F8" s="1">
        <f t="shared" si="0"/>
        <v>0.29400000000000004</v>
      </c>
      <c r="G8" t="s">
        <v>161</v>
      </c>
      <c r="H8">
        <v>1.2962</v>
      </c>
      <c r="I8">
        <v>2.9066999999999998</v>
      </c>
      <c r="J8" s="1">
        <f t="shared" si="1"/>
        <v>1.6104999999999998</v>
      </c>
      <c r="K8" s="1">
        <f t="shared" si="2"/>
        <v>1.9044999999999999</v>
      </c>
      <c r="L8" s="1">
        <f t="shared" si="3"/>
        <v>15.437122604358104</v>
      </c>
      <c r="Q8">
        <f t="shared" si="4"/>
        <v>3.7343137254901961</v>
      </c>
    </row>
    <row r="9" spans="1:20" x14ac:dyDescent="0.75">
      <c r="A9" s="1">
        <v>8</v>
      </c>
      <c r="F9" s="1"/>
      <c r="G9" t="s">
        <v>163</v>
      </c>
      <c r="H9">
        <v>1.3033999999999999</v>
      </c>
      <c r="J9" s="1"/>
      <c r="K9" s="1"/>
      <c r="L9" s="1"/>
      <c r="N9" t="s">
        <v>31</v>
      </c>
      <c r="O9">
        <f>AVERAGE(L2:L21)</f>
        <v>18.01415268599677</v>
      </c>
      <c r="Q9" t="e">
        <f t="shared" si="4"/>
        <v>#DIV/0!</v>
      </c>
      <c r="S9" t="s">
        <v>31</v>
      </c>
      <c r="T9" t="e">
        <f>AVERAGE(Q2:Q20)</f>
        <v>#DIV/0!</v>
      </c>
    </row>
    <row r="10" spans="1:20" x14ac:dyDescent="0.75">
      <c r="A10" s="1">
        <v>9</v>
      </c>
      <c r="B10">
        <v>50</v>
      </c>
      <c r="C10" t="s">
        <v>164</v>
      </c>
      <c r="D10">
        <v>1.2948999999999999</v>
      </c>
      <c r="E10">
        <v>1.6444000000000001</v>
      </c>
      <c r="F10" s="1">
        <f t="shared" ref="F10:F21" si="5">(E10-D10)</f>
        <v>0.34950000000000014</v>
      </c>
      <c r="G10" t="s">
        <v>165</v>
      </c>
      <c r="H10">
        <v>1.3045</v>
      </c>
      <c r="I10">
        <v>2.3620999999999999</v>
      </c>
      <c r="J10" s="1">
        <f t="shared" ref="J10:J21" si="6">(I10-H10)</f>
        <v>1.0575999999999999</v>
      </c>
      <c r="K10" s="1">
        <f t="shared" ref="K10:K21" si="7">(F10+J10)</f>
        <v>1.4071</v>
      </c>
      <c r="L10" s="1">
        <f t="shared" ref="L10:L21" si="8">(F10/K10)*100</f>
        <v>24.838319948830939</v>
      </c>
      <c r="N10" t="s">
        <v>34</v>
      </c>
      <c r="O10">
        <f>(O13/SQRT(20))</f>
        <v>1.0731585829042933</v>
      </c>
      <c r="Q10">
        <f t="shared" si="4"/>
        <v>2.8142</v>
      </c>
      <c r="S10" t="s">
        <v>34</v>
      </c>
      <c r="T10" t="e">
        <f>(T13/SQRT(20))</f>
        <v>#DIV/0!</v>
      </c>
    </row>
    <row r="11" spans="1:20" x14ac:dyDescent="0.75">
      <c r="A11" s="1">
        <v>10</v>
      </c>
      <c r="B11">
        <v>54</v>
      </c>
      <c r="C11" t="s">
        <v>166</v>
      </c>
      <c r="D11">
        <v>1.304</v>
      </c>
      <c r="E11">
        <v>1.6533</v>
      </c>
      <c r="F11" s="1">
        <f t="shared" si="5"/>
        <v>0.34929999999999994</v>
      </c>
      <c r="G11" t="s">
        <v>167</v>
      </c>
      <c r="H11">
        <v>1.2952999999999999</v>
      </c>
      <c r="I11">
        <v>3.2719999999999998</v>
      </c>
      <c r="J11" s="1">
        <f t="shared" si="6"/>
        <v>1.9766999999999999</v>
      </c>
      <c r="K11" s="1">
        <f t="shared" si="7"/>
        <v>2.3259999999999996</v>
      </c>
      <c r="L11" s="1">
        <f t="shared" si="8"/>
        <v>15.017196904557178</v>
      </c>
      <c r="N11" t="s">
        <v>37</v>
      </c>
      <c r="O11">
        <f>MEDIAN(L2:L21)</f>
        <v>18.489009436627686</v>
      </c>
      <c r="Q11">
        <f t="shared" si="4"/>
        <v>4.3074074074074069</v>
      </c>
      <c r="S11" t="s">
        <v>37</v>
      </c>
      <c r="T11" t="e">
        <f>MEDIAN(Q2:Q20)</f>
        <v>#DIV/0!</v>
      </c>
    </row>
    <row r="12" spans="1:20" x14ac:dyDescent="0.75">
      <c r="A12" s="1">
        <v>11</v>
      </c>
      <c r="B12">
        <v>57</v>
      </c>
      <c r="C12" t="s">
        <v>168</v>
      </c>
      <c r="D12">
        <v>1.2967</v>
      </c>
      <c r="E12">
        <v>1.5758000000000001</v>
      </c>
      <c r="F12" s="1">
        <f t="shared" si="5"/>
        <v>0.27910000000000013</v>
      </c>
      <c r="G12" t="s">
        <v>169</v>
      </c>
      <c r="H12">
        <v>1.2975000000000001</v>
      </c>
      <c r="I12">
        <v>3.3561000000000001</v>
      </c>
      <c r="J12" s="1">
        <f t="shared" si="6"/>
        <v>2.0586000000000002</v>
      </c>
      <c r="K12" s="1">
        <f t="shared" si="7"/>
        <v>2.3377000000000003</v>
      </c>
      <c r="L12" s="1">
        <f t="shared" si="8"/>
        <v>11.939085425845921</v>
      </c>
      <c r="N12" t="s">
        <v>40</v>
      </c>
      <c r="O12" t="e">
        <f>_xlfn.MODE.SNGL(L2:L21)</f>
        <v>#N/A</v>
      </c>
      <c r="Q12">
        <f t="shared" si="4"/>
        <v>4.1012280701754387</v>
      </c>
      <c r="S12" t="s">
        <v>40</v>
      </c>
      <c r="T12" t="e">
        <f>_xlfn.MODE.SNGL(Q2:Q20)</f>
        <v>#DIV/0!</v>
      </c>
    </row>
    <row r="13" spans="1:20" x14ac:dyDescent="0.75">
      <c r="A13" s="1">
        <v>12</v>
      </c>
      <c r="B13">
        <v>47</v>
      </c>
      <c r="C13" t="s">
        <v>170</v>
      </c>
      <c r="D13">
        <v>1.3019000000000001</v>
      </c>
      <c r="E13">
        <v>1.5563</v>
      </c>
      <c r="F13" s="1">
        <f t="shared" si="5"/>
        <v>0.25439999999999996</v>
      </c>
      <c r="G13" t="s">
        <v>171</v>
      </c>
      <c r="H13">
        <v>1.3026</v>
      </c>
      <c r="I13">
        <v>2.3248000000000002</v>
      </c>
      <c r="J13" s="1">
        <f t="shared" si="6"/>
        <v>1.0222000000000002</v>
      </c>
      <c r="K13" s="1">
        <f t="shared" si="7"/>
        <v>1.2766000000000002</v>
      </c>
      <c r="L13" s="1">
        <f t="shared" si="8"/>
        <v>19.92793357355475</v>
      </c>
      <c r="N13" t="s">
        <v>43</v>
      </c>
      <c r="O13">
        <f>_xlfn.STDEV.S(L2:L21)</f>
        <v>4.7993110840226878</v>
      </c>
      <c r="Q13">
        <f t="shared" si="4"/>
        <v>2.7161702127659577</v>
      </c>
      <c r="S13" t="s">
        <v>43</v>
      </c>
      <c r="T13" t="e">
        <f>_xlfn.STDEV.S(Q2:Q20)</f>
        <v>#DIV/0!</v>
      </c>
    </row>
    <row r="14" spans="1:20" x14ac:dyDescent="0.75">
      <c r="A14" s="1">
        <v>13</v>
      </c>
      <c r="B14">
        <v>51</v>
      </c>
      <c r="C14" t="s">
        <v>172</v>
      </c>
      <c r="D14">
        <v>1.3031999999999999</v>
      </c>
      <c r="E14">
        <v>1.7094</v>
      </c>
      <c r="F14" s="1">
        <f t="shared" si="5"/>
        <v>0.40620000000000012</v>
      </c>
      <c r="G14" t="s">
        <v>173</v>
      </c>
      <c r="H14">
        <v>1.3025</v>
      </c>
      <c r="I14">
        <v>2.6587000000000001</v>
      </c>
      <c r="J14" s="1">
        <f t="shared" si="6"/>
        <v>1.3562000000000001</v>
      </c>
      <c r="K14" s="1">
        <f t="shared" si="7"/>
        <v>1.7624000000000002</v>
      </c>
      <c r="L14" s="1">
        <f t="shared" si="8"/>
        <v>23.048116205174765</v>
      </c>
      <c r="N14" t="s">
        <v>46</v>
      </c>
      <c r="O14">
        <f>_xlfn.VAR.S(L2:L21)</f>
        <v>23.033386881223024</v>
      </c>
      <c r="Q14">
        <f t="shared" si="4"/>
        <v>3.4556862745098038</v>
      </c>
      <c r="S14" t="s">
        <v>46</v>
      </c>
      <c r="T14" t="e">
        <f>_xlfn.VAR.S(Q2:Q20)</f>
        <v>#DIV/0!</v>
      </c>
    </row>
    <row r="15" spans="1:20" x14ac:dyDescent="0.75">
      <c r="A15" s="1">
        <v>14</v>
      </c>
      <c r="B15">
        <v>43</v>
      </c>
      <c r="C15" t="s">
        <v>174</v>
      </c>
      <c r="D15">
        <v>1.3044</v>
      </c>
      <c r="E15">
        <v>1.4816</v>
      </c>
      <c r="F15" s="1">
        <f t="shared" si="5"/>
        <v>0.17720000000000002</v>
      </c>
      <c r="G15" t="s">
        <v>175</v>
      </c>
      <c r="H15">
        <v>1.302</v>
      </c>
      <c r="I15">
        <v>1.8478000000000001</v>
      </c>
      <c r="J15" s="1">
        <f t="shared" si="6"/>
        <v>0.54580000000000006</v>
      </c>
      <c r="K15" s="1">
        <f t="shared" si="7"/>
        <v>0.72300000000000009</v>
      </c>
      <c r="L15" s="1">
        <f t="shared" si="8"/>
        <v>24.508990318118951</v>
      </c>
      <c r="N15" t="s">
        <v>49</v>
      </c>
      <c r="O15">
        <f>KURT(L2:L21)</f>
        <v>-1.179045663932841</v>
      </c>
      <c r="Q15">
        <f t="shared" si="4"/>
        <v>1.6813953488372095</v>
      </c>
      <c r="S15" t="s">
        <v>49</v>
      </c>
      <c r="T15" t="e">
        <f>KURT(Q2:Q20)</f>
        <v>#DIV/0!</v>
      </c>
    </row>
    <row r="16" spans="1:20" x14ac:dyDescent="0.75">
      <c r="A16" s="1">
        <v>15</v>
      </c>
      <c r="B16">
        <v>50</v>
      </c>
      <c r="C16" t="s">
        <v>176</v>
      </c>
      <c r="D16">
        <v>1.3071999999999999</v>
      </c>
      <c r="E16">
        <v>1.6344000000000001</v>
      </c>
      <c r="F16" s="1">
        <f t="shared" si="5"/>
        <v>0.32720000000000016</v>
      </c>
      <c r="G16" t="s">
        <v>177</v>
      </c>
      <c r="H16">
        <v>1.3026</v>
      </c>
      <c r="I16">
        <v>2.7450999999999999</v>
      </c>
      <c r="J16" s="1">
        <f t="shared" si="6"/>
        <v>1.4424999999999999</v>
      </c>
      <c r="K16" s="1">
        <f t="shared" si="7"/>
        <v>1.7697000000000001</v>
      </c>
      <c r="L16" s="1">
        <f t="shared" si="8"/>
        <v>18.489009436627686</v>
      </c>
      <c r="N16" t="s">
        <v>52</v>
      </c>
      <c r="O16">
        <f>SKEW(L2:L21)</f>
        <v>9.7524388922199251E-3</v>
      </c>
      <c r="Q16">
        <f t="shared" si="4"/>
        <v>3.5394000000000001</v>
      </c>
      <c r="S16" t="s">
        <v>52</v>
      </c>
      <c r="T16" t="e">
        <f>SKEW(Q2:Q20)</f>
        <v>#DIV/0!</v>
      </c>
    </row>
    <row r="17" spans="1:20" x14ac:dyDescent="0.75">
      <c r="A17" s="1">
        <v>16</v>
      </c>
      <c r="B17">
        <v>42</v>
      </c>
      <c r="C17" t="s">
        <v>178</v>
      </c>
      <c r="D17">
        <v>1.3061</v>
      </c>
      <c r="E17">
        <v>1.4715</v>
      </c>
      <c r="F17" s="1">
        <f t="shared" si="5"/>
        <v>0.16539999999999999</v>
      </c>
      <c r="G17" t="s">
        <v>179</v>
      </c>
      <c r="H17">
        <v>1.3025</v>
      </c>
      <c r="I17">
        <v>1.9888999999999999</v>
      </c>
      <c r="J17" s="1">
        <f t="shared" si="6"/>
        <v>0.6863999999999999</v>
      </c>
      <c r="K17" s="1">
        <f t="shared" si="7"/>
        <v>0.85179999999999989</v>
      </c>
      <c r="L17" s="1">
        <f t="shared" si="8"/>
        <v>19.417703686311341</v>
      </c>
      <c r="N17" t="s">
        <v>55</v>
      </c>
      <c r="O17">
        <f>MAX(L2:L21)-MIN(L2:L21)</f>
        <v>15.457823688776553</v>
      </c>
      <c r="Q17">
        <f t="shared" si="4"/>
        <v>2.0280952380952377</v>
      </c>
      <c r="S17" t="s">
        <v>55</v>
      </c>
      <c r="T17" t="e">
        <f>MAX(Q2:Q20)-MIN(Q2:Q20)</f>
        <v>#DIV/0!</v>
      </c>
    </row>
    <row r="18" spans="1:20" x14ac:dyDescent="0.75">
      <c r="A18" s="1">
        <v>17</v>
      </c>
      <c r="B18">
        <v>50</v>
      </c>
      <c r="C18" t="s">
        <v>180</v>
      </c>
      <c r="D18">
        <v>1.3029999999999999</v>
      </c>
      <c r="E18">
        <v>1.7238</v>
      </c>
      <c r="F18" s="1">
        <f t="shared" si="5"/>
        <v>0.42080000000000006</v>
      </c>
      <c r="G18" t="s">
        <v>181</v>
      </c>
      <c r="H18">
        <v>1.3043</v>
      </c>
      <c r="I18">
        <v>2.5346000000000002</v>
      </c>
      <c r="J18" s="1">
        <f t="shared" si="6"/>
        <v>1.2303000000000002</v>
      </c>
      <c r="K18" s="1">
        <f t="shared" si="7"/>
        <v>1.6511000000000002</v>
      </c>
      <c r="L18" s="1">
        <f t="shared" si="8"/>
        <v>25.486039609957</v>
      </c>
      <c r="N18" t="s">
        <v>58</v>
      </c>
      <c r="O18">
        <f>MIN(L2:L21)</f>
        <v>10.028215921180447</v>
      </c>
      <c r="Q18">
        <f t="shared" si="4"/>
        <v>3.3022000000000005</v>
      </c>
      <c r="S18" t="s">
        <v>58</v>
      </c>
      <c r="T18" t="e">
        <f>MIN(Q2:Q20)</f>
        <v>#DIV/0!</v>
      </c>
    </row>
    <row r="19" spans="1:20" x14ac:dyDescent="0.75">
      <c r="A19" s="1">
        <v>18</v>
      </c>
      <c r="B19">
        <v>52</v>
      </c>
      <c r="C19" t="s">
        <v>182</v>
      </c>
      <c r="D19">
        <v>1.3049999999999999</v>
      </c>
      <c r="E19">
        <v>1.6951000000000001</v>
      </c>
      <c r="F19" s="1">
        <f t="shared" si="5"/>
        <v>0.39010000000000011</v>
      </c>
      <c r="G19" t="s">
        <v>183</v>
      </c>
      <c r="H19">
        <v>1.3008</v>
      </c>
      <c r="I19">
        <v>2.6349</v>
      </c>
      <c r="J19" s="1">
        <f t="shared" si="6"/>
        <v>1.3341000000000001</v>
      </c>
      <c r="K19" s="1">
        <f t="shared" si="7"/>
        <v>1.7242000000000002</v>
      </c>
      <c r="L19" s="1">
        <f t="shared" si="8"/>
        <v>22.624985500521984</v>
      </c>
      <c r="N19" t="s">
        <v>61</v>
      </c>
      <c r="O19">
        <f>MAX(L2:L21)</f>
        <v>25.486039609957</v>
      </c>
      <c r="Q19">
        <f>(K20/B20)*100</f>
        <v>4.0035185185185185</v>
      </c>
      <c r="S19" t="s">
        <v>61</v>
      </c>
      <c r="T19" t="e">
        <f>MAX(Q2:Q20)</f>
        <v>#DIV/0!</v>
      </c>
    </row>
    <row r="20" spans="1:20" x14ac:dyDescent="0.75">
      <c r="A20" s="1">
        <v>19</v>
      </c>
      <c r="B20">
        <v>54</v>
      </c>
      <c r="C20" t="s">
        <v>184</v>
      </c>
      <c r="D20">
        <v>1.3027</v>
      </c>
      <c r="E20">
        <v>1.5195000000000001</v>
      </c>
      <c r="F20" s="1">
        <f t="shared" si="5"/>
        <v>0.2168000000000001</v>
      </c>
      <c r="G20" t="s">
        <v>185</v>
      </c>
      <c r="H20">
        <v>1.3141</v>
      </c>
      <c r="I20" s="1">
        <v>3.2591999999999999</v>
      </c>
      <c r="J20" s="1">
        <f t="shared" si="6"/>
        <v>1.9450999999999998</v>
      </c>
      <c r="K20" s="1">
        <f t="shared" si="7"/>
        <v>2.1619000000000002</v>
      </c>
      <c r="L20" s="1">
        <f t="shared" si="8"/>
        <v>10.028215921180447</v>
      </c>
      <c r="N20" t="s">
        <v>64</v>
      </c>
      <c r="O20">
        <f>SUM(L2:L21)</f>
        <v>342.26890103393862</v>
      </c>
      <c r="Q20">
        <f>(K21/B21)*100</f>
        <v>2.6993333333333327</v>
      </c>
      <c r="S20" t="s">
        <v>64</v>
      </c>
      <c r="T20" t="e">
        <f>SUM(Q2:Q20)</f>
        <v>#DIV/0!</v>
      </c>
    </row>
    <row r="21" spans="1:20" ht="15.5" thickBot="1" x14ac:dyDescent="0.9">
      <c r="A21" s="1">
        <v>20</v>
      </c>
      <c r="B21">
        <v>45</v>
      </c>
      <c r="C21" t="s">
        <v>186</v>
      </c>
      <c r="D21">
        <v>1.3061</v>
      </c>
      <c r="E21" s="2">
        <v>1.4518</v>
      </c>
      <c r="F21" s="1">
        <f t="shared" si="5"/>
        <v>0.14569999999999994</v>
      </c>
      <c r="G21" t="s">
        <v>187</v>
      </c>
      <c r="H21">
        <v>1.2996000000000001</v>
      </c>
      <c r="I21" s="1">
        <v>2.3685999999999998</v>
      </c>
      <c r="J21" s="1">
        <f t="shared" si="6"/>
        <v>1.0689999999999997</v>
      </c>
      <c r="K21" s="1">
        <f t="shared" si="7"/>
        <v>1.2146999999999997</v>
      </c>
      <c r="L21" s="1">
        <f t="shared" si="8"/>
        <v>11.994731209352102</v>
      </c>
      <c r="N21" s="7" t="s">
        <v>67</v>
      </c>
      <c r="O21" s="7">
        <v>20</v>
      </c>
      <c r="Q21" t="e">
        <f>(K22/B22)*100</f>
        <v>#DIV/0!</v>
      </c>
      <c r="S21" s="7" t="s">
        <v>67</v>
      </c>
      <c r="T21" s="7">
        <v>20</v>
      </c>
    </row>
  </sheetData>
  <pageMargins left="0.70000000000000007" right="0.70000000000000007" top="0.75" bottom="0.75" header="0.30000000000000004" footer="0.3000000000000000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4.75" x14ac:dyDescent="0.75"/>
  <cols>
    <col min="1" max="1" width="8.86328125" customWidth="1"/>
  </cols>
  <sheetData>
    <row r="1" spans="1:20" x14ac:dyDescent="0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12</v>
      </c>
    </row>
    <row r="2" spans="1:20" x14ac:dyDescent="0.75">
      <c r="A2" s="1">
        <v>1</v>
      </c>
      <c r="B2">
        <v>51</v>
      </c>
      <c r="C2" t="s">
        <v>108</v>
      </c>
      <c r="D2">
        <v>1.3073999999999999</v>
      </c>
      <c r="E2">
        <v>1.5530999999999999</v>
      </c>
      <c r="F2" s="1">
        <f t="shared" ref="F2:F21" si="0">(E2-D2)</f>
        <v>0.24570000000000003</v>
      </c>
      <c r="G2" t="s">
        <v>109</v>
      </c>
      <c r="H2">
        <v>1.3041</v>
      </c>
      <c r="I2">
        <v>3.0356999999999998</v>
      </c>
      <c r="J2" s="1">
        <f t="shared" ref="J2:J21" si="1">(I2-H2)</f>
        <v>1.7315999999999998</v>
      </c>
      <c r="K2" s="1">
        <f t="shared" ref="K2:K21" si="2">(F2+J2)</f>
        <v>1.9772999999999998</v>
      </c>
      <c r="L2" s="1">
        <f t="shared" ref="L2:L21" si="3">(F2/K2)*100</f>
        <v>12.426035502958582</v>
      </c>
      <c r="Q2">
        <f t="shared" ref="Q2:Q18" si="4">(K2/B2)*100</f>
        <v>3.8770588235294112</v>
      </c>
    </row>
    <row r="3" spans="1:20" x14ac:dyDescent="0.75">
      <c r="A3" s="1">
        <v>2</v>
      </c>
      <c r="B3">
        <v>60</v>
      </c>
      <c r="C3" t="s">
        <v>110</v>
      </c>
      <c r="D3">
        <v>1.2982</v>
      </c>
      <c r="E3">
        <v>1.6615</v>
      </c>
      <c r="F3" s="1">
        <f t="shared" si="0"/>
        <v>0.36329999999999996</v>
      </c>
      <c r="G3" t="s">
        <v>111</v>
      </c>
      <c r="H3">
        <v>1.3041</v>
      </c>
      <c r="I3">
        <v>3.4836</v>
      </c>
      <c r="J3" s="1">
        <f t="shared" si="1"/>
        <v>2.1795</v>
      </c>
      <c r="K3" s="1">
        <f t="shared" si="2"/>
        <v>2.5427999999999997</v>
      </c>
      <c r="L3" s="1">
        <f t="shared" si="3"/>
        <v>14.287399716847569</v>
      </c>
      <c r="Q3">
        <f t="shared" si="4"/>
        <v>4.2379999999999995</v>
      </c>
    </row>
    <row r="4" spans="1:20" x14ac:dyDescent="0.75">
      <c r="A4" s="1">
        <v>3</v>
      </c>
      <c r="B4">
        <v>53</v>
      </c>
      <c r="C4" t="s">
        <v>112</v>
      </c>
      <c r="D4">
        <v>1.2939000000000001</v>
      </c>
      <c r="E4">
        <v>1.5022</v>
      </c>
      <c r="F4" s="1">
        <f t="shared" si="0"/>
        <v>0.20829999999999993</v>
      </c>
      <c r="G4" t="s">
        <v>113</v>
      </c>
      <c r="H4">
        <v>1.302</v>
      </c>
      <c r="I4">
        <v>3.6640000000000001</v>
      </c>
      <c r="J4" s="1">
        <f t="shared" si="1"/>
        <v>2.3620000000000001</v>
      </c>
      <c r="K4" s="1">
        <f t="shared" si="2"/>
        <v>2.5703</v>
      </c>
      <c r="L4" s="1">
        <f t="shared" si="3"/>
        <v>8.1041123604248497</v>
      </c>
      <c r="Q4">
        <f t="shared" si="4"/>
        <v>4.8496226415094341</v>
      </c>
    </row>
    <row r="5" spans="1:20" ht="15.5" thickBot="1" x14ac:dyDescent="0.9">
      <c r="A5" s="1">
        <v>4</v>
      </c>
      <c r="B5">
        <v>58</v>
      </c>
      <c r="C5" t="s">
        <v>114</v>
      </c>
      <c r="D5">
        <v>1.3062</v>
      </c>
      <c r="E5">
        <v>1.5932999999999999</v>
      </c>
      <c r="F5" s="1">
        <f t="shared" si="0"/>
        <v>0.28709999999999991</v>
      </c>
      <c r="G5" t="s">
        <v>115</v>
      </c>
      <c r="H5">
        <v>1.3147</v>
      </c>
      <c r="I5">
        <v>3.5259999999999998</v>
      </c>
      <c r="J5" s="1">
        <f t="shared" si="1"/>
        <v>2.2112999999999996</v>
      </c>
      <c r="K5" s="1">
        <f t="shared" si="2"/>
        <v>2.4983999999999993</v>
      </c>
      <c r="L5" s="1">
        <f t="shared" si="3"/>
        <v>11.491354466858789</v>
      </c>
      <c r="Q5">
        <f t="shared" si="4"/>
        <v>4.3075862068965503</v>
      </c>
    </row>
    <row r="6" spans="1:20" ht="16" x14ac:dyDescent="0.8">
      <c r="A6" s="1">
        <v>5</v>
      </c>
      <c r="B6">
        <v>55</v>
      </c>
      <c r="C6" t="s">
        <v>116</v>
      </c>
      <c r="D6">
        <v>1.302</v>
      </c>
      <c r="E6">
        <v>1.7122999999999999</v>
      </c>
      <c r="F6" s="1">
        <f t="shared" si="0"/>
        <v>0.41029999999999989</v>
      </c>
      <c r="G6" t="s">
        <v>117</v>
      </c>
      <c r="H6">
        <v>1.3142</v>
      </c>
      <c r="I6">
        <v>3.5709</v>
      </c>
      <c r="J6" s="1">
        <f t="shared" si="1"/>
        <v>2.2566999999999999</v>
      </c>
      <c r="K6" s="1">
        <f t="shared" si="2"/>
        <v>2.6669999999999998</v>
      </c>
      <c r="L6" s="1">
        <f t="shared" si="3"/>
        <v>15.384326959130107</v>
      </c>
      <c r="N6" s="3" t="s">
        <v>23</v>
      </c>
      <c r="O6" s="3"/>
      <c r="Q6">
        <f t="shared" si="4"/>
        <v>4.8490909090909087</v>
      </c>
      <c r="S6" s="3" t="s">
        <v>24</v>
      </c>
      <c r="T6" s="3"/>
    </row>
    <row r="7" spans="1:20" ht="16" x14ac:dyDescent="0.8">
      <c r="A7" s="1">
        <v>6</v>
      </c>
      <c r="B7">
        <v>57</v>
      </c>
      <c r="C7" t="s">
        <v>118</v>
      </c>
      <c r="D7">
        <v>1.2905</v>
      </c>
      <c r="E7" s="4">
        <v>1.6642999999999999</v>
      </c>
      <c r="F7" s="1">
        <f t="shared" si="0"/>
        <v>0.37379999999999991</v>
      </c>
      <c r="G7" t="s">
        <v>119</v>
      </c>
      <c r="H7">
        <v>1.3023</v>
      </c>
      <c r="I7">
        <v>3.0143</v>
      </c>
      <c r="J7" s="1">
        <f t="shared" si="1"/>
        <v>1.712</v>
      </c>
      <c r="K7" s="1">
        <f t="shared" si="2"/>
        <v>2.0857999999999999</v>
      </c>
      <c r="L7" s="1">
        <f t="shared" si="3"/>
        <v>17.921181321315562</v>
      </c>
      <c r="N7" s="5"/>
      <c r="O7" s="5"/>
      <c r="Q7">
        <f t="shared" si="4"/>
        <v>3.6592982456140351</v>
      </c>
      <c r="S7" s="5"/>
      <c r="T7" s="5"/>
    </row>
    <row r="8" spans="1:20" x14ac:dyDescent="0.75">
      <c r="A8" s="1">
        <v>7</v>
      </c>
      <c r="B8">
        <v>55</v>
      </c>
      <c r="C8" t="s">
        <v>120</v>
      </c>
      <c r="D8">
        <v>1.3024</v>
      </c>
      <c r="E8">
        <v>1.5780000000000001</v>
      </c>
      <c r="F8" s="1">
        <f t="shared" si="0"/>
        <v>0.27560000000000007</v>
      </c>
      <c r="G8" t="s">
        <v>121</v>
      </c>
      <c r="H8">
        <v>1.3035000000000001</v>
      </c>
      <c r="I8">
        <v>3.1312000000000002</v>
      </c>
      <c r="J8" s="1">
        <f t="shared" si="1"/>
        <v>1.8277000000000001</v>
      </c>
      <c r="K8" s="1">
        <f t="shared" si="2"/>
        <v>2.1032999999999999</v>
      </c>
      <c r="L8" s="1">
        <f t="shared" si="3"/>
        <v>13.103218751485764</v>
      </c>
      <c r="Q8">
        <f t="shared" si="4"/>
        <v>3.8241818181818181</v>
      </c>
    </row>
    <row r="9" spans="1:20" x14ac:dyDescent="0.75">
      <c r="A9" s="1">
        <v>8</v>
      </c>
      <c r="B9">
        <v>53</v>
      </c>
      <c r="C9" t="s">
        <v>122</v>
      </c>
      <c r="D9">
        <v>1.3003</v>
      </c>
      <c r="E9">
        <v>1.4706999999999999</v>
      </c>
      <c r="F9" s="1">
        <f t="shared" si="0"/>
        <v>0.17039999999999988</v>
      </c>
      <c r="G9" t="s">
        <v>123</v>
      </c>
      <c r="H9">
        <v>1.3050999999999999</v>
      </c>
      <c r="I9">
        <v>3.5303</v>
      </c>
      <c r="J9" s="1">
        <f t="shared" si="1"/>
        <v>2.2252000000000001</v>
      </c>
      <c r="K9" s="1">
        <f t="shared" si="2"/>
        <v>2.3956</v>
      </c>
      <c r="L9" s="1">
        <f t="shared" si="3"/>
        <v>7.1130405743863703</v>
      </c>
      <c r="N9" t="s">
        <v>31</v>
      </c>
      <c r="O9">
        <f>AVERAGE(L2:L21)</f>
        <v>11.976843762253967</v>
      </c>
      <c r="Q9">
        <f t="shared" si="4"/>
        <v>4.5199999999999996</v>
      </c>
      <c r="S9" t="s">
        <v>31</v>
      </c>
      <c r="T9">
        <f>AVERAGE(Q2:Q20)</f>
        <v>4.1221465825392105</v>
      </c>
    </row>
    <row r="10" spans="1:20" x14ac:dyDescent="0.75">
      <c r="A10" s="1">
        <v>9</v>
      </c>
      <c r="B10">
        <v>52</v>
      </c>
      <c r="C10" t="s">
        <v>124</v>
      </c>
      <c r="D10">
        <v>1.3059000000000001</v>
      </c>
      <c r="E10">
        <v>1.4373</v>
      </c>
      <c r="F10" s="1">
        <f t="shared" si="0"/>
        <v>0.13139999999999996</v>
      </c>
      <c r="G10" t="s">
        <v>125</v>
      </c>
      <c r="H10">
        <v>1.3056000000000001</v>
      </c>
      <c r="I10">
        <v>2.6722999999999999</v>
      </c>
      <c r="J10" s="1">
        <f t="shared" si="1"/>
        <v>1.3666999999999998</v>
      </c>
      <c r="K10" s="1">
        <f t="shared" si="2"/>
        <v>1.4980999999999998</v>
      </c>
      <c r="L10" s="1">
        <f t="shared" si="3"/>
        <v>8.7711100727588267</v>
      </c>
      <c r="N10" t="s">
        <v>34</v>
      </c>
      <c r="O10">
        <f>(O13/SQRT(20))</f>
        <v>0.84180948652269905</v>
      </c>
      <c r="Q10">
        <f t="shared" si="4"/>
        <v>2.8809615384615381</v>
      </c>
      <c r="S10" t="s">
        <v>34</v>
      </c>
      <c r="T10">
        <f>(T13/SQRT(20))</f>
        <v>0.12663905063946726</v>
      </c>
    </row>
    <row r="11" spans="1:20" x14ac:dyDescent="0.75">
      <c r="A11" s="1">
        <v>10</v>
      </c>
      <c r="B11">
        <v>55</v>
      </c>
      <c r="C11" t="s">
        <v>126</v>
      </c>
      <c r="D11">
        <v>1.3166</v>
      </c>
      <c r="E11">
        <v>1.6588000000000001</v>
      </c>
      <c r="F11" s="1">
        <f t="shared" si="0"/>
        <v>0.34220000000000006</v>
      </c>
      <c r="G11" t="s">
        <v>127</v>
      </c>
      <c r="H11">
        <v>1.2963</v>
      </c>
      <c r="I11">
        <v>3.6524000000000001</v>
      </c>
      <c r="J11" s="1">
        <f t="shared" si="1"/>
        <v>2.3561000000000001</v>
      </c>
      <c r="K11" s="1">
        <f t="shared" si="2"/>
        <v>2.6983000000000001</v>
      </c>
      <c r="L11" s="1">
        <f t="shared" si="3"/>
        <v>12.682059074231924</v>
      </c>
      <c r="N11" t="s">
        <v>37</v>
      </c>
      <c r="O11">
        <f>MEDIAN(L2:L21)</f>
        <v>11.806057219503204</v>
      </c>
      <c r="Q11">
        <f t="shared" si="4"/>
        <v>4.9059999999999997</v>
      </c>
      <c r="S11" t="s">
        <v>37</v>
      </c>
      <c r="T11">
        <f>MEDIAN(Q2:Q20)</f>
        <v>4.1292307692307695</v>
      </c>
    </row>
    <row r="12" spans="1:20" x14ac:dyDescent="0.75">
      <c r="A12" s="1">
        <v>11</v>
      </c>
      <c r="B12">
        <v>53</v>
      </c>
      <c r="C12" t="s">
        <v>128</v>
      </c>
      <c r="D12">
        <v>1.3035000000000001</v>
      </c>
      <c r="E12">
        <v>1.4892000000000001</v>
      </c>
      <c r="F12" s="1">
        <f t="shared" si="0"/>
        <v>0.18569999999999998</v>
      </c>
      <c r="G12" t="s">
        <v>129</v>
      </c>
      <c r="H12">
        <v>1.3012999999999999</v>
      </c>
      <c r="I12">
        <v>3.0853999999999999</v>
      </c>
      <c r="J12" s="1">
        <f t="shared" si="1"/>
        <v>1.7841</v>
      </c>
      <c r="K12" s="1">
        <f t="shared" si="2"/>
        <v>1.9698</v>
      </c>
      <c r="L12" s="1">
        <f t="shared" si="3"/>
        <v>9.427353030764543</v>
      </c>
      <c r="N12" t="s">
        <v>40</v>
      </c>
      <c r="O12" t="e">
        <f>_xlfn.MODE.SNGL(L2:L21)</f>
        <v>#N/A</v>
      </c>
      <c r="Q12">
        <f t="shared" si="4"/>
        <v>3.7166037735849056</v>
      </c>
      <c r="S12" t="s">
        <v>40</v>
      </c>
      <c r="T12" t="e">
        <f>_xlfn.MODE.SNGL(Q2:Q20)</f>
        <v>#N/A</v>
      </c>
    </row>
    <row r="13" spans="1:20" x14ac:dyDescent="0.75">
      <c r="A13" s="1">
        <v>12</v>
      </c>
      <c r="B13">
        <v>55</v>
      </c>
      <c r="C13" t="s">
        <v>130</v>
      </c>
      <c r="D13">
        <v>1.2931999999999999</v>
      </c>
      <c r="E13">
        <v>1.4584999999999999</v>
      </c>
      <c r="F13" s="1">
        <f t="shared" si="0"/>
        <v>0.1653</v>
      </c>
      <c r="G13" t="s">
        <v>131</v>
      </c>
      <c r="H13">
        <v>1.3008</v>
      </c>
      <c r="I13">
        <v>3.5758999999999999</v>
      </c>
      <c r="J13" s="1">
        <f t="shared" si="1"/>
        <v>2.2751000000000001</v>
      </c>
      <c r="K13" s="1">
        <f t="shared" si="2"/>
        <v>2.4404000000000003</v>
      </c>
      <c r="L13" s="1">
        <f t="shared" si="3"/>
        <v>6.7734797574168155</v>
      </c>
      <c r="N13" t="s">
        <v>43</v>
      </c>
      <c r="O13">
        <f>_xlfn.STDEV.S(L2:L21)</f>
        <v>3.7646864719378965</v>
      </c>
      <c r="Q13">
        <f t="shared" si="4"/>
        <v>4.4370909090909096</v>
      </c>
      <c r="S13" t="s">
        <v>43</v>
      </c>
      <c r="T13">
        <f>_xlfn.STDEV.S(Q2:Q20)</f>
        <v>0.56634705167177402</v>
      </c>
    </row>
    <row r="14" spans="1:20" x14ac:dyDescent="0.75">
      <c r="A14" s="1">
        <v>13</v>
      </c>
      <c r="B14">
        <v>54</v>
      </c>
      <c r="C14" t="s">
        <v>132</v>
      </c>
      <c r="D14">
        <v>1.2870999999999999</v>
      </c>
      <c r="E14">
        <v>1.7011000000000001</v>
      </c>
      <c r="F14" s="1">
        <f t="shared" si="0"/>
        <v>0.41400000000000015</v>
      </c>
      <c r="G14" t="s">
        <v>133</v>
      </c>
      <c r="H14">
        <v>1.2959000000000001</v>
      </c>
      <c r="I14">
        <v>3.1467999999999998</v>
      </c>
      <c r="J14" s="1">
        <f t="shared" si="1"/>
        <v>1.8508999999999998</v>
      </c>
      <c r="K14" s="1">
        <f t="shared" si="2"/>
        <v>2.2648999999999999</v>
      </c>
      <c r="L14" s="1">
        <f t="shared" si="3"/>
        <v>18.278952713144076</v>
      </c>
      <c r="N14" t="s">
        <v>46</v>
      </c>
      <c r="O14">
        <f>_xlfn.VAR.S(L2:L21)</f>
        <v>14.172864231992207</v>
      </c>
      <c r="Q14">
        <f t="shared" si="4"/>
        <v>4.1942592592592591</v>
      </c>
      <c r="S14" t="s">
        <v>46</v>
      </c>
      <c r="T14">
        <f>_xlfn.VAR.S(Q2:Q20)</f>
        <v>0.32074898293731102</v>
      </c>
    </row>
    <row r="15" spans="1:20" x14ac:dyDescent="0.75">
      <c r="A15" s="1">
        <v>14</v>
      </c>
      <c r="B15">
        <v>55</v>
      </c>
      <c r="C15" t="s">
        <v>134</v>
      </c>
      <c r="D15">
        <v>1.3149</v>
      </c>
      <c r="E15">
        <v>1.7257</v>
      </c>
      <c r="F15" s="1">
        <f t="shared" si="0"/>
        <v>0.41080000000000005</v>
      </c>
      <c r="G15" t="s">
        <v>135</v>
      </c>
      <c r="H15">
        <v>1.3084</v>
      </c>
      <c r="I15">
        <v>2.9923999999999999</v>
      </c>
      <c r="J15" s="1">
        <f t="shared" si="1"/>
        <v>1.6839999999999999</v>
      </c>
      <c r="K15" s="1">
        <f t="shared" si="2"/>
        <v>2.0948000000000002</v>
      </c>
      <c r="L15" s="1">
        <f t="shared" si="3"/>
        <v>19.610464006110369</v>
      </c>
      <c r="N15" t="s">
        <v>49</v>
      </c>
      <c r="O15">
        <f>KURT(L2:L21)</f>
        <v>-0.45212213368750787</v>
      </c>
      <c r="Q15">
        <f t="shared" si="4"/>
        <v>3.8087272727272734</v>
      </c>
      <c r="S15" t="s">
        <v>49</v>
      </c>
      <c r="T15">
        <f>KURT(Q2:Q20)</f>
        <v>-0.10900906646923048</v>
      </c>
    </row>
    <row r="16" spans="1:20" x14ac:dyDescent="0.75">
      <c r="A16" s="1">
        <v>15</v>
      </c>
      <c r="B16">
        <v>53</v>
      </c>
      <c r="C16" t="s">
        <v>136</v>
      </c>
      <c r="D16">
        <v>1.3172999999999999</v>
      </c>
      <c r="E16">
        <v>1.5609999999999999</v>
      </c>
      <c r="F16" s="1">
        <f t="shared" si="0"/>
        <v>0.24370000000000003</v>
      </c>
      <c r="G16" t="s">
        <v>137</v>
      </c>
      <c r="H16">
        <v>1.2914000000000001</v>
      </c>
      <c r="I16">
        <v>3.0583</v>
      </c>
      <c r="J16" s="1">
        <f t="shared" si="1"/>
        <v>1.7668999999999999</v>
      </c>
      <c r="K16" s="1">
        <f t="shared" si="2"/>
        <v>2.0106000000000002</v>
      </c>
      <c r="L16" s="1">
        <f t="shared" si="3"/>
        <v>12.120759972147619</v>
      </c>
      <c r="N16" t="s">
        <v>52</v>
      </c>
      <c r="O16">
        <f>SKEW(L2:L21)</f>
        <v>0.51764895782553444</v>
      </c>
      <c r="Q16">
        <f t="shared" si="4"/>
        <v>3.7935849056603779</v>
      </c>
      <c r="S16" t="s">
        <v>52</v>
      </c>
      <c r="T16">
        <f>SKEW(Q2:Q20)</f>
        <v>-0.23058926323815224</v>
      </c>
    </row>
    <row r="17" spans="1:20" x14ac:dyDescent="0.75">
      <c r="A17" s="1">
        <v>16</v>
      </c>
      <c r="B17">
        <v>53</v>
      </c>
      <c r="C17" t="s">
        <v>138</v>
      </c>
      <c r="D17">
        <v>1.2968999999999999</v>
      </c>
      <c r="E17">
        <v>1.4262999999999999</v>
      </c>
      <c r="F17" s="1">
        <f t="shared" si="0"/>
        <v>0.12939999999999996</v>
      </c>
      <c r="G17" t="s">
        <v>139</v>
      </c>
      <c r="H17">
        <v>1.2902</v>
      </c>
      <c r="I17">
        <v>2.9047999999999998</v>
      </c>
      <c r="J17" s="1">
        <f t="shared" si="1"/>
        <v>1.6145999999999998</v>
      </c>
      <c r="K17" s="1">
        <f t="shared" si="2"/>
        <v>1.7439999999999998</v>
      </c>
      <c r="L17" s="1">
        <f t="shared" si="3"/>
        <v>7.4197247706421994</v>
      </c>
      <c r="N17" t="s">
        <v>55</v>
      </c>
      <c r="O17">
        <f>MAX(L2:L21)-MIN(L2:L21)</f>
        <v>12.836984248693554</v>
      </c>
      <c r="Q17">
        <f t="shared" si="4"/>
        <v>3.2905660377358488</v>
      </c>
      <c r="S17" t="s">
        <v>55</v>
      </c>
      <c r="T17">
        <f>MAX(Q2:Q20)-MIN(Q2:Q20)</f>
        <v>2.1431456043956048</v>
      </c>
    </row>
    <row r="18" spans="1:20" x14ac:dyDescent="0.75">
      <c r="A18" s="1">
        <v>17</v>
      </c>
      <c r="B18">
        <v>54</v>
      </c>
      <c r="C18" t="s">
        <v>140</v>
      </c>
      <c r="D18">
        <v>1.2975000000000001</v>
      </c>
      <c r="E18">
        <v>1.5457000000000001</v>
      </c>
      <c r="F18" s="1">
        <f t="shared" si="0"/>
        <v>0.24819999999999998</v>
      </c>
      <c r="G18" t="s">
        <v>141</v>
      </c>
      <c r="H18">
        <v>1.3003</v>
      </c>
      <c r="I18">
        <v>3.2201</v>
      </c>
      <c r="J18" s="1">
        <f t="shared" si="1"/>
        <v>1.9198</v>
      </c>
      <c r="K18" s="1">
        <f t="shared" si="2"/>
        <v>2.1680000000000001</v>
      </c>
      <c r="L18" s="1">
        <f t="shared" si="3"/>
        <v>11.448339483394832</v>
      </c>
      <c r="N18" t="s">
        <v>58</v>
      </c>
      <c r="O18">
        <f>MIN(L2:L21)</f>
        <v>6.7734797574168155</v>
      </c>
      <c r="Q18">
        <f t="shared" si="4"/>
        <v>4.0148148148148151</v>
      </c>
      <c r="S18" t="s">
        <v>58</v>
      </c>
      <c r="T18">
        <f>MIN(Q2:Q20)</f>
        <v>2.8809615384615381</v>
      </c>
    </row>
    <row r="19" spans="1:20" x14ac:dyDescent="0.75">
      <c r="A19" s="1">
        <v>18</v>
      </c>
      <c r="B19">
        <v>51</v>
      </c>
      <c r="C19" t="s">
        <v>142</v>
      </c>
      <c r="D19">
        <v>1.2970999999999999</v>
      </c>
      <c r="E19">
        <v>1.4632000000000001</v>
      </c>
      <c r="F19" s="1">
        <f t="shared" si="0"/>
        <v>0.16610000000000014</v>
      </c>
      <c r="G19" t="s">
        <v>143</v>
      </c>
      <c r="H19">
        <v>1.2903</v>
      </c>
      <c r="I19">
        <v>2.3567</v>
      </c>
      <c r="J19" s="1">
        <f t="shared" si="1"/>
        <v>1.0664</v>
      </c>
      <c r="K19" s="1">
        <f t="shared" si="2"/>
        <v>1.2325000000000002</v>
      </c>
      <c r="L19" s="1">
        <f t="shared" si="3"/>
        <v>13.476673427991894</v>
      </c>
      <c r="N19" t="s">
        <v>61</v>
      </c>
      <c r="O19">
        <f>MAX(L2:L21)</f>
        <v>19.610464006110369</v>
      </c>
      <c r="Q19">
        <f>(K20/B20)*100</f>
        <v>4.1292307692307695</v>
      </c>
      <c r="S19" t="s">
        <v>61</v>
      </c>
      <c r="T19">
        <f>MAX(Q2:Q20)</f>
        <v>5.0241071428571429</v>
      </c>
    </row>
    <row r="20" spans="1:20" x14ac:dyDescent="0.75">
      <c r="A20" s="1">
        <v>19</v>
      </c>
      <c r="B20">
        <v>52</v>
      </c>
      <c r="C20" t="s">
        <v>144</v>
      </c>
      <c r="D20">
        <v>1.2970999999999999</v>
      </c>
      <c r="E20">
        <v>1.4875</v>
      </c>
      <c r="F20" s="1">
        <f t="shared" si="0"/>
        <v>0.19040000000000012</v>
      </c>
      <c r="G20" t="s">
        <v>145</v>
      </c>
      <c r="H20">
        <v>1.2935000000000001</v>
      </c>
      <c r="I20" s="1">
        <v>3.2503000000000002</v>
      </c>
      <c r="J20" s="1">
        <f t="shared" si="1"/>
        <v>1.9568000000000001</v>
      </c>
      <c r="K20" s="1">
        <f t="shared" si="2"/>
        <v>2.1472000000000002</v>
      </c>
      <c r="L20" s="1">
        <f t="shared" si="3"/>
        <v>8.8673621460506755</v>
      </c>
      <c r="N20" t="s">
        <v>64</v>
      </c>
      <c r="O20">
        <f>SUM(L2:L21)</f>
        <v>239.53687524507933</v>
      </c>
      <c r="Q20">
        <f>(K21/B21)*100</f>
        <v>5.0241071428571429</v>
      </c>
      <c r="S20" t="s">
        <v>64</v>
      </c>
      <c r="T20">
        <f>SUM(Q2:Q20)</f>
        <v>78.320785068245002</v>
      </c>
    </row>
    <row r="21" spans="1:20" ht="15.5" thickBot="1" x14ac:dyDescent="0.9">
      <c r="A21" s="1">
        <v>20</v>
      </c>
      <c r="B21">
        <v>56</v>
      </c>
      <c r="C21" t="s">
        <v>146</v>
      </c>
      <c r="D21">
        <v>1.2876000000000001</v>
      </c>
      <c r="E21" s="2">
        <v>1.5923</v>
      </c>
      <c r="F21" s="1">
        <f t="shared" si="0"/>
        <v>0.30469999999999997</v>
      </c>
      <c r="G21" t="s">
        <v>147</v>
      </c>
      <c r="H21">
        <v>1.3072999999999999</v>
      </c>
      <c r="I21" s="1">
        <v>3.8161</v>
      </c>
      <c r="J21" s="1">
        <f t="shared" si="1"/>
        <v>2.5087999999999999</v>
      </c>
      <c r="K21" s="1">
        <f t="shared" si="2"/>
        <v>2.8134999999999999</v>
      </c>
      <c r="L21" s="1">
        <f t="shared" si="3"/>
        <v>10.829927137017949</v>
      </c>
      <c r="N21" s="7" t="s">
        <v>67</v>
      </c>
      <c r="O21" s="7">
        <v>20</v>
      </c>
      <c r="Q21" t="e">
        <f>(K22/B22)*100</f>
        <v>#DIV/0!</v>
      </c>
      <c r="S21" s="7" t="s">
        <v>67</v>
      </c>
      <c r="T21" s="7">
        <v>20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Barcelona_(02_June_2022)</vt:lpstr>
      <vt:lpstr>Barcelona_ADPI_(13_June_2022)</vt:lpstr>
      <vt:lpstr>Barcelona_ADPI_(28_June_2022)</vt:lpstr>
      <vt:lpstr>Barcelona_(11_July_2022)</vt:lpstr>
      <vt:lpstr>Barcelona_ADPI_(26_July_2022)</vt:lpstr>
      <vt:lpstr>Barcelona_ADPI_(08_August_2022)</vt:lpstr>
      <vt:lpstr>Barcelona_ADPI_(22_August_2022)</vt:lpstr>
      <vt:lpstr>Barcelona_ADPI_(08_Sept_2022)</vt:lpstr>
      <vt:lpstr>Barcelona_ADPI_(21_Sept_2022)</vt:lpstr>
      <vt:lpstr>Barcelona_ADPI_(07_Oct_2022)</vt:lpstr>
      <vt:lpstr>Barcelona_ADPI_(19_Oct_2022)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Mitchell Goldman</dc:creator>
  <dc:description/>
  <cp:lastModifiedBy>Jessica MacGregor</cp:lastModifiedBy>
  <dcterms:created xsi:type="dcterms:W3CDTF">2022-07-05T17:21:49Z</dcterms:created>
  <dcterms:modified xsi:type="dcterms:W3CDTF">2023-02-28T19:22:19Z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0x01010012B069746CAB1441AF77AB72485C99C7</vt:lpwstr>
  </property>
</Properties>
</file>