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gr\Documents\Stony_Brook_Masters\Scallop_project\resp2022\resp2022\"/>
    </mc:Choice>
  </mc:AlternateContent>
  <xr:revisionPtr revIDLastSave="0" documentId="8_{5F2CB54E-C8BA-4837-9CFD-946551B338EB}" xr6:coauthVersionLast="47" xr6:coauthVersionMax="47" xr10:uidLastSave="{00000000-0000-0000-0000-000000000000}"/>
  <bookViews>
    <workbookView xWindow="-90" yWindow="-90" windowWidth="19380" windowHeight="10980" tabRatio="905" activeTab="3"/>
  </bookViews>
  <sheets>
    <sheet name="Bullhead_Bay_ADPI_(01_June_2022" sheetId="3" r:id="rId1"/>
    <sheet name="Bulhead_Bay_ADPI_(13_June_2022)" sheetId="4" r:id="rId2"/>
    <sheet name="Bullhead_Bay_(30_June_2022)" sheetId="5" r:id="rId3"/>
    <sheet name="Bullhead_Bay_ADPI_(13_July_2022" sheetId="6" r:id="rId4"/>
    <sheet name="Bullhead_Bay_ADPI_(27_July_2022" sheetId="7" r:id="rId5"/>
    <sheet name="Bullhead_Bay_ADPI_(09_Aug_2022)" sheetId="8" r:id="rId6"/>
    <sheet name="Bullhead_Bay_ADPI_(24_Aug_2022)" sheetId="9" r:id="rId7"/>
    <sheet name="Bullhead_Bay_ADPI_(06_Sep_2022)" sheetId="10" r:id="rId8"/>
    <sheet name="Bullhead_Bay_ADPI_(21_Sep_2022)" sheetId="11" r:id="rId9"/>
    <sheet name="Bullhead_Bay_ADPI_(10_Oct_2022)" sheetId="12" r:id="rId10"/>
    <sheet name="Bullhead_Bay_ADPI_(18_Oct_2022)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1" i="13" l="1"/>
  <c r="J21" i="13"/>
  <c r="F21" i="13"/>
  <c r="J20" i="13"/>
  <c r="F20" i="13"/>
  <c r="K20" i="13" s="1"/>
  <c r="Q19" i="13" s="1"/>
  <c r="J19" i="13"/>
  <c r="F19" i="13"/>
  <c r="J18" i="13"/>
  <c r="F18" i="13"/>
  <c r="K18" i="13" s="1"/>
  <c r="J17" i="13"/>
  <c r="F17" i="13"/>
  <c r="K17" i="13" s="1"/>
  <c r="Q17" i="13" s="1"/>
  <c r="J16" i="13"/>
  <c r="F16" i="13"/>
  <c r="J15" i="13"/>
  <c r="F15" i="13"/>
  <c r="J14" i="13"/>
  <c r="F14" i="13"/>
  <c r="J13" i="13"/>
  <c r="F13" i="13"/>
  <c r="J12" i="13"/>
  <c r="F12" i="13"/>
  <c r="J11" i="13"/>
  <c r="F11" i="13"/>
  <c r="J10" i="13"/>
  <c r="F10" i="13"/>
  <c r="J9" i="13"/>
  <c r="F9" i="13"/>
  <c r="K9" i="13" s="1"/>
  <c r="J8" i="13"/>
  <c r="F8" i="13"/>
  <c r="J7" i="13"/>
  <c r="K7" i="13"/>
  <c r="Q7" i="13" s="1"/>
  <c r="F7" i="13"/>
  <c r="J6" i="13"/>
  <c r="F6" i="13"/>
  <c r="J5" i="13"/>
  <c r="F5" i="13"/>
  <c r="K5" i="13"/>
  <c r="L4" i="13"/>
  <c r="J4" i="13"/>
  <c r="F4" i="13"/>
  <c r="K4" i="13" s="1"/>
  <c r="Q4" i="13" s="1"/>
  <c r="J3" i="13"/>
  <c r="F3" i="13"/>
  <c r="K2" i="13"/>
  <c r="Q2" i="13" s="1"/>
  <c r="J2" i="13"/>
  <c r="F2" i="13"/>
  <c r="L2" i="13" s="1"/>
  <c r="Q21" i="12"/>
  <c r="J21" i="12"/>
  <c r="F21" i="12"/>
  <c r="K21" i="12" s="1"/>
  <c r="Q20" i="12" s="1"/>
  <c r="J20" i="12"/>
  <c r="K20" i="12" s="1"/>
  <c r="L20" i="12" s="1"/>
  <c r="F20" i="12"/>
  <c r="J19" i="12"/>
  <c r="F19" i="12"/>
  <c r="J18" i="12"/>
  <c r="F18" i="12"/>
  <c r="J17" i="12"/>
  <c r="F17" i="12"/>
  <c r="L17" i="12" s="1"/>
  <c r="K17" i="12"/>
  <c r="Q17" i="12" s="1"/>
  <c r="J16" i="12"/>
  <c r="F16" i="12"/>
  <c r="K16" i="12" s="1"/>
  <c r="J15" i="12"/>
  <c r="K15" i="12"/>
  <c r="Q15" i="12" s="1"/>
  <c r="F15" i="12"/>
  <c r="J14" i="12"/>
  <c r="F14" i="12"/>
  <c r="K14" i="12" s="1"/>
  <c r="J13" i="12"/>
  <c r="K13" i="12"/>
  <c r="F13" i="12"/>
  <c r="J12" i="12"/>
  <c r="F12" i="12"/>
  <c r="J11" i="12"/>
  <c r="F11" i="12"/>
  <c r="J10" i="12"/>
  <c r="F10" i="12"/>
  <c r="J9" i="12"/>
  <c r="F9" i="12"/>
  <c r="J8" i="12"/>
  <c r="F8" i="12"/>
  <c r="K8" i="12" s="1"/>
  <c r="J7" i="12"/>
  <c r="K7" i="12" s="1"/>
  <c r="Q7" i="12" s="1"/>
  <c r="F7" i="12"/>
  <c r="J6" i="12"/>
  <c r="F6" i="12"/>
  <c r="K5" i="12"/>
  <c r="J5" i="12"/>
  <c r="F5" i="12"/>
  <c r="J4" i="12"/>
  <c r="F4" i="12"/>
  <c r="J3" i="12"/>
  <c r="F3" i="12"/>
  <c r="K3" i="12" s="1"/>
  <c r="J2" i="12"/>
  <c r="F2" i="12"/>
  <c r="Q21" i="11"/>
  <c r="J21" i="11"/>
  <c r="F21" i="11"/>
  <c r="J20" i="11"/>
  <c r="F20" i="11"/>
  <c r="K20" i="11" s="1"/>
  <c r="Q19" i="11" s="1"/>
  <c r="J19" i="11"/>
  <c r="F19" i="11"/>
  <c r="K19" i="11" s="1"/>
  <c r="L19" i="11" s="1"/>
  <c r="J18" i="11"/>
  <c r="F18" i="11"/>
  <c r="K18" i="11" s="1"/>
  <c r="J17" i="11"/>
  <c r="F17" i="11"/>
  <c r="K17" i="11" s="1"/>
  <c r="J16" i="11"/>
  <c r="F16" i="11"/>
  <c r="J15" i="11"/>
  <c r="F15" i="11"/>
  <c r="J14" i="11"/>
  <c r="F14" i="11"/>
  <c r="J13" i="11"/>
  <c r="F13" i="11"/>
  <c r="K13" i="11" s="1"/>
  <c r="Q13" i="11" s="1"/>
  <c r="K12" i="11"/>
  <c r="Q12" i="11" s="1"/>
  <c r="J12" i="11"/>
  <c r="F12" i="11"/>
  <c r="J11" i="11"/>
  <c r="K11" i="11" s="1"/>
  <c r="F11" i="11"/>
  <c r="K10" i="11"/>
  <c r="Q10" i="11"/>
  <c r="J10" i="11"/>
  <c r="F10" i="11"/>
  <c r="J9" i="11"/>
  <c r="F9" i="11"/>
  <c r="K9" i="11" s="1"/>
  <c r="J8" i="11"/>
  <c r="F8" i="11"/>
  <c r="J7" i="11"/>
  <c r="K7" i="11" s="1"/>
  <c r="Q7" i="11" s="1"/>
  <c r="F7" i="11"/>
  <c r="J6" i="11"/>
  <c r="F6" i="11"/>
  <c r="K6" i="11" s="1"/>
  <c r="J5" i="11"/>
  <c r="F5" i="11"/>
  <c r="J4" i="11"/>
  <c r="F4" i="11"/>
  <c r="K4" i="11" s="1"/>
  <c r="L4" i="11" s="1"/>
  <c r="J3" i="11"/>
  <c r="F3" i="11"/>
  <c r="Q2" i="11"/>
  <c r="K2" i="11"/>
  <c r="J2" i="11"/>
  <c r="F2" i="11"/>
  <c r="L2" i="11"/>
  <c r="Q21" i="10"/>
  <c r="J21" i="10"/>
  <c r="F21" i="10"/>
  <c r="J20" i="10"/>
  <c r="F20" i="10"/>
  <c r="J19" i="10"/>
  <c r="F19" i="10"/>
  <c r="J18" i="10"/>
  <c r="F18" i="10"/>
  <c r="J17" i="10"/>
  <c r="F17" i="10"/>
  <c r="J16" i="10"/>
  <c r="F16" i="10"/>
  <c r="K16" i="10" s="1"/>
  <c r="Q16" i="10" s="1"/>
  <c r="J15" i="10"/>
  <c r="K15" i="10"/>
  <c r="Q15" i="10" s="1"/>
  <c r="F15" i="10"/>
  <c r="L15" i="10" s="1"/>
  <c r="J14" i="10"/>
  <c r="F14" i="10"/>
  <c r="J13" i="10"/>
  <c r="F13" i="10"/>
  <c r="K13" i="10" s="1"/>
  <c r="J12" i="10"/>
  <c r="F12" i="10"/>
  <c r="J11" i="10"/>
  <c r="F11" i="10"/>
  <c r="J10" i="10"/>
  <c r="F10" i="10"/>
  <c r="J9" i="10"/>
  <c r="F9" i="10"/>
  <c r="K9" i="10" s="1"/>
  <c r="K8" i="10"/>
  <c r="Q8" i="10" s="1"/>
  <c r="J8" i="10"/>
  <c r="F8" i="10"/>
  <c r="J7" i="10"/>
  <c r="F7" i="10"/>
  <c r="J6" i="10"/>
  <c r="K6" i="10" s="1"/>
  <c r="Q6" i="10" s="1"/>
  <c r="F6" i="10"/>
  <c r="L6" i="10" s="1"/>
  <c r="J5" i="10"/>
  <c r="K5" i="10"/>
  <c r="F5" i="10"/>
  <c r="J4" i="10"/>
  <c r="F4" i="10"/>
  <c r="J3" i="10"/>
  <c r="F3" i="10"/>
  <c r="K3" i="10" s="1"/>
  <c r="Q3" i="10" s="1"/>
  <c r="J2" i="10"/>
  <c r="F2" i="10"/>
  <c r="Q21" i="9"/>
  <c r="J21" i="9"/>
  <c r="F21" i="9"/>
  <c r="K21" i="9"/>
  <c r="L21" i="9" s="1"/>
  <c r="J20" i="9"/>
  <c r="K20" i="9" s="1"/>
  <c r="Q19" i="9" s="1"/>
  <c r="F20" i="9"/>
  <c r="L20" i="9" s="1"/>
  <c r="J19" i="9"/>
  <c r="F19" i="9"/>
  <c r="K19" i="9" s="1"/>
  <c r="K18" i="9"/>
  <c r="Q18" i="9" s="1"/>
  <c r="J18" i="9"/>
  <c r="F18" i="9"/>
  <c r="J17" i="9"/>
  <c r="K17" i="9" s="1"/>
  <c r="Q17" i="9" s="1"/>
  <c r="F17" i="9"/>
  <c r="J16" i="9"/>
  <c r="F16" i="9"/>
  <c r="K16" i="9" s="1"/>
  <c r="Q16" i="9" s="1"/>
  <c r="J15" i="9"/>
  <c r="F15" i="9"/>
  <c r="J14" i="9"/>
  <c r="F14" i="9"/>
  <c r="J13" i="9"/>
  <c r="F13" i="9"/>
  <c r="K13" i="9"/>
  <c r="K12" i="9"/>
  <c r="J12" i="9"/>
  <c r="F12" i="9"/>
  <c r="J11" i="9"/>
  <c r="K11" i="9"/>
  <c r="Q11" i="9" s="1"/>
  <c r="L11" i="9"/>
  <c r="F11" i="9"/>
  <c r="J10" i="9"/>
  <c r="F10" i="9"/>
  <c r="J9" i="9"/>
  <c r="F9" i="9"/>
  <c r="K9" i="9" s="1"/>
  <c r="J8" i="9"/>
  <c r="K8" i="9" s="1"/>
  <c r="Q8" i="9" s="1"/>
  <c r="F8" i="9"/>
  <c r="J7" i="9"/>
  <c r="K7" i="9"/>
  <c r="L7" i="9" s="1"/>
  <c r="F7" i="9"/>
  <c r="J6" i="9"/>
  <c r="F6" i="9"/>
  <c r="K6" i="9" s="1"/>
  <c r="Q6" i="9" s="1"/>
  <c r="J5" i="9"/>
  <c r="F5" i="9"/>
  <c r="L5" i="9" s="1"/>
  <c r="K5" i="9"/>
  <c r="Q5" i="9" s="1"/>
  <c r="J4" i="9"/>
  <c r="F4" i="9"/>
  <c r="J3" i="9"/>
  <c r="K3" i="9" s="1"/>
  <c r="Q3" i="9" s="1"/>
  <c r="F3" i="9"/>
  <c r="J2" i="9"/>
  <c r="F2" i="9"/>
  <c r="Q21" i="8"/>
  <c r="J21" i="8"/>
  <c r="F21" i="8"/>
  <c r="K21" i="8" s="1"/>
  <c r="Q20" i="8" s="1"/>
  <c r="J20" i="8"/>
  <c r="F20" i="8"/>
  <c r="J19" i="8"/>
  <c r="F19" i="8"/>
  <c r="J18" i="8"/>
  <c r="F18" i="8"/>
  <c r="K18" i="8" s="1"/>
  <c r="J17" i="8"/>
  <c r="F17" i="8"/>
  <c r="K17" i="8" s="1"/>
  <c r="J16" i="8"/>
  <c r="F16" i="8"/>
  <c r="K16" i="8" s="1"/>
  <c r="Q16" i="8" s="1"/>
  <c r="J15" i="8"/>
  <c r="F15" i="8"/>
  <c r="K15" i="8"/>
  <c r="L15" i="8" s="1"/>
  <c r="J14" i="8"/>
  <c r="F14" i="8"/>
  <c r="K14" i="8" s="1"/>
  <c r="J13" i="8"/>
  <c r="F13" i="8"/>
  <c r="K13" i="8" s="1"/>
  <c r="J12" i="8"/>
  <c r="F12" i="8"/>
  <c r="J11" i="8"/>
  <c r="F11" i="8"/>
  <c r="J10" i="8"/>
  <c r="F10" i="8"/>
  <c r="J9" i="8"/>
  <c r="F9" i="8"/>
  <c r="J8" i="8"/>
  <c r="F8" i="8"/>
  <c r="K8" i="8" s="1"/>
  <c r="L8" i="8" s="1"/>
  <c r="J7" i="8"/>
  <c r="F7" i="8"/>
  <c r="J6" i="8"/>
  <c r="F6" i="8"/>
  <c r="K6" i="8" s="1"/>
  <c r="Q6" i="8" s="1"/>
  <c r="J5" i="8"/>
  <c r="F5" i="8"/>
  <c r="K5" i="8" s="1"/>
  <c r="J4" i="8"/>
  <c r="F4" i="8"/>
  <c r="J3" i="8"/>
  <c r="F3" i="8"/>
  <c r="J2" i="8"/>
  <c r="F2" i="8"/>
  <c r="Q21" i="7"/>
  <c r="J21" i="7"/>
  <c r="F21" i="7"/>
  <c r="J20" i="7"/>
  <c r="F20" i="7"/>
  <c r="K20" i="7" s="1"/>
  <c r="J19" i="7"/>
  <c r="K19" i="7" s="1"/>
  <c r="L19" i="7" s="1"/>
  <c r="F19" i="7"/>
  <c r="J18" i="7"/>
  <c r="F18" i="7"/>
  <c r="K18" i="7" s="1"/>
  <c r="J17" i="7"/>
  <c r="F17" i="7"/>
  <c r="K17" i="7" s="1"/>
  <c r="Q17" i="7" s="1"/>
  <c r="J16" i="7"/>
  <c r="F16" i="7"/>
  <c r="K16" i="7" s="1"/>
  <c r="J15" i="7"/>
  <c r="F15" i="7"/>
  <c r="J14" i="7"/>
  <c r="F14" i="7"/>
  <c r="J13" i="7"/>
  <c r="F13" i="7"/>
  <c r="K13" i="7" s="1"/>
  <c r="J12" i="7"/>
  <c r="F12" i="7"/>
  <c r="J11" i="7"/>
  <c r="F11" i="7"/>
  <c r="J10" i="7"/>
  <c r="F10" i="7"/>
  <c r="J9" i="7"/>
  <c r="F9" i="7"/>
  <c r="J8" i="7"/>
  <c r="F8" i="7"/>
  <c r="J7" i="7"/>
  <c r="F7" i="7"/>
  <c r="J6" i="7"/>
  <c r="F6" i="7"/>
  <c r="J5" i="7"/>
  <c r="F5" i="7"/>
  <c r="J4" i="7"/>
  <c r="F4" i="7"/>
  <c r="J3" i="7"/>
  <c r="F3" i="7"/>
  <c r="K2" i="7"/>
  <c r="Q2" i="7"/>
  <c r="J2" i="7"/>
  <c r="F2" i="7"/>
  <c r="Q21" i="6"/>
  <c r="J21" i="6"/>
  <c r="K21" i="6" s="1"/>
  <c r="F21" i="6"/>
  <c r="J20" i="6"/>
  <c r="F20" i="6"/>
  <c r="K20" i="6" s="1"/>
  <c r="Q19" i="6" s="1"/>
  <c r="J19" i="6"/>
  <c r="F19" i="6"/>
  <c r="J18" i="6"/>
  <c r="F18" i="6"/>
  <c r="J17" i="6"/>
  <c r="F17" i="6"/>
  <c r="J16" i="6"/>
  <c r="F16" i="6"/>
  <c r="J15" i="6"/>
  <c r="F15" i="6"/>
  <c r="K15" i="6" s="1"/>
  <c r="L14" i="6"/>
  <c r="J14" i="6"/>
  <c r="F14" i="6"/>
  <c r="K14" i="6" s="1"/>
  <c r="Q14" i="6" s="1"/>
  <c r="J13" i="6"/>
  <c r="F13" i="6"/>
  <c r="K13" i="6" s="1"/>
  <c r="J12" i="6"/>
  <c r="K12" i="6" s="1"/>
  <c r="F12" i="6"/>
  <c r="J11" i="6"/>
  <c r="F11" i="6"/>
  <c r="J10" i="6"/>
  <c r="F10" i="6"/>
  <c r="J9" i="6"/>
  <c r="F9" i="6"/>
  <c r="J8" i="6"/>
  <c r="K8" i="6" s="1"/>
  <c r="Q8" i="6" s="1"/>
  <c r="F8" i="6"/>
  <c r="J7" i="6"/>
  <c r="F7" i="6"/>
  <c r="J6" i="6"/>
  <c r="F6" i="6"/>
  <c r="K6" i="6" s="1"/>
  <c r="J5" i="6"/>
  <c r="F5" i="6"/>
  <c r="K5" i="6" s="1"/>
  <c r="Q5" i="6" s="1"/>
  <c r="J4" i="6"/>
  <c r="F4" i="6"/>
  <c r="K4" i="6"/>
  <c r="Q4" i="6"/>
  <c r="J3" i="6"/>
  <c r="K3" i="6"/>
  <c r="Q3" i="6" s="1"/>
  <c r="F3" i="6"/>
  <c r="L3" i="6" s="1"/>
  <c r="J2" i="6"/>
  <c r="F2" i="6"/>
  <c r="Q21" i="5"/>
  <c r="J21" i="5"/>
  <c r="F21" i="5"/>
  <c r="J20" i="5"/>
  <c r="F20" i="5"/>
  <c r="K20" i="5" s="1"/>
  <c r="J19" i="5"/>
  <c r="K19" i="5"/>
  <c r="L19" i="5"/>
  <c r="F19" i="5"/>
  <c r="J18" i="5"/>
  <c r="F18" i="5"/>
  <c r="J17" i="5"/>
  <c r="F17" i="5"/>
  <c r="J16" i="5"/>
  <c r="F16" i="5"/>
  <c r="J15" i="5"/>
  <c r="F15" i="5"/>
  <c r="K15" i="5" s="1"/>
  <c r="J14" i="5"/>
  <c r="F14" i="5"/>
  <c r="K13" i="5"/>
  <c r="J13" i="5"/>
  <c r="F13" i="5"/>
  <c r="J12" i="5"/>
  <c r="F12" i="5"/>
  <c r="K12" i="5" s="1"/>
  <c r="J11" i="5"/>
  <c r="F11" i="5"/>
  <c r="J10" i="5"/>
  <c r="F10" i="5"/>
  <c r="J9" i="5"/>
  <c r="F9" i="5"/>
  <c r="J8" i="5"/>
  <c r="F8" i="5"/>
  <c r="J7" i="5"/>
  <c r="K7" i="5"/>
  <c r="F7" i="5"/>
  <c r="J6" i="5"/>
  <c r="F6" i="5"/>
  <c r="J5" i="5"/>
  <c r="F5" i="5"/>
  <c r="J4" i="5"/>
  <c r="F4" i="5"/>
  <c r="J3" i="5"/>
  <c r="F3" i="5"/>
  <c r="K3" i="5" s="1"/>
  <c r="J2" i="5"/>
  <c r="F2" i="5"/>
  <c r="K2" i="5" s="1"/>
  <c r="Q2" i="5" s="1"/>
  <c r="Q21" i="4"/>
  <c r="J21" i="4"/>
  <c r="F21" i="4"/>
  <c r="J20" i="4"/>
  <c r="F20" i="4"/>
  <c r="J19" i="4"/>
  <c r="K19" i="4"/>
  <c r="L19" i="4"/>
  <c r="F19" i="4"/>
  <c r="J18" i="4"/>
  <c r="F18" i="4"/>
  <c r="J17" i="4"/>
  <c r="F17" i="4"/>
  <c r="J16" i="4"/>
  <c r="F16" i="4"/>
  <c r="K16" i="4" s="1"/>
  <c r="J15" i="4"/>
  <c r="F15" i="4"/>
  <c r="K15" i="4" s="1"/>
  <c r="L15" i="4" s="1"/>
  <c r="J14" i="4"/>
  <c r="K14" i="4" s="1"/>
  <c r="F14" i="4"/>
  <c r="J13" i="4"/>
  <c r="F13" i="4"/>
  <c r="J12" i="4"/>
  <c r="F12" i="4"/>
  <c r="J11" i="4"/>
  <c r="F11" i="4"/>
  <c r="J10" i="4"/>
  <c r="F10" i="4"/>
  <c r="J9" i="4"/>
  <c r="K9" i="4" s="1"/>
  <c r="Q9" i="4" s="1"/>
  <c r="F9" i="4"/>
  <c r="J8" i="4"/>
  <c r="F8" i="4"/>
  <c r="J7" i="4"/>
  <c r="F7" i="4"/>
  <c r="K7" i="4" s="1"/>
  <c r="K6" i="4"/>
  <c r="L6" i="4" s="1"/>
  <c r="Q6" i="4"/>
  <c r="J6" i="4"/>
  <c r="F6" i="4"/>
  <c r="J5" i="4"/>
  <c r="F5" i="4"/>
  <c r="L5" i="4" s="1"/>
  <c r="J4" i="4"/>
  <c r="F4" i="4"/>
  <c r="J3" i="4"/>
  <c r="K3" i="4" s="1"/>
  <c r="F3" i="4"/>
  <c r="J2" i="4"/>
  <c r="F2" i="4"/>
  <c r="Q21" i="3"/>
  <c r="J21" i="3"/>
  <c r="F21" i="3"/>
  <c r="K20" i="3"/>
  <c r="Q19" i="3"/>
  <c r="J20" i="3"/>
  <c r="F20" i="3"/>
  <c r="L20" i="3" s="1"/>
  <c r="J19" i="3"/>
  <c r="K19" i="3"/>
  <c r="L19" i="3" s="1"/>
  <c r="F19" i="3"/>
  <c r="J18" i="3"/>
  <c r="F18" i="3"/>
  <c r="J17" i="3"/>
  <c r="F17" i="3"/>
  <c r="J16" i="3"/>
  <c r="F16" i="3"/>
  <c r="J15" i="3"/>
  <c r="F15" i="3"/>
  <c r="J14" i="3"/>
  <c r="F14" i="3"/>
  <c r="J13" i="3"/>
  <c r="K13" i="3" s="1"/>
  <c r="Q13" i="3" s="1"/>
  <c r="F13" i="3"/>
  <c r="J12" i="3"/>
  <c r="K12" i="3" s="1"/>
  <c r="F12" i="3"/>
  <c r="J11" i="3"/>
  <c r="F11" i="3"/>
  <c r="J10" i="3"/>
  <c r="F10" i="3"/>
  <c r="J9" i="3"/>
  <c r="F9" i="3"/>
  <c r="J8" i="3"/>
  <c r="F8" i="3"/>
  <c r="J7" i="3"/>
  <c r="K7" i="3"/>
  <c r="F7" i="3"/>
  <c r="J6" i="3"/>
  <c r="F6" i="3"/>
  <c r="K6" i="3"/>
  <c r="Q6" i="3" s="1"/>
  <c r="K5" i="3"/>
  <c r="J5" i="3"/>
  <c r="F5" i="3"/>
  <c r="J4" i="3"/>
  <c r="F4" i="3"/>
  <c r="K4" i="3" s="1"/>
  <c r="Q4" i="3" s="1"/>
  <c r="J3" i="3"/>
  <c r="F3" i="3"/>
  <c r="K2" i="3"/>
  <c r="J2" i="3"/>
  <c r="F2" i="3"/>
  <c r="K10" i="3"/>
  <c r="L10" i="3" s="1"/>
  <c r="Q10" i="3"/>
  <c r="L17" i="9"/>
  <c r="Q5" i="12"/>
  <c r="L5" i="12"/>
  <c r="K17" i="3"/>
  <c r="Q17" i="3" s="1"/>
  <c r="K5" i="4"/>
  <c r="Q5" i="4"/>
  <c r="K8" i="4"/>
  <c r="Q8" i="4" s="1"/>
  <c r="Q8" i="8"/>
  <c r="K19" i="8"/>
  <c r="L19" i="8" s="1"/>
  <c r="Q5" i="13"/>
  <c r="L5" i="13"/>
  <c r="L17" i="13"/>
  <c r="K18" i="5"/>
  <c r="L18" i="5" s="1"/>
  <c r="Q18" i="5"/>
  <c r="L4" i="5"/>
  <c r="K4" i="5"/>
  <c r="Q4" i="5" s="1"/>
  <c r="Q15" i="4"/>
  <c r="Q4" i="11"/>
  <c r="K10" i="12"/>
  <c r="Q10" i="12" s="1"/>
  <c r="K10" i="5"/>
  <c r="Q10" i="5"/>
  <c r="K7" i="10"/>
  <c r="K12" i="10"/>
  <c r="Q12" i="10" s="1"/>
  <c r="K21" i="4"/>
  <c r="Q20" i="4"/>
  <c r="K13" i="4"/>
  <c r="L13" i="4" s="1"/>
  <c r="Q13" i="4"/>
  <c r="K16" i="6"/>
  <c r="Q16" i="6" s="1"/>
  <c r="K19" i="6"/>
  <c r="L19" i="6"/>
  <c r="K10" i="8"/>
  <c r="L10" i="8" s="1"/>
  <c r="Q10" i="8"/>
  <c r="K10" i="9"/>
  <c r="Q10" i="9" s="1"/>
  <c r="K18" i="3"/>
  <c r="Q18" i="3" s="1"/>
  <c r="K9" i="3"/>
  <c r="Q9" i="3"/>
  <c r="L20" i="4"/>
  <c r="L2" i="5"/>
  <c r="Q13" i="9"/>
  <c r="L13" i="9"/>
  <c r="K20" i="10"/>
  <c r="Q19" i="10"/>
  <c r="L21" i="12"/>
  <c r="K9" i="5"/>
  <c r="Q9" i="5"/>
  <c r="L21" i="8"/>
  <c r="Q5" i="10"/>
  <c r="L5" i="10"/>
  <c r="K18" i="12"/>
  <c r="Q18" i="12" s="1"/>
  <c r="K16" i="13"/>
  <c r="K3" i="7"/>
  <c r="Q3" i="7"/>
  <c r="L7" i="11"/>
  <c r="K15" i="9"/>
  <c r="Q15" i="9"/>
  <c r="K17" i="5"/>
  <c r="Q17" i="5" s="1"/>
  <c r="K2" i="6"/>
  <c r="Q2" i="6" s="1"/>
  <c r="K8" i="7"/>
  <c r="L8" i="7" s="1"/>
  <c r="Q8" i="7"/>
  <c r="K15" i="7"/>
  <c r="Q15" i="7"/>
  <c r="L20" i="8"/>
  <c r="K10" i="10"/>
  <c r="L10" i="10" s="1"/>
  <c r="Q10" i="10"/>
  <c r="K18" i="10"/>
  <c r="L18" i="10" s="1"/>
  <c r="K11" i="12"/>
  <c r="Q11" i="12"/>
  <c r="L15" i="12"/>
  <c r="K19" i="12"/>
  <c r="L19" i="12"/>
  <c r="K14" i="13"/>
  <c r="Q14" i="13"/>
  <c r="K2" i="4"/>
  <c r="Q2" i="4" s="1"/>
  <c r="K12" i="4"/>
  <c r="L12" i="4" s="1"/>
  <c r="K20" i="4"/>
  <c r="Q19" i="4"/>
  <c r="K6" i="5"/>
  <c r="Q6" i="5"/>
  <c r="K16" i="5"/>
  <c r="K10" i="6"/>
  <c r="L10" i="6" s="1"/>
  <c r="K10" i="7"/>
  <c r="Q10" i="7" s="1"/>
  <c r="K2" i="8"/>
  <c r="L7" i="8"/>
  <c r="K7" i="8"/>
  <c r="Q7" i="8"/>
  <c r="K11" i="8"/>
  <c r="Q11" i="8" s="1"/>
  <c r="Q18" i="8"/>
  <c r="K4" i="9"/>
  <c r="Q4" i="9"/>
  <c r="K3" i="11"/>
  <c r="Q3" i="11"/>
  <c r="K8" i="11"/>
  <c r="Q8" i="11" s="1"/>
  <c r="K6" i="13"/>
  <c r="Q6" i="13"/>
  <c r="L4" i="6"/>
  <c r="K3" i="3"/>
  <c r="L3" i="3" s="1"/>
  <c r="L6" i="3"/>
  <c r="K15" i="3"/>
  <c r="Q15" i="3"/>
  <c r="K21" i="5"/>
  <c r="K7" i="6"/>
  <c r="K9" i="6"/>
  <c r="K18" i="6"/>
  <c r="Q18" i="6"/>
  <c r="L17" i="7"/>
  <c r="K3" i="8"/>
  <c r="K20" i="8"/>
  <c r="Q19" i="8" s="1"/>
  <c r="L14" i="9"/>
  <c r="K14" i="9"/>
  <c r="Q14" i="9"/>
  <c r="L8" i="10"/>
  <c r="L10" i="11"/>
  <c r="K16" i="11"/>
  <c r="Q16" i="11" s="1"/>
  <c r="L21" i="13"/>
  <c r="K8" i="3"/>
  <c r="Q8" i="3"/>
  <c r="K14" i="3"/>
  <c r="Q14" i="3" s="1"/>
  <c r="K4" i="4"/>
  <c r="Q4" i="4" s="1"/>
  <c r="K10" i="4"/>
  <c r="Q10" i="4" s="1"/>
  <c r="K18" i="4"/>
  <c r="Q18" i="4"/>
  <c r="K8" i="5"/>
  <c r="Q8" i="5" s="1"/>
  <c r="K14" i="5"/>
  <c r="Q14" i="5" s="1"/>
  <c r="L2" i="7"/>
  <c r="K4" i="7"/>
  <c r="Q4" i="7" s="1"/>
  <c r="K6" i="7"/>
  <c r="L6" i="7" s="1"/>
  <c r="Q6" i="7"/>
  <c r="K4" i="10"/>
  <c r="K19" i="10"/>
  <c r="L19" i="10"/>
  <c r="K14" i="11"/>
  <c r="Q14" i="11" s="1"/>
  <c r="L15" i="13"/>
  <c r="K15" i="13"/>
  <c r="Q15" i="13"/>
  <c r="K15" i="11"/>
  <c r="Q15" i="11" s="1"/>
  <c r="K3" i="13"/>
  <c r="Q3" i="13" s="1"/>
  <c r="L8" i="13"/>
  <c r="K8" i="13"/>
  <c r="Q8" i="13"/>
  <c r="K11" i="6"/>
  <c r="K7" i="7"/>
  <c r="K11" i="7"/>
  <c r="L18" i="9"/>
  <c r="K2" i="12"/>
  <c r="Q2" i="12" s="1"/>
  <c r="K12" i="12"/>
  <c r="Q12" i="12"/>
  <c r="Q19" i="12"/>
  <c r="K21" i="13"/>
  <c r="Q20" i="13"/>
  <c r="K6" i="12"/>
  <c r="L6" i="12" s="1"/>
  <c r="L3" i="7"/>
  <c r="L18" i="4"/>
  <c r="L10" i="12"/>
  <c r="L10" i="4"/>
  <c r="L14" i="11"/>
  <c r="L20" i="6"/>
  <c r="L16" i="11"/>
  <c r="L21" i="4"/>
  <c r="L10" i="5"/>
  <c r="L11" i="12"/>
  <c r="L11" i="7"/>
  <c r="Q11" i="7"/>
  <c r="L3" i="8"/>
  <c r="Q3" i="8"/>
  <c r="L11" i="8"/>
  <c r="L15" i="7"/>
  <c r="L2" i="6"/>
  <c r="L20" i="10"/>
  <c r="L10" i="7"/>
  <c r="L8" i="4"/>
  <c r="L16" i="9"/>
  <c r="L18" i="8"/>
  <c r="L7" i="7"/>
  <c r="Q7" i="7"/>
  <c r="L12" i="12"/>
  <c r="L8" i="11"/>
  <c r="L14" i="13"/>
  <c r="L15" i="9"/>
  <c r="L16" i="6"/>
  <c r="L12" i="10"/>
  <c r="L3" i="9"/>
  <c r="L14" i="3"/>
  <c r="L4" i="7"/>
  <c r="L4" i="3"/>
  <c r="L6" i="9"/>
  <c r="L4" i="4"/>
  <c r="L17" i="5"/>
  <c r="L14" i="5"/>
  <c r="L6" i="5"/>
  <c r="L9" i="6"/>
  <c r="Q9" i="6"/>
  <c r="L3" i="13"/>
  <c r="Q7" i="6"/>
  <c r="L7" i="6"/>
  <c r="L8" i="9"/>
  <c r="L7" i="12"/>
  <c r="L3" i="11"/>
  <c r="L9" i="5"/>
  <c r="L4" i="9"/>
  <c r="L9" i="3"/>
  <c r="L10" i="9"/>
  <c r="L15" i="3"/>
  <c r="L8" i="6"/>
  <c r="L2" i="4"/>
  <c r="L2" i="12"/>
  <c r="L18" i="6"/>
  <c r="L6" i="13"/>
  <c r="L8" i="5"/>
  <c r="L8" i="3"/>
  <c r="K16" i="3" l="1"/>
  <c r="Q16" i="3" s="1"/>
  <c r="L16" i="3"/>
  <c r="L9" i="4"/>
  <c r="K17" i="4"/>
  <c r="Q17" i="4" s="1"/>
  <c r="Q7" i="5"/>
  <c r="L7" i="5"/>
  <c r="K11" i="5"/>
  <c r="Q11" i="5" s="1"/>
  <c r="L11" i="5"/>
  <c r="L5" i="7"/>
  <c r="K5" i="7"/>
  <c r="Q5" i="7" s="1"/>
  <c r="K9" i="7"/>
  <c r="Q9" i="7" s="1"/>
  <c r="L9" i="7"/>
  <c r="L13" i="7"/>
  <c r="Q13" i="7"/>
  <c r="K21" i="7"/>
  <c r="Q20" i="7" s="1"/>
  <c r="L16" i="8"/>
  <c r="Q12" i="9"/>
  <c r="L12" i="9"/>
  <c r="L9" i="10"/>
  <c r="Q9" i="10"/>
  <c r="Q13" i="10"/>
  <c r="L13" i="10"/>
  <c r="Q6" i="11"/>
  <c r="L6" i="11"/>
  <c r="L11" i="6"/>
  <c r="Q11" i="6"/>
  <c r="L21" i="5"/>
  <c r="Q20" i="5"/>
  <c r="Q5" i="3"/>
  <c r="L5" i="3"/>
  <c r="Q12" i="3"/>
  <c r="L12" i="3"/>
  <c r="L15" i="5"/>
  <c r="Q15" i="5"/>
  <c r="L15" i="6"/>
  <c r="Q15" i="6"/>
  <c r="L5" i="8"/>
  <c r="Q5" i="8"/>
  <c r="K9" i="8"/>
  <c r="Q9" i="8" s="1"/>
  <c r="Q13" i="8"/>
  <c r="L13" i="8"/>
  <c r="Q17" i="11"/>
  <c r="L17" i="11"/>
  <c r="K4" i="12"/>
  <c r="Q4" i="12" s="1"/>
  <c r="L4" i="12"/>
  <c r="L19" i="13"/>
  <c r="K19" i="13"/>
  <c r="L2" i="3"/>
  <c r="Q2" i="3"/>
  <c r="L13" i="3"/>
  <c r="L12" i="5"/>
  <c r="Q12" i="5"/>
  <c r="L14" i="7"/>
  <c r="K14" i="7"/>
  <c r="Q14" i="7" s="1"/>
  <c r="Q18" i="7"/>
  <c r="L18" i="7"/>
  <c r="K14" i="10"/>
  <c r="K17" i="10"/>
  <c r="Q17" i="10" s="1"/>
  <c r="K21" i="10"/>
  <c r="Q20" i="10" s="1"/>
  <c r="L21" i="10"/>
  <c r="K21" i="11"/>
  <c r="Q20" i="11" s="1"/>
  <c r="Q8" i="12"/>
  <c r="L8" i="12"/>
  <c r="L2" i="8"/>
  <c r="Q2" i="8"/>
  <c r="L16" i="13"/>
  <c r="Q16" i="13"/>
  <c r="L3" i="4"/>
  <c r="Q3" i="4"/>
  <c r="T19" i="4" s="1"/>
  <c r="L14" i="4"/>
  <c r="Q14" i="4"/>
  <c r="L5" i="5"/>
  <c r="K5" i="5"/>
  <c r="Q5" i="5" s="1"/>
  <c r="L12" i="6"/>
  <c r="Q12" i="6"/>
  <c r="L14" i="8"/>
  <c r="Q14" i="8"/>
  <c r="L17" i="8"/>
  <c r="Q17" i="8"/>
  <c r="L3" i="10"/>
  <c r="L18" i="11"/>
  <c r="Q18" i="11"/>
  <c r="L18" i="3"/>
  <c r="Q7" i="4"/>
  <c r="L7" i="4"/>
  <c r="K11" i="4"/>
  <c r="Q11" i="4" s="1"/>
  <c r="T11" i="4" s="1"/>
  <c r="L13" i="6"/>
  <c r="Q13" i="6"/>
  <c r="K11" i="10"/>
  <c r="Q11" i="10" s="1"/>
  <c r="K9" i="12"/>
  <c r="Q9" i="12" s="1"/>
  <c r="Q16" i="12"/>
  <c r="L16" i="12"/>
  <c r="Q9" i="13"/>
  <c r="L9" i="13"/>
  <c r="L4" i="10"/>
  <c r="Q4" i="10"/>
  <c r="L20" i="5"/>
  <c r="Q19" i="5"/>
  <c r="L5" i="6"/>
  <c r="L17" i="6"/>
  <c r="K17" i="6"/>
  <c r="Q17" i="6" s="1"/>
  <c r="Q11" i="11"/>
  <c r="L11" i="11"/>
  <c r="L15" i="11"/>
  <c r="Q13" i="12"/>
  <c r="L13" i="12"/>
  <c r="K13" i="13"/>
  <c r="Q13" i="13" s="1"/>
  <c r="L13" i="13"/>
  <c r="T12" i="4"/>
  <c r="Q16" i="5"/>
  <c r="L16" i="5"/>
  <c r="Q7" i="3"/>
  <c r="L7" i="3"/>
  <c r="K11" i="3"/>
  <c r="Q11" i="3" s="1"/>
  <c r="L11" i="3"/>
  <c r="Q16" i="4"/>
  <c r="L16" i="4"/>
  <c r="Q13" i="5"/>
  <c r="L13" i="5"/>
  <c r="Q6" i="6"/>
  <c r="T15" i="6" s="1"/>
  <c r="L6" i="6"/>
  <c r="Q20" i="6"/>
  <c r="L21" i="6"/>
  <c r="K12" i="7"/>
  <c r="Q12" i="7" s="1"/>
  <c r="T13" i="7" s="1"/>
  <c r="T10" i="7" s="1"/>
  <c r="Q16" i="7"/>
  <c r="L16" i="7"/>
  <c r="L20" i="7"/>
  <c r="Q19" i="7"/>
  <c r="L2" i="9"/>
  <c r="Q9" i="9"/>
  <c r="L9" i="9"/>
  <c r="K5" i="11"/>
  <c r="L9" i="11"/>
  <c r="Q9" i="11"/>
  <c r="L12" i="11"/>
  <c r="K10" i="13"/>
  <c r="Q10" i="13" s="1"/>
  <c r="T19" i="13" s="1"/>
  <c r="L10" i="13"/>
  <c r="O11" i="5"/>
  <c r="Q7" i="10"/>
  <c r="L7" i="10"/>
  <c r="Q3" i="5"/>
  <c r="T11" i="5" s="1"/>
  <c r="L3" i="5"/>
  <c r="K4" i="8"/>
  <c r="Q4" i="8" s="1"/>
  <c r="K12" i="8"/>
  <c r="Q12" i="8" s="1"/>
  <c r="L12" i="8"/>
  <c r="K2" i="10"/>
  <c r="Q2" i="10" s="1"/>
  <c r="L16" i="10"/>
  <c r="L20" i="11"/>
  <c r="L3" i="12"/>
  <c r="Q3" i="12"/>
  <c r="L14" i="12"/>
  <c r="Q14" i="12"/>
  <c r="L7" i="13"/>
  <c r="L18" i="13"/>
  <c r="Q18" i="13"/>
  <c r="Q6" i="12"/>
  <c r="L18" i="12"/>
  <c r="K12" i="13"/>
  <c r="Q12" i="13" s="1"/>
  <c r="Q3" i="3"/>
  <c r="Q10" i="6"/>
  <c r="T18" i="6" s="1"/>
  <c r="Q12" i="4"/>
  <c r="T14" i="4" s="1"/>
  <c r="Q18" i="10"/>
  <c r="L17" i="3"/>
  <c r="L17" i="10"/>
  <c r="L21" i="11"/>
  <c r="L9" i="12"/>
  <c r="K11" i="13"/>
  <c r="Q11" i="13" s="1"/>
  <c r="L20" i="13"/>
  <c r="L6" i="8"/>
  <c r="K2" i="9"/>
  <c r="Q2" i="9" s="1"/>
  <c r="Q7" i="9"/>
  <c r="Q15" i="8"/>
  <c r="K21" i="3"/>
  <c r="Q20" i="3" s="1"/>
  <c r="L19" i="9"/>
  <c r="Q20" i="9"/>
  <c r="L13" i="11"/>
  <c r="L11" i="4" l="1"/>
  <c r="T13" i="3"/>
  <c r="T10" i="3" s="1"/>
  <c r="T17" i="3"/>
  <c r="T20" i="3"/>
  <c r="T19" i="3"/>
  <c r="T12" i="3"/>
  <c r="T15" i="3"/>
  <c r="T14" i="3"/>
  <c r="T11" i="3"/>
  <c r="T16" i="3"/>
  <c r="T18" i="3"/>
  <c r="T9" i="3"/>
  <c r="T17" i="12"/>
  <c r="T9" i="12"/>
  <c r="T18" i="12"/>
  <c r="T11" i="12"/>
  <c r="T12" i="12"/>
  <c r="T19" i="12"/>
  <c r="T13" i="12"/>
  <c r="T10" i="12" s="1"/>
  <c r="T18" i="4"/>
  <c r="L21" i="3"/>
  <c r="O18" i="3" s="1"/>
  <c r="T14" i="6"/>
  <c r="O9" i="3"/>
  <c r="O12" i="3"/>
  <c r="O14" i="3"/>
  <c r="O19" i="3"/>
  <c r="O17" i="3"/>
  <c r="O20" i="3"/>
  <c r="O15" i="3"/>
  <c r="O13" i="3"/>
  <c r="O10" i="3" s="1"/>
  <c r="T20" i="6"/>
  <c r="T13" i="6"/>
  <c r="T10" i="6" s="1"/>
  <c r="O20" i="12"/>
  <c r="O12" i="12"/>
  <c r="O17" i="12"/>
  <c r="O9" i="12"/>
  <c r="O16" i="12"/>
  <c r="O15" i="12"/>
  <c r="O11" i="12"/>
  <c r="O18" i="12"/>
  <c r="O19" i="12"/>
  <c r="O14" i="12"/>
  <c r="O13" i="12"/>
  <c r="O10" i="12" s="1"/>
  <c r="L4" i="8"/>
  <c r="O16" i="8" s="1"/>
  <c r="T9" i="4"/>
  <c r="T19" i="6"/>
  <c r="T14" i="7"/>
  <c r="L17" i="4"/>
  <c r="O15" i="4" s="1"/>
  <c r="O19" i="5"/>
  <c r="O17" i="5"/>
  <c r="O9" i="5"/>
  <c r="O12" i="5"/>
  <c r="O16" i="5"/>
  <c r="O18" i="5"/>
  <c r="O14" i="5"/>
  <c r="O15" i="5"/>
  <c r="O13" i="5"/>
  <c r="O10" i="5" s="1"/>
  <c r="O20" i="5"/>
  <c r="T17" i="6"/>
  <c r="T16" i="4"/>
  <c r="T17" i="4"/>
  <c r="T16" i="7"/>
  <c r="L11" i="13"/>
  <c r="O13" i="13" s="1"/>
  <c r="O10" i="13" s="1"/>
  <c r="T11" i="7"/>
  <c r="T12" i="7"/>
  <c r="T18" i="7"/>
  <c r="T9" i="7"/>
  <c r="T17" i="7"/>
  <c r="T20" i="7"/>
  <c r="T15" i="7"/>
  <c r="T19" i="7"/>
  <c r="T17" i="5"/>
  <c r="T15" i="5"/>
  <c r="T16" i="5"/>
  <c r="T9" i="5"/>
  <c r="T18" i="5"/>
  <c r="T19" i="5"/>
  <c r="T20" i="5"/>
  <c r="T12" i="5"/>
  <c r="T14" i="5"/>
  <c r="T13" i="5"/>
  <c r="T10" i="5" s="1"/>
  <c r="T20" i="4"/>
  <c r="T15" i="12"/>
  <c r="T12" i="13"/>
  <c r="T14" i="13"/>
  <c r="T17" i="13"/>
  <c r="T20" i="13"/>
  <c r="T16" i="13"/>
  <c r="T9" i="13"/>
  <c r="O13" i="4"/>
  <c r="O10" i="4" s="1"/>
  <c r="T11" i="6"/>
  <c r="T11" i="13"/>
  <c r="O19" i="9"/>
  <c r="O15" i="9"/>
  <c r="O16" i="9"/>
  <c r="O20" i="9"/>
  <c r="O14" i="9"/>
  <c r="O18" i="9"/>
  <c r="O17" i="9"/>
  <c r="O11" i="9"/>
  <c r="O9" i="9"/>
  <c r="O13" i="9"/>
  <c r="O10" i="9" s="1"/>
  <c r="O12" i="9"/>
  <c r="T16" i="9"/>
  <c r="T17" i="9"/>
  <c r="T19" i="9"/>
  <c r="T11" i="9"/>
  <c r="T18" i="9"/>
  <c r="T14" i="9"/>
  <c r="T12" i="9"/>
  <c r="T20" i="9"/>
  <c r="T13" i="9"/>
  <c r="T10" i="9" s="1"/>
  <c r="T15" i="9"/>
  <c r="T9" i="9"/>
  <c r="L2" i="10"/>
  <c r="T15" i="4"/>
  <c r="O13" i="6"/>
  <c r="O10" i="6" s="1"/>
  <c r="O14" i="6"/>
  <c r="O20" i="6"/>
  <c r="O17" i="6"/>
  <c r="O18" i="6"/>
  <c r="O9" i="6"/>
  <c r="O15" i="6"/>
  <c r="O19" i="6"/>
  <c r="O12" i="6"/>
  <c r="O11" i="6"/>
  <c r="O16" i="6"/>
  <c r="T14" i="12"/>
  <c r="T15" i="13"/>
  <c r="L11" i="10"/>
  <c r="L12" i="13"/>
  <c r="O9" i="13" s="1"/>
  <c r="T9" i="6"/>
  <c r="Q14" i="10"/>
  <c r="T9" i="10" s="1"/>
  <c r="L14" i="10"/>
  <c r="O11" i="13"/>
  <c r="T13" i="10"/>
  <c r="T10" i="10" s="1"/>
  <c r="T20" i="10"/>
  <c r="T17" i="10"/>
  <c r="T14" i="10"/>
  <c r="T15" i="10"/>
  <c r="T12" i="10"/>
  <c r="T11" i="10"/>
  <c r="T16" i="10"/>
  <c r="T18" i="10"/>
  <c r="T19" i="10"/>
  <c r="L5" i="11"/>
  <c r="Q5" i="11"/>
  <c r="L12" i="7"/>
  <c r="O16" i="7" s="1"/>
  <c r="T13" i="4"/>
  <c r="T10" i="4" s="1"/>
  <c r="T16" i="12"/>
  <c r="T13" i="13"/>
  <c r="T10" i="13" s="1"/>
  <c r="O12" i="13"/>
  <c r="L21" i="7"/>
  <c r="T12" i="6"/>
  <c r="T16" i="6"/>
  <c r="T20" i="12"/>
  <c r="T18" i="13"/>
  <c r="T9" i="8"/>
  <c r="T12" i="8"/>
  <c r="T14" i="8"/>
  <c r="T20" i="8"/>
  <c r="T19" i="8"/>
  <c r="T16" i="8"/>
  <c r="T17" i="8"/>
  <c r="T11" i="8"/>
  <c r="T13" i="8"/>
  <c r="T10" i="8" s="1"/>
  <c r="T15" i="8"/>
  <c r="T18" i="8"/>
  <c r="L9" i="8"/>
  <c r="O19" i="4"/>
  <c r="O11" i="4"/>
  <c r="O16" i="4"/>
  <c r="O19" i="7" l="1"/>
  <c r="O18" i="8"/>
  <c r="O15" i="13"/>
  <c r="O9" i="8"/>
  <c r="O12" i="7"/>
  <c r="O9" i="7"/>
  <c r="T20" i="11"/>
  <c r="T11" i="11"/>
  <c r="T18" i="11"/>
  <c r="T14" i="11"/>
  <c r="T19" i="11"/>
  <c r="T17" i="11"/>
  <c r="T16" i="11"/>
  <c r="T15" i="11"/>
  <c r="T9" i="11"/>
  <c r="T12" i="11"/>
  <c r="T13" i="11"/>
  <c r="T10" i="11" s="1"/>
  <c r="O17" i="7"/>
  <c r="O20" i="13"/>
  <c r="O11" i="3"/>
  <c r="O16" i="3"/>
  <c r="O13" i="8"/>
  <c r="O10" i="8" s="1"/>
  <c r="O19" i="8"/>
  <c r="O18" i="11"/>
  <c r="O15" i="11"/>
  <c r="O16" i="11"/>
  <c r="O14" i="11"/>
  <c r="O17" i="11"/>
  <c r="O19" i="11"/>
  <c r="O20" i="11"/>
  <c r="O11" i="11"/>
  <c r="O9" i="11"/>
  <c r="O12" i="11"/>
  <c r="O13" i="11"/>
  <c r="O10" i="11" s="1"/>
  <c r="O14" i="7"/>
  <c r="O14" i="13"/>
  <c r="O12" i="8"/>
  <c r="O15" i="8"/>
  <c r="O12" i="10"/>
  <c r="O11" i="10"/>
  <c r="O13" i="10"/>
  <c r="O10" i="10" s="1"/>
  <c r="O16" i="10"/>
  <c r="O15" i="10"/>
  <c r="O14" i="10"/>
  <c r="O9" i="10"/>
  <c r="O20" i="10"/>
  <c r="O17" i="10"/>
  <c r="O18" i="10"/>
  <c r="O19" i="10"/>
  <c r="O13" i="7"/>
  <c r="O10" i="7" s="1"/>
  <c r="O11" i="7"/>
  <c r="O20" i="8"/>
  <c r="O17" i="8"/>
  <c r="O19" i="13"/>
  <c r="O15" i="7"/>
  <c r="O17" i="13"/>
  <c r="O16" i="13"/>
  <c r="O18" i="4"/>
  <c r="O14" i="8"/>
  <c r="O17" i="4"/>
  <c r="O20" i="4"/>
  <c r="O9" i="4"/>
  <c r="O12" i="4"/>
  <c r="O20" i="7"/>
  <c r="O18" i="13"/>
  <c r="O11" i="8"/>
  <c r="O18" i="7"/>
  <c r="O14" i="4"/>
</calcChain>
</file>

<file path=xl/sharedStrings.xml><?xml version="1.0" encoding="utf-8"?>
<sst xmlns="http://schemas.openxmlformats.org/spreadsheetml/2006/main" count="893" uniqueCount="229">
  <si>
    <t>Scallop #</t>
  </si>
  <si>
    <t>Shell Ht (mm)</t>
  </si>
  <si>
    <t>Dish #</t>
  </si>
  <si>
    <t>Dish wt (g)</t>
  </si>
  <si>
    <t xml:space="preserve">Dish + Gonad Dry Wt (g) </t>
  </si>
  <si>
    <t xml:space="preserve">Gonad Dry wt (g) </t>
  </si>
  <si>
    <t xml:space="preserve">Dish # </t>
  </si>
  <si>
    <t xml:space="preserve">Dish Wt (g) </t>
  </si>
  <si>
    <t xml:space="preserve">Dish + Other Tissue Dry Wt (g) </t>
  </si>
  <si>
    <t xml:space="preserve">Other Tissue Dry Wt (g) </t>
  </si>
  <si>
    <t>Total Tissue (g)</t>
  </si>
  <si>
    <t xml:space="preserve">Gonad Index </t>
  </si>
  <si>
    <t>Condition Index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</si>
  <si>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</si>
  <si>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</si>
  <si>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</si>
  <si>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</si>
  <si>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</si>
  <si>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</si>
  <si>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</si>
  <si>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</si>
  <si>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</si>
  <si>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</si>
  <si>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GI</t>
  </si>
  <si>
    <t>CI</t>
  </si>
  <si>
    <t>6A</t>
  </si>
  <si>
    <t>6B</t>
  </si>
  <si>
    <t>7A</t>
  </si>
  <si>
    <t>7B</t>
  </si>
  <si>
    <t>8A</t>
  </si>
  <si>
    <t>8B</t>
  </si>
  <si>
    <t>Mean</t>
  </si>
  <si>
    <t>9A</t>
  </si>
  <si>
    <t>9B</t>
  </si>
  <si>
    <t>Standard Error</t>
  </si>
  <si>
    <t>10A</t>
  </si>
  <si>
    <t>10B</t>
  </si>
  <si>
    <t>Median</t>
  </si>
  <si>
    <t>11A</t>
  </si>
  <si>
    <t>11B</t>
  </si>
  <si>
    <t>Mode</t>
  </si>
  <si>
    <t>12A</t>
  </si>
  <si>
    <t>12B</t>
  </si>
  <si>
    <t>Standard Deviation</t>
  </si>
  <si>
    <t>13A</t>
  </si>
  <si>
    <t>13B</t>
  </si>
  <si>
    <t>Sample Variance</t>
  </si>
  <si>
    <t>14A</t>
  </si>
  <si>
    <t>14B</t>
  </si>
  <si>
    <t>Kurtosis</t>
  </si>
  <si>
    <t>15A</t>
  </si>
  <si>
    <t>15B</t>
  </si>
  <si>
    <t>Skewness</t>
  </si>
  <si>
    <t>16A</t>
  </si>
  <si>
    <t>16B</t>
  </si>
  <si>
    <t>Range</t>
  </si>
  <si>
    <t>17A</t>
  </si>
  <si>
    <t>17B</t>
  </si>
  <si>
    <t>Minimum</t>
  </si>
  <si>
    <t>18A</t>
  </si>
  <si>
    <t>18B</t>
  </si>
  <si>
    <t>Maximum</t>
  </si>
  <si>
    <t>19A</t>
  </si>
  <si>
    <t>19B</t>
  </si>
  <si>
    <t>Sum</t>
  </si>
  <si>
    <t>Discard</t>
  </si>
  <si>
    <t>20A</t>
  </si>
  <si>
    <t>20B</t>
  </si>
  <si>
    <t>Count</t>
  </si>
  <si>
    <t>121A</t>
  </si>
  <si>
    <t>121B</t>
  </si>
  <si>
    <t>122A</t>
  </si>
  <si>
    <t>122B</t>
  </si>
  <si>
    <t>123A</t>
  </si>
  <si>
    <t>123B</t>
  </si>
  <si>
    <t>124A</t>
  </si>
  <si>
    <t>124B</t>
  </si>
  <si>
    <t>125A</t>
  </si>
  <si>
    <t>125B</t>
  </si>
  <si>
    <t>126A</t>
  </si>
  <si>
    <t>126B</t>
  </si>
  <si>
    <t>127A</t>
  </si>
  <si>
    <t>127B</t>
  </si>
  <si>
    <t>128A</t>
  </si>
  <si>
    <t>128B</t>
  </si>
  <si>
    <t>129A</t>
  </si>
  <si>
    <t>129B</t>
  </si>
  <si>
    <t>130A</t>
  </si>
  <si>
    <t>130B</t>
  </si>
  <si>
    <t>131A</t>
  </si>
  <si>
    <t>131B</t>
  </si>
  <si>
    <t>132A</t>
  </si>
  <si>
    <t>132B</t>
  </si>
  <si>
    <t>133A</t>
  </si>
  <si>
    <t>133B</t>
  </si>
  <si>
    <t>134A</t>
  </si>
  <si>
    <t>134B</t>
  </si>
  <si>
    <t>135A</t>
  </si>
  <si>
    <t>135B</t>
  </si>
  <si>
    <t>136A</t>
  </si>
  <si>
    <t>136B</t>
  </si>
  <si>
    <t>137A</t>
  </si>
  <si>
    <t>137B</t>
  </si>
  <si>
    <t>138A</t>
  </si>
  <si>
    <t>138B</t>
  </si>
  <si>
    <t>139A</t>
  </si>
  <si>
    <t>139B</t>
  </si>
  <si>
    <t>140A</t>
  </si>
  <si>
    <t>140B</t>
  </si>
  <si>
    <t>41A</t>
  </si>
  <si>
    <t>41B</t>
  </si>
  <si>
    <t>42A</t>
  </si>
  <si>
    <t>42B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</si>
  <si>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</si>
  <si>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</si>
  <si>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</si>
  <si>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</si>
  <si>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</si>
  <si>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</si>
  <si>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</si>
  <si>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</si>
  <si>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</si>
  <si>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</si>
  <si>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48A</t>
  </si>
  <si>
    <t>48B</t>
  </si>
  <si>
    <t>49A</t>
  </si>
  <si>
    <t>49B</t>
  </si>
  <si>
    <t>50A</t>
  </si>
  <si>
    <t>50B</t>
  </si>
  <si>
    <t>51A</t>
  </si>
  <si>
    <t>51B</t>
  </si>
  <si>
    <t>52A</t>
  </si>
  <si>
    <t>52B</t>
  </si>
  <si>
    <t>53A</t>
  </si>
  <si>
    <t>53B</t>
  </si>
  <si>
    <t>54A</t>
  </si>
  <si>
    <t>54B</t>
  </si>
  <si>
    <t>55A</t>
  </si>
  <si>
    <t>55B</t>
  </si>
  <si>
    <t>56A</t>
  </si>
  <si>
    <t>56B</t>
  </si>
  <si>
    <t>57A</t>
  </si>
  <si>
    <t>57B</t>
  </si>
  <si>
    <t>58A</t>
  </si>
  <si>
    <t>58B</t>
  </si>
  <si>
    <t>59A</t>
  </si>
  <si>
    <t>59B</t>
  </si>
  <si>
    <t>60A</t>
  </si>
  <si>
    <t>60B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</si>
  <si>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</si>
  <si>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</si>
  <si>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</si>
  <si>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</si>
  <si>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</si>
  <si>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</si>
  <si>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</si>
  <si>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</si>
  <si>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</si>
  <si>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</si>
  <si>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</si>
  <si>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</si>
  <si>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</si>
  <si>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</si>
  <si>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</si>
  <si>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</si>
  <si>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</si>
  <si>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</si>
  <si>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</si>
  <si>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</si>
  <si>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</si>
  <si>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</si>
  <si>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</si>
  <si>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</si>
  <si>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</si>
  <si>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</si>
  <si>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</si>
  <si>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</si>
  <si>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</si>
  <si>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</si>
  <si>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</si>
  <si>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</si>
  <si>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</si>
  <si>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</si>
  <si>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</si>
  <si>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</si>
  <si>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39A</t>
  </si>
  <si>
    <t>39B</t>
  </si>
  <si>
    <t>40A</t>
  </si>
  <si>
    <t>40B</t>
  </si>
  <si>
    <t>61A</t>
  </si>
  <si>
    <t>61B</t>
  </si>
  <si>
    <t>62A</t>
  </si>
  <si>
    <t>62B</t>
  </si>
  <si>
    <t>63A</t>
  </si>
  <si>
    <t>63B</t>
  </si>
  <si>
    <t>64A</t>
  </si>
  <si>
    <t>64B</t>
  </si>
  <si>
    <t>65A</t>
  </si>
  <si>
    <t>65B</t>
  </si>
  <si>
    <t>66A</t>
  </si>
  <si>
    <t>66B</t>
  </si>
  <si>
    <t>67A</t>
  </si>
  <si>
    <t>67B</t>
  </si>
  <si>
    <t>68A</t>
  </si>
  <si>
    <t>68B</t>
  </si>
  <si>
    <t>69A</t>
  </si>
  <si>
    <t>69B</t>
  </si>
  <si>
    <t>70A</t>
  </si>
  <si>
    <t>70B</t>
  </si>
  <si>
    <t>71A</t>
  </si>
  <si>
    <t>71B</t>
  </si>
  <si>
    <t>72A</t>
  </si>
  <si>
    <t>72B</t>
  </si>
  <si>
    <t>73A</t>
  </si>
  <si>
    <t>73B</t>
  </si>
  <si>
    <t>74A</t>
  </si>
  <si>
    <t>74B</t>
  </si>
  <si>
    <t>75A</t>
  </si>
  <si>
    <t>75B</t>
  </si>
  <si>
    <t>76A</t>
  </si>
  <si>
    <t>76B</t>
  </si>
  <si>
    <t>77A</t>
  </si>
  <si>
    <t>77B</t>
  </si>
  <si>
    <t>78A</t>
  </si>
  <si>
    <t>78B</t>
  </si>
  <si>
    <t>79A</t>
  </si>
  <si>
    <t>79B</t>
  </si>
  <si>
    <t>80A</t>
  </si>
  <si>
    <t>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</si>
</sst>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#,##0.0000"/>
  </numFmts>
  <fonts count="2" x14ac:knownFonts="1">
    <font>
      <sz val="11"/>
      <color rgb="FF000000"/>
      <name val="Calibri"/>
      <family val="2"/>
    </font>
    <font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2" xfId="0" applyBorder="1"/>
    <xf numFmtId="0" fontId="0" fillId="2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opLeftCell="FF1"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45</v>
      </c>
      <c r="C2" t="s">
        <v>13</v>
      </c>
      <c r="D2">
        <v>1.3102</v>
      </c>
      <c r="E2">
        <v>1.7069000000000001</v>
      </c>
      <c r="F2" s="1">
        <f t="shared" ref="F2:F21" si="0">(E2-D2)</f>
        <v>0.39670000000000005</v>
      </c>
      <c r="G2" t="s">
        <v>14</v>
      </c>
      <c r="H2">
        <v>1.304</v>
      </c>
      <c r="I2">
        <v>2.2686000000000002</v>
      </c>
      <c r="J2" s="1">
        <f t="shared" ref="J2:J21" si="1">(I2-H2)</f>
        <v>0.96460000000000012</v>
      </c>
      <c r="K2" s="1">
        <f t="shared" ref="K2:K21" si="2">(F2+J2)</f>
        <v>1.3613000000000002</v>
      </c>
      <c r="L2" s="1">
        <f t="shared" ref="L2:L21" si="3">(F2/K2)*100</f>
        <v>29.141262028942922</v>
      </c>
      <c r="Q2">
        <f t="shared" ref="Q2:Q18" si="4">(K2/B2)*100</f>
        <v>3.0251111111111113</v>
      </c>
    </row>
    <row r="3" spans="1:20" x14ac:dyDescent="0.75">
      <c r="A3" s="1">
        <v>2</v>
      </c>
      <c r="B3">
        <v>49</v>
      </c>
      <c r="C3" t="s">
        <v>15</v>
      </c>
      <c r="D3">
        <v>1.2956000000000001</v>
      </c>
      <c r="E3">
        <v>1.718</v>
      </c>
      <c r="F3" s="1">
        <f t="shared" si="0"/>
        <v>0.42239999999999989</v>
      </c>
      <c r="G3" t="s">
        <v>16</v>
      </c>
      <c r="H3">
        <v>1.3009999999999999</v>
      </c>
      <c r="I3">
        <v>2.3450000000000002</v>
      </c>
      <c r="J3" s="1">
        <f t="shared" si="1"/>
        <v>1.0440000000000003</v>
      </c>
      <c r="K3" s="1">
        <f t="shared" si="2"/>
        <v>1.4664000000000001</v>
      </c>
      <c r="L3" s="1">
        <f t="shared" si="3"/>
        <v>28.805237315875605</v>
      </c>
      <c r="Q3">
        <f t="shared" si="4"/>
        <v>2.9926530612244902</v>
      </c>
    </row>
    <row r="4" spans="1:20" x14ac:dyDescent="0.75">
      <c r="A4" s="1">
        <v>3</v>
      </c>
      <c r="B4">
        <v>49</v>
      </c>
      <c r="C4" t="s">
        <v>17</v>
      </c>
      <c r="D4">
        <v>1.2959000000000001</v>
      </c>
      <c r="E4">
        <v>1.6983999999999999</v>
      </c>
      <c r="F4" s="1">
        <f t="shared" si="0"/>
        <v>0.40249999999999986</v>
      </c>
      <c r="G4" t="s">
        <v>18</v>
      </c>
      <c r="H4">
        <v>1.3033999999999999</v>
      </c>
      <c r="I4">
        <v>2.5701999999999998</v>
      </c>
      <c r="J4" s="1">
        <f t="shared" si="1"/>
        <v>1.2667999999999999</v>
      </c>
      <c r="K4" s="1">
        <f t="shared" si="2"/>
        <v>1.6692999999999998</v>
      </c>
      <c r="L4" s="1">
        <f t="shared" si="3"/>
        <v>24.111903192955126</v>
      </c>
      <c r="Q4">
        <f t="shared" si="4"/>
        <v>3.4067346938775507</v>
      </c>
    </row>
    <row r="5" spans="1:20" ht="15.5" thickBot="1" x14ac:dyDescent="0.9">
      <c r="A5" s="1">
        <v>4</v>
      </c>
      <c r="B5">
        <v>53</v>
      </c>
      <c r="C5" t="s">
        <v>19</v>
      </c>
      <c r="D5">
        <v>1.3028999999999999</v>
      </c>
      <c r="E5">
        <v>1.8763000000000001</v>
      </c>
      <c r="F5" s="1">
        <f t="shared" si="0"/>
        <v>0.57340000000000013</v>
      </c>
      <c r="G5" t="s">
        <v>20</v>
      </c>
      <c r="H5">
        <v>1.2958000000000001</v>
      </c>
      <c r="I5">
        <v>2.4588000000000001</v>
      </c>
      <c r="J5" s="1">
        <f t="shared" si="1"/>
        <v>1.163</v>
      </c>
      <c r="K5" s="1">
        <f t="shared" si="2"/>
        <v>1.7364000000000002</v>
      </c>
      <c r="L5" s="1">
        <f t="shared" si="3"/>
        <v>33.022345081778397</v>
      </c>
      <c r="Q5">
        <f t="shared" si="4"/>
        <v>3.2762264150943397</v>
      </c>
    </row>
    <row r="6" spans="1:20" ht="16" x14ac:dyDescent="0.8">
      <c r="A6" s="1">
        <v>5</v>
      </c>
      <c r="B6">
        <v>56</v>
      </c>
      <c r="C6" t="s">
        <v>21</v>
      </c>
      <c r="D6">
        <v>1.2992999999999999</v>
      </c>
      <c r="E6">
        <v>1.8324</v>
      </c>
      <c r="F6" s="1">
        <f t="shared" si="0"/>
        <v>0.53310000000000013</v>
      </c>
      <c r="G6" t="s">
        <v>22</v>
      </c>
      <c r="H6">
        <v>1.2822</v>
      </c>
      <c r="I6">
        <v>2.5533000000000001</v>
      </c>
      <c r="J6" s="1">
        <f t="shared" si="1"/>
        <v>1.2711000000000001</v>
      </c>
      <c r="K6" s="1">
        <f t="shared" si="2"/>
        <v>1.8042000000000002</v>
      </c>
      <c r="L6" s="1">
        <f t="shared" si="3"/>
        <v>29.547721982041907</v>
      </c>
      <c r="N6" s="3" t="s">
        <v>23</v>
      </c>
      <c r="O6" s="3"/>
      <c r="Q6">
        <f t="shared" si="4"/>
        <v>3.2217857142857147</v>
      </c>
      <c r="S6" s="3" t="s">
        <v>24</v>
      </c>
      <c r="T6" s="3"/>
    </row>
    <row r="7" spans="1:20" ht="16" x14ac:dyDescent="0.8">
      <c r="A7" s="1">
        <v>6</v>
      </c>
      <c r="B7">
        <v>54</v>
      </c>
      <c r="C7" t="s">
        <v>25</v>
      </c>
      <c r="D7">
        <v>1.3068</v>
      </c>
      <c r="E7" s="4">
        <v>1.6144000000000001</v>
      </c>
      <c r="F7" s="1">
        <f t="shared" si="0"/>
        <v>0.3076000000000001</v>
      </c>
      <c r="G7" t="s">
        <v>26</v>
      </c>
      <c r="H7">
        <v>1.3063</v>
      </c>
      <c r="I7">
        <v>2.2214999999999998</v>
      </c>
      <c r="J7" s="1">
        <f t="shared" si="1"/>
        <v>0.91519999999999979</v>
      </c>
      <c r="K7" s="1">
        <f t="shared" si="2"/>
        <v>1.2227999999999999</v>
      </c>
      <c r="L7" s="1">
        <f t="shared" si="3"/>
        <v>25.15538109257443</v>
      </c>
      <c r="N7" s="5"/>
      <c r="O7" s="5"/>
      <c r="Q7">
        <f t="shared" si="4"/>
        <v>2.2644444444444445</v>
      </c>
      <c r="S7" s="5"/>
      <c r="T7" s="5"/>
    </row>
    <row r="8" spans="1:20" x14ac:dyDescent="0.75">
      <c r="A8" s="1">
        <v>7</v>
      </c>
      <c r="B8">
        <v>45</v>
      </c>
      <c r="C8" t="s">
        <v>27</v>
      </c>
      <c r="D8">
        <v>1.284</v>
      </c>
      <c r="E8">
        <v>1.7235</v>
      </c>
      <c r="F8" s="1">
        <f t="shared" si="0"/>
        <v>0.4395</v>
      </c>
      <c r="G8" t="s">
        <v>28</v>
      </c>
      <c r="H8">
        <v>1.3075000000000001</v>
      </c>
      <c r="I8">
        <v>2.1004</v>
      </c>
      <c r="J8" s="1">
        <f t="shared" si="1"/>
        <v>0.79289999999999994</v>
      </c>
      <c r="K8" s="1">
        <f t="shared" si="2"/>
        <v>1.2323999999999999</v>
      </c>
      <c r="L8" s="1">
        <f t="shared" si="3"/>
        <v>35.662122687439144</v>
      </c>
      <c r="Q8">
        <f t="shared" si="4"/>
        <v>2.7386666666666666</v>
      </c>
    </row>
    <row r="9" spans="1:20" x14ac:dyDescent="0.75">
      <c r="A9" s="1">
        <v>8</v>
      </c>
      <c r="B9">
        <v>50</v>
      </c>
      <c r="C9" t="s">
        <v>29</v>
      </c>
      <c r="D9">
        <v>1.2962</v>
      </c>
      <c r="E9">
        <v>1.7491000000000001</v>
      </c>
      <c r="F9" s="1">
        <f t="shared" si="0"/>
        <v>0.45290000000000008</v>
      </c>
      <c r="G9" t="s">
        <v>30</v>
      </c>
      <c r="H9">
        <v>1.3058000000000001</v>
      </c>
      <c r="I9">
        <v>2.3696999999999999</v>
      </c>
      <c r="J9" s="1">
        <f t="shared" si="1"/>
        <v>1.0638999999999998</v>
      </c>
      <c r="K9" s="1">
        <f t="shared" si="2"/>
        <v>1.5167999999999999</v>
      </c>
      <c r="L9" s="1">
        <f t="shared" si="3"/>
        <v>29.858913502109711</v>
      </c>
      <c r="N9" t="s">
        <v>31</v>
      </c>
      <c r="O9">
        <f>AVERAGE(L2:L21)</f>
        <v>31.415435518439914</v>
      </c>
      <c r="Q9">
        <f t="shared" si="4"/>
        <v>3.0335999999999999</v>
      </c>
      <c r="S9" t="s">
        <v>31</v>
      </c>
      <c r="T9" t="e">
        <f>AVERAGE(Q2:Q20)</f>
        <v>#VALUE!</v>
      </c>
    </row>
    <row r="10" spans="1:20" x14ac:dyDescent="0.75">
      <c r="A10" s="1">
        <v>9</v>
      </c>
      <c r="B10">
        <v>48</v>
      </c>
      <c r="C10" t="s">
        <v>32</v>
      </c>
      <c r="D10">
        <v>1.302</v>
      </c>
      <c r="E10">
        <v>1.7495000000000001</v>
      </c>
      <c r="F10" s="1">
        <f t="shared" si="0"/>
        <v>0.44750000000000001</v>
      </c>
      <c r="G10" t="s">
        <v>33</v>
      </c>
      <c r="H10">
        <v>1.3075000000000001</v>
      </c>
      <c r="I10">
        <v>2.9910000000000001</v>
      </c>
      <c r="J10" s="1">
        <f t="shared" si="1"/>
        <v>1.6835</v>
      </c>
      <c r="K10" s="1">
        <f t="shared" si="2"/>
        <v>2.1310000000000002</v>
      </c>
      <c r="L10" s="1">
        <f t="shared" si="3"/>
        <v>20.99953073674331</v>
      </c>
      <c r="N10" t="s">
        <v>34</v>
      </c>
      <c r="O10">
        <f>(O13/SQRT(20))</f>
        <v>1.3983788821781697</v>
      </c>
      <c r="Q10">
        <f t="shared" si="4"/>
        <v>4.4395833333333332</v>
      </c>
      <c r="S10" t="s">
        <v>34</v>
      </c>
      <c r="T10" t="e">
        <f>(T13/SQRT(20))</f>
        <v>#VALUE!</v>
      </c>
    </row>
    <row r="11" spans="1:20" x14ac:dyDescent="0.75">
      <c r="A11" s="1">
        <v>10</v>
      </c>
      <c r="B11">
        <v>49</v>
      </c>
      <c r="C11" t="s">
        <v>35</v>
      </c>
      <c r="D11">
        <v>1.3069</v>
      </c>
      <c r="E11">
        <v>1.7032</v>
      </c>
      <c r="F11" s="1">
        <f t="shared" si="0"/>
        <v>0.3963000000000001</v>
      </c>
      <c r="G11" t="s">
        <v>36</v>
      </c>
      <c r="H11">
        <v>1.3179000000000001</v>
      </c>
      <c r="I11">
        <v>2.4133</v>
      </c>
      <c r="J11" s="1">
        <f t="shared" si="1"/>
        <v>1.0953999999999999</v>
      </c>
      <c r="K11" s="1">
        <f t="shared" si="2"/>
        <v>1.4917</v>
      </c>
      <c r="L11" s="1">
        <f t="shared" si="3"/>
        <v>26.567004089294098</v>
      </c>
      <c r="N11" t="s">
        <v>37</v>
      </c>
      <c r="O11">
        <f>MEDIAN(L2:L21)</f>
        <v>31.563059112253896</v>
      </c>
      <c r="Q11">
        <f t="shared" si="4"/>
        <v>3.0442857142857145</v>
      </c>
      <c r="S11" t="s">
        <v>37</v>
      </c>
      <c r="T11" t="e">
        <f>MEDIAN(Q2:Q20)</f>
        <v>#VALUE!</v>
      </c>
    </row>
    <row r="12" spans="1:20" x14ac:dyDescent="0.75">
      <c r="A12" s="1">
        <v>11</v>
      </c>
      <c r="B12">
        <v>55</v>
      </c>
      <c r="C12" t="s">
        <v>38</v>
      </c>
      <c r="D12">
        <v>1.3007</v>
      </c>
      <c r="E12">
        <v>1.8482000000000001</v>
      </c>
      <c r="F12" s="1">
        <f t="shared" si="0"/>
        <v>0.5475000000000001</v>
      </c>
      <c r="G12" t="s">
        <v>39</v>
      </c>
      <c r="H12">
        <v>1.3085</v>
      </c>
      <c r="I12">
        <v>2.9430000000000001</v>
      </c>
      <c r="J12" s="1">
        <f t="shared" si="1"/>
        <v>1.6345000000000001</v>
      </c>
      <c r="K12" s="1">
        <f t="shared" si="2"/>
        <v>2.1820000000000004</v>
      </c>
      <c r="L12" s="1">
        <f t="shared" si="3"/>
        <v>25.091659028414298</v>
      </c>
      <c r="N12" t="s">
        <v>40</v>
      </c>
      <c r="O12" t="e">
        <f>_xlfn.MODE.SNGL(L2:L21)</f>
        <v>#N/A</v>
      </c>
      <c r="Q12">
        <f t="shared" si="4"/>
        <v>3.9672727272727282</v>
      </c>
      <c r="S12" t="s">
        <v>40</v>
      </c>
      <c r="T12" t="e">
        <f>_xlfn.MODE.SNGL(Q2:Q20)</f>
        <v>#VALUE!</v>
      </c>
    </row>
    <row r="13" spans="1:20" x14ac:dyDescent="0.75">
      <c r="A13" s="1">
        <v>12</v>
      </c>
      <c r="B13">
        <v>46</v>
      </c>
      <c r="C13" t="s">
        <v>41</v>
      </c>
      <c r="D13">
        <v>1.2884</v>
      </c>
      <c r="E13">
        <v>1.6877</v>
      </c>
      <c r="F13" s="1">
        <f t="shared" si="0"/>
        <v>0.39929999999999999</v>
      </c>
      <c r="G13" t="s">
        <v>42</v>
      </c>
      <c r="H13">
        <v>1.3012999999999999</v>
      </c>
      <c r="I13">
        <v>2.1688000000000001</v>
      </c>
      <c r="J13" s="1">
        <f t="shared" si="1"/>
        <v>0.86750000000000016</v>
      </c>
      <c r="K13" s="1">
        <f t="shared" si="2"/>
        <v>1.2668000000000001</v>
      </c>
      <c r="L13" s="1">
        <f t="shared" si="3"/>
        <v>31.520366277233968</v>
      </c>
      <c r="N13" t="s">
        <v>43</v>
      </c>
      <c r="O13">
        <f>_xlfn.STDEV.S(L2:L21)</f>
        <v>6.2537404777011139</v>
      </c>
      <c r="Q13">
        <f t="shared" si="4"/>
        <v>2.7539130434782613</v>
      </c>
      <c r="S13" t="s">
        <v>43</v>
      </c>
      <c r="T13" t="e">
        <f>_xlfn.STDEV.S(Q2:Q20)</f>
        <v>#VALUE!</v>
      </c>
    </row>
    <row r="14" spans="1:20" x14ac:dyDescent="0.75">
      <c r="A14" s="1">
        <v>13</v>
      </c>
      <c r="B14">
        <v>55</v>
      </c>
      <c r="C14" t="s">
        <v>44</v>
      </c>
      <c r="D14">
        <v>1.3029999999999999</v>
      </c>
      <c r="E14">
        <v>1.9745999999999999</v>
      </c>
      <c r="F14" s="1">
        <f t="shared" si="0"/>
        <v>0.67159999999999997</v>
      </c>
      <c r="G14" t="s">
        <v>45</v>
      </c>
      <c r="H14">
        <v>1.3095000000000001</v>
      </c>
      <c r="I14">
        <v>2.5867</v>
      </c>
      <c r="J14" s="1">
        <f t="shared" si="1"/>
        <v>1.2771999999999999</v>
      </c>
      <c r="K14" s="1">
        <f t="shared" si="2"/>
        <v>1.9487999999999999</v>
      </c>
      <c r="L14" s="1">
        <f t="shared" si="3"/>
        <v>34.462233169129725</v>
      </c>
      <c r="N14" t="s">
        <v>46</v>
      </c>
      <c r="O14">
        <f>_xlfn.VAR.S(L2:L21)</f>
        <v>39.109269962437359</v>
      </c>
      <c r="Q14">
        <f t="shared" si="4"/>
        <v>3.5432727272727269</v>
      </c>
      <c r="S14" t="s">
        <v>46</v>
      </c>
      <c r="T14" t="e">
        <f>_xlfn.VAR.S(Q2:Q20)</f>
        <v>#VALUE!</v>
      </c>
    </row>
    <row r="15" spans="1:20" x14ac:dyDescent="0.75">
      <c r="A15" s="1">
        <v>14</v>
      </c>
      <c r="B15">
        <v>50</v>
      </c>
      <c r="C15" t="s">
        <v>47</v>
      </c>
      <c r="D15">
        <v>1.2963</v>
      </c>
      <c r="E15">
        <v>1.8254999999999999</v>
      </c>
      <c r="F15" s="1">
        <f t="shared" si="0"/>
        <v>0.52919999999999989</v>
      </c>
      <c r="G15" t="s">
        <v>48</v>
      </c>
      <c r="H15">
        <v>1.3013999999999999</v>
      </c>
      <c r="I15">
        <v>2.3769999999999998</v>
      </c>
      <c r="J15" s="1">
        <f t="shared" si="1"/>
        <v>1.0755999999999999</v>
      </c>
      <c r="K15" s="1">
        <f t="shared" si="2"/>
        <v>1.6047999999999998</v>
      </c>
      <c r="L15" s="1">
        <f t="shared" si="3"/>
        <v>32.976071784646059</v>
      </c>
      <c r="N15" t="s">
        <v>49</v>
      </c>
      <c r="O15">
        <f>KURT(L2:L21)</f>
        <v>3.3083954515642926</v>
      </c>
      <c r="Q15">
        <f t="shared" si="4"/>
        <v>3.2095999999999991</v>
      </c>
      <c r="S15" t="s">
        <v>49</v>
      </c>
      <c r="T15" t="e">
        <f>KURT(Q2:Q20)</f>
        <v>#VALUE!</v>
      </c>
    </row>
    <row r="16" spans="1:20" x14ac:dyDescent="0.75">
      <c r="A16" s="1">
        <v>15</v>
      </c>
      <c r="B16">
        <v>45</v>
      </c>
      <c r="C16" t="s">
        <v>50</v>
      </c>
      <c r="D16">
        <v>1.2951999999999999</v>
      </c>
      <c r="E16">
        <v>1.7189000000000001</v>
      </c>
      <c r="F16" s="1">
        <f t="shared" si="0"/>
        <v>0.42370000000000019</v>
      </c>
      <c r="G16" t="s">
        <v>51</v>
      </c>
      <c r="H16">
        <v>1.2943</v>
      </c>
      <c r="I16">
        <v>2.1492</v>
      </c>
      <c r="J16" s="1">
        <f t="shared" si="1"/>
        <v>0.85489999999999999</v>
      </c>
      <c r="K16" s="1">
        <f t="shared" si="2"/>
        <v>1.2786000000000002</v>
      </c>
      <c r="L16" s="1">
        <f t="shared" si="3"/>
        <v>33.137806976380425</v>
      </c>
      <c r="N16" t="s">
        <v>52</v>
      </c>
      <c r="O16">
        <f>SKEW(L2:L21)</f>
        <v>1.1932011298017484</v>
      </c>
      <c r="Q16">
        <f t="shared" si="4"/>
        <v>2.8413333333333339</v>
      </c>
      <c r="S16" t="s">
        <v>52</v>
      </c>
      <c r="T16" t="e">
        <f>SKEW(Q2:Q20)</f>
        <v>#VALUE!</v>
      </c>
    </row>
    <row r="17" spans="1:20" x14ac:dyDescent="0.75">
      <c r="A17" s="1">
        <v>16</v>
      </c>
      <c r="B17">
        <v>44</v>
      </c>
      <c r="C17" t="s">
        <v>53</v>
      </c>
      <c r="D17">
        <v>1.2938000000000001</v>
      </c>
      <c r="E17">
        <v>1.6990000000000001</v>
      </c>
      <c r="F17" s="1">
        <f t="shared" si="0"/>
        <v>0.4052</v>
      </c>
      <c r="G17" t="s">
        <v>54</v>
      </c>
      <c r="H17">
        <v>1.3073999999999999</v>
      </c>
      <c r="I17">
        <v>2.1829999999999998</v>
      </c>
      <c r="J17" s="1">
        <f t="shared" si="1"/>
        <v>0.87559999999999993</v>
      </c>
      <c r="K17" s="1">
        <f t="shared" si="2"/>
        <v>1.2807999999999999</v>
      </c>
      <c r="L17" s="1">
        <f t="shared" si="3"/>
        <v>31.636477201748907</v>
      </c>
      <c r="N17" t="s">
        <v>55</v>
      </c>
      <c r="O17">
        <f>MAX(L2:L21)-MIN(L2:L21)</f>
        <v>29.146690596179582</v>
      </c>
      <c r="Q17">
        <f t="shared" si="4"/>
        <v>2.9109090909090907</v>
      </c>
      <c r="S17" t="s">
        <v>55</v>
      </c>
      <c r="T17" t="e">
        <f>MAX(Q2:Q20)-MIN(Q2:Q20)</f>
        <v>#VALUE!</v>
      </c>
    </row>
    <row r="18" spans="1:20" x14ac:dyDescent="0.75">
      <c r="A18" s="1">
        <v>17</v>
      </c>
      <c r="B18">
        <v>46</v>
      </c>
      <c r="C18" t="s">
        <v>56</v>
      </c>
      <c r="D18">
        <v>1.2959000000000001</v>
      </c>
      <c r="E18">
        <v>1.7434000000000001</v>
      </c>
      <c r="F18" s="1">
        <f t="shared" si="0"/>
        <v>0.44750000000000001</v>
      </c>
      <c r="G18" t="s">
        <v>57</v>
      </c>
      <c r="H18">
        <v>1.3067</v>
      </c>
      <c r="I18">
        <v>2.0880999999999998</v>
      </c>
      <c r="J18" s="1">
        <f t="shared" si="1"/>
        <v>0.78139999999999987</v>
      </c>
      <c r="K18" s="1">
        <f t="shared" si="2"/>
        <v>1.2288999999999999</v>
      </c>
      <c r="L18" s="1">
        <f t="shared" si="3"/>
        <v>36.414679794938564</v>
      </c>
      <c r="N18" t="s">
        <v>58</v>
      </c>
      <c r="O18">
        <f>MIN(L2:L21)</f>
        <v>20.99953073674331</v>
      </c>
      <c r="Q18">
        <f t="shared" si="4"/>
        <v>2.6715217391304344</v>
      </c>
      <c r="S18" t="s">
        <v>58</v>
      </c>
      <c r="T18" t="e">
        <f>MIN(Q2:Q20)</f>
        <v>#VALUE!</v>
      </c>
    </row>
    <row r="19" spans="1:20" x14ac:dyDescent="0.75">
      <c r="A19" s="1">
        <v>18</v>
      </c>
      <c r="B19">
        <v>50</v>
      </c>
      <c r="C19" t="s">
        <v>59</v>
      </c>
      <c r="D19">
        <v>1.3048</v>
      </c>
      <c r="E19">
        <v>1.7267999999999999</v>
      </c>
      <c r="F19" s="1">
        <f t="shared" si="0"/>
        <v>0.42199999999999993</v>
      </c>
      <c r="G19" t="s">
        <v>60</v>
      </c>
      <c r="H19">
        <v>1.3037000000000001</v>
      </c>
      <c r="I19">
        <v>2.2168999999999999</v>
      </c>
      <c r="J19" s="1">
        <f t="shared" si="1"/>
        <v>0.91319999999999979</v>
      </c>
      <c r="K19" s="1">
        <f t="shared" si="2"/>
        <v>1.3351999999999997</v>
      </c>
      <c r="L19" s="1">
        <f t="shared" si="3"/>
        <v>31.60575194727382</v>
      </c>
      <c r="N19" t="s">
        <v>61</v>
      </c>
      <c r="O19">
        <f>MAX(L2:L21)</f>
        <v>50.146221332922892</v>
      </c>
      <c r="Q19">
        <f>(K20/B20)*100</f>
        <v>3.1252173913043477</v>
      </c>
      <c r="S19" t="s">
        <v>61</v>
      </c>
      <c r="T19" t="e">
        <f>MAX(Q2:Q20)</f>
        <v>#VALUE!</v>
      </c>
    </row>
    <row r="20" spans="1:20" x14ac:dyDescent="0.75">
      <c r="A20" s="1">
        <v>19</v>
      </c>
      <c r="B20">
        <v>46</v>
      </c>
      <c r="C20" t="s">
        <v>62</v>
      </c>
      <c r="D20">
        <v>1.3099000000000001</v>
      </c>
      <c r="E20">
        <v>1.8626</v>
      </c>
      <c r="F20" s="1">
        <f t="shared" si="0"/>
        <v>0.55269999999999997</v>
      </c>
      <c r="G20" t="s">
        <v>63</v>
      </c>
      <c r="H20">
        <v>1.3064</v>
      </c>
      <c r="I20" s="1">
        <v>2.1913</v>
      </c>
      <c r="J20" s="1">
        <f t="shared" si="1"/>
        <v>0.88490000000000002</v>
      </c>
      <c r="K20" s="1">
        <f t="shared" si="2"/>
        <v>1.4376</v>
      </c>
      <c r="L20" s="1">
        <f t="shared" si="3"/>
        <v>38.446021146355037</v>
      </c>
      <c r="N20" t="s">
        <v>64</v>
      </c>
      <c r="O20">
        <f>SUM(L2:L21)</f>
        <v>628.3087103687983</v>
      </c>
      <c r="Q20" t="e">
        <f>(K21/B21)*100</f>
        <v>#VALUE!</v>
      </c>
      <c r="S20" t="s">
        <v>64</v>
      </c>
      <c r="T20" t="e">
        <f>SUM(Q2:Q20)</f>
        <v>#VALUE!</v>
      </c>
    </row>
    <row r="21" spans="1:20" ht="15.5" thickBot="1" x14ac:dyDescent="0.9">
      <c r="A21" s="1">
        <v>20</v>
      </c>
      <c r="B21" t="s">
        <v>65</v>
      </c>
      <c r="C21" t="s">
        <v>66</v>
      </c>
      <c r="D21">
        <v>1.3031999999999999</v>
      </c>
      <c r="E21" s="2"/>
      <c r="F21" s="1">
        <f t="shared" si="0"/>
        <v>-1.3031999999999999</v>
      </c>
      <c r="G21" t="s">
        <v>67</v>
      </c>
      <c r="H21">
        <v>1.2956000000000001</v>
      </c>
      <c r="I21" s="1"/>
      <c r="J21" s="1">
        <f t="shared" si="1"/>
        <v>-1.2956000000000001</v>
      </c>
      <c r="K21" s="1">
        <f t="shared" si="2"/>
        <v>-2.5987999999999998</v>
      </c>
      <c r="L21" s="1">
        <f t="shared" si="3"/>
        <v>50.146221332922892</v>
      </c>
      <c r="N21" s="6" t="s">
        <v>68</v>
      </c>
      <c r="O21" s="6">
        <v>20</v>
      </c>
      <c r="Q21" t="e">
        <f>(K22/B22)*100</f>
        <v>#DIV/0!</v>
      </c>
      <c r="S21" s="6" t="s">
        <v>68</v>
      </c>
      <c r="T21" s="6">
        <v>20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49</v>
      </c>
      <c r="C2" t="s">
        <v>69</v>
      </c>
      <c r="D2">
        <v>1.3066</v>
      </c>
      <c r="E2">
        <v>1.7491000000000001</v>
      </c>
      <c r="F2" s="1">
        <f t="shared" ref="F2:F21" si="0">(E2-D2)</f>
        <v>0.44250000000000012</v>
      </c>
      <c r="G2" t="s">
        <v>70</v>
      </c>
      <c r="H2">
        <v>1.3016000000000001</v>
      </c>
      <c r="I2">
        <v>2.2633000000000001</v>
      </c>
      <c r="J2" s="1">
        <f t="shared" ref="J2:J21" si="1">(I2-H2)</f>
        <v>0.9617</v>
      </c>
      <c r="K2" s="1">
        <f t="shared" ref="K2:K21" si="2">(F2+J2)</f>
        <v>1.4042000000000001</v>
      </c>
      <c r="L2" s="1">
        <f t="shared" ref="L2:L21" si="3">(F2/K2)*100</f>
        <v>31.512605042016812</v>
      </c>
      <c r="Q2">
        <f t="shared" ref="Q2:Q18" si="4">(K2/B2)*100</f>
        <v>2.8657142857142861</v>
      </c>
    </row>
    <row r="3" spans="1:20" x14ac:dyDescent="0.75">
      <c r="A3" s="1">
        <v>2</v>
      </c>
      <c r="B3">
        <v>62</v>
      </c>
      <c r="C3" t="s">
        <v>71</v>
      </c>
      <c r="D3">
        <v>1.3115000000000001</v>
      </c>
      <c r="E3">
        <v>1.7791999999999999</v>
      </c>
      <c r="F3" s="1">
        <f t="shared" si="0"/>
        <v>0.46769999999999978</v>
      </c>
      <c r="G3" t="s">
        <v>72</v>
      </c>
      <c r="H3">
        <v>1.3109</v>
      </c>
      <c r="I3">
        <v>2.4049999999999998</v>
      </c>
      <c r="J3" s="1">
        <f t="shared" si="1"/>
        <v>1.0940999999999999</v>
      </c>
      <c r="K3" s="1">
        <f t="shared" si="2"/>
        <v>1.5617999999999996</v>
      </c>
      <c r="L3" s="1">
        <f t="shared" si="3"/>
        <v>29.94621590472531</v>
      </c>
      <c r="Q3">
        <f t="shared" si="4"/>
        <v>2.5190322580645153</v>
      </c>
    </row>
    <row r="4" spans="1:20" x14ac:dyDescent="0.75">
      <c r="A4" s="1">
        <v>3</v>
      </c>
      <c r="B4">
        <v>48</v>
      </c>
      <c r="C4" t="s">
        <v>73</v>
      </c>
      <c r="D4">
        <v>1.3216000000000001</v>
      </c>
      <c r="E4">
        <v>1.7216</v>
      </c>
      <c r="F4" s="1">
        <f t="shared" si="0"/>
        <v>0.39999999999999991</v>
      </c>
      <c r="G4" t="s">
        <v>74</v>
      </c>
      <c r="H4">
        <v>1.3223</v>
      </c>
      <c r="I4">
        <v>2.1177000000000001</v>
      </c>
      <c r="J4" s="1">
        <f t="shared" si="1"/>
        <v>0.79540000000000011</v>
      </c>
      <c r="K4" s="1">
        <f t="shared" si="2"/>
        <v>1.1954</v>
      </c>
      <c r="L4" s="1">
        <f t="shared" si="3"/>
        <v>33.461602810774629</v>
      </c>
      <c r="Q4">
        <f t="shared" si="4"/>
        <v>2.4904166666666669</v>
      </c>
    </row>
    <row r="5" spans="1:20" ht="15.5" thickBot="1" x14ac:dyDescent="0.9">
      <c r="A5" s="1">
        <v>4</v>
      </c>
      <c r="B5">
        <v>46</v>
      </c>
      <c r="C5" t="s">
        <v>75</v>
      </c>
      <c r="D5">
        <v>1.3042</v>
      </c>
      <c r="E5">
        <v>1.7515000000000001</v>
      </c>
      <c r="F5" s="1">
        <f t="shared" si="0"/>
        <v>0.44730000000000003</v>
      </c>
      <c r="G5" t="s">
        <v>76</v>
      </c>
      <c r="H5">
        <v>1.3057000000000001</v>
      </c>
      <c r="I5">
        <v>2.1880999999999999</v>
      </c>
      <c r="J5" s="1">
        <f t="shared" si="1"/>
        <v>0.88239999999999985</v>
      </c>
      <c r="K5" s="1">
        <f t="shared" si="2"/>
        <v>1.3296999999999999</v>
      </c>
      <c r="L5" s="1">
        <f t="shared" si="3"/>
        <v>33.639166729337447</v>
      </c>
      <c r="Q5">
        <f t="shared" si="4"/>
        <v>2.8906521739130433</v>
      </c>
    </row>
    <row r="6" spans="1:20" ht="16" x14ac:dyDescent="0.8">
      <c r="A6" s="1">
        <v>5</v>
      </c>
      <c r="B6">
        <v>58</v>
      </c>
      <c r="C6" t="s">
        <v>77</v>
      </c>
      <c r="D6">
        <v>1.3228</v>
      </c>
      <c r="E6">
        <v>1.8396999999999999</v>
      </c>
      <c r="F6" s="1">
        <f t="shared" si="0"/>
        <v>0.51689999999999992</v>
      </c>
      <c r="G6" t="s">
        <v>78</v>
      </c>
      <c r="H6">
        <v>1.33</v>
      </c>
      <c r="I6">
        <v>2.5228999999999999</v>
      </c>
      <c r="J6" s="1">
        <f t="shared" si="1"/>
        <v>1.1928999999999998</v>
      </c>
      <c r="K6" s="1">
        <f t="shared" si="2"/>
        <v>1.7097999999999998</v>
      </c>
      <c r="L6" s="1">
        <f t="shared" si="3"/>
        <v>30.231606035793657</v>
      </c>
      <c r="N6" s="3" t="s">
        <v>23</v>
      </c>
      <c r="O6" s="3"/>
      <c r="Q6">
        <f t="shared" si="4"/>
        <v>2.9479310344827581</v>
      </c>
      <c r="S6" s="3" t="s">
        <v>24</v>
      </c>
      <c r="T6" s="3"/>
    </row>
    <row r="7" spans="1:20" ht="16" x14ac:dyDescent="0.8">
      <c r="A7" s="1">
        <v>6</v>
      </c>
      <c r="B7">
        <v>51</v>
      </c>
      <c r="C7" t="s">
        <v>79</v>
      </c>
      <c r="D7">
        <v>1.3149</v>
      </c>
      <c r="E7" s="4">
        <v>1.6874</v>
      </c>
      <c r="F7" s="1">
        <f t="shared" si="0"/>
        <v>0.37250000000000005</v>
      </c>
      <c r="G7" t="s">
        <v>80</v>
      </c>
      <c r="H7">
        <v>1.3139000000000001</v>
      </c>
      <c r="I7">
        <v>2.4015</v>
      </c>
      <c r="J7" s="1">
        <f t="shared" si="1"/>
        <v>1.0875999999999999</v>
      </c>
      <c r="K7" s="1">
        <f t="shared" si="2"/>
        <v>1.4601</v>
      </c>
      <c r="L7" s="1">
        <f t="shared" si="3"/>
        <v>25.511951236216703</v>
      </c>
      <c r="N7" s="5"/>
      <c r="O7" s="5"/>
      <c r="Q7">
        <f t="shared" si="4"/>
        <v>2.8629411764705881</v>
      </c>
      <c r="S7" s="5"/>
      <c r="T7" s="5"/>
    </row>
    <row r="8" spans="1:20" x14ac:dyDescent="0.75">
      <c r="A8" s="1">
        <v>7</v>
      </c>
      <c r="B8">
        <v>56</v>
      </c>
      <c r="C8" t="s">
        <v>81</v>
      </c>
      <c r="D8">
        <v>1.3170999999999999</v>
      </c>
      <c r="E8">
        <v>1.8319000000000001</v>
      </c>
      <c r="F8" s="1">
        <f t="shared" si="0"/>
        <v>0.51480000000000015</v>
      </c>
      <c r="G8" t="s">
        <v>82</v>
      </c>
      <c r="H8">
        <v>1.3093999999999999</v>
      </c>
      <c r="I8">
        <v>2.34</v>
      </c>
      <c r="J8" s="1">
        <f t="shared" si="1"/>
        <v>1.0306</v>
      </c>
      <c r="K8" s="1">
        <f t="shared" si="2"/>
        <v>1.5454000000000001</v>
      </c>
      <c r="L8" s="1">
        <f t="shared" si="3"/>
        <v>33.311763944609815</v>
      </c>
      <c r="Q8">
        <f t="shared" si="4"/>
        <v>2.7596428571428575</v>
      </c>
    </row>
    <row r="9" spans="1:20" x14ac:dyDescent="0.75">
      <c r="A9" s="1">
        <v>8</v>
      </c>
      <c r="B9">
        <v>54</v>
      </c>
      <c r="C9" t="s">
        <v>83</v>
      </c>
      <c r="D9">
        <v>1.3258000000000001</v>
      </c>
      <c r="E9">
        <v>1.8971</v>
      </c>
      <c r="F9" s="1">
        <f t="shared" si="0"/>
        <v>0.57129999999999992</v>
      </c>
      <c r="G9" t="s">
        <v>84</v>
      </c>
      <c r="H9">
        <v>1.3138000000000001</v>
      </c>
      <c r="I9">
        <v>2.399</v>
      </c>
      <c r="J9" s="1">
        <f t="shared" si="1"/>
        <v>1.0851999999999999</v>
      </c>
      <c r="K9" s="1">
        <f t="shared" si="2"/>
        <v>1.6564999999999999</v>
      </c>
      <c r="L9" s="1">
        <f t="shared" si="3"/>
        <v>34.488379112586777</v>
      </c>
      <c r="N9" t="s">
        <v>31</v>
      </c>
      <c r="O9">
        <f>AVERAGE(L2:L21)</f>
        <v>33.814542459849875</v>
      </c>
      <c r="Q9">
        <f t="shared" si="4"/>
        <v>3.0675925925925922</v>
      </c>
      <c r="S9" t="s">
        <v>31</v>
      </c>
      <c r="T9" t="e">
        <f>AVERAGE(Q2:Q20)</f>
        <v>#VALUE!</v>
      </c>
    </row>
    <row r="10" spans="1:20" x14ac:dyDescent="0.75">
      <c r="A10" s="1">
        <v>9</v>
      </c>
      <c r="B10">
        <v>50</v>
      </c>
      <c r="C10" t="s">
        <v>85</v>
      </c>
      <c r="D10">
        <v>1.3189</v>
      </c>
      <c r="E10">
        <v>1.8236000000000001</v>
      </c>
      <c r="F10" s="1">
        <f t="shared" si="0"/>
        <v>0.50470000000000015</v>
      </c>
      <c r="G10" t="s">
        <v>86</v>
      </c>
      <c r="H10">
        <v>1.3216000000000001</v>
      </c>
      <c r="I10">
        <v>2.2101999999999999</v>
      </c>
      <c r="J10" s="1">
        <f t="shared" si="1"/>
        <v>0.88859999999999983</v>
      </c>
      <c r="K10" s="1">
        <f t="shared" si="2"/>
        <v>1.3933</v>
      </c>
      <c r="L10" s="1">
        <f t="shared" si="3"/>
        <v>36.223354625708758</v>
      </c>
      <c r="N10" t="s">
        <v>34</v>
      </c>
      <c r="O10">
        <f>(O13/SQRT(20))</f>
        <v>1.0677100134632533</v>
      </c>
      <c r="Q10">
        <f t="shared" si="4"/>
        <v>2.7866</v>
      </c>
      <c r="S10" t="s">
        <v>34</v>
      </c>
      <c r="T10" t="e">
        <f>(T13/SQRT(20))</f>
        <v>#VALUE!</v>
      </c>
    </row>
    <row r="11" spans="1:20" x14ac:dyDescent="0.75">
      <c r="A11" s="1">
        <v>10</v>
      </c>
      <c r="B11">
        <v>56</v>
      </c>
      <c r="C11" t="s">
        <v>87</v>
      </c>
      <c r="D11">
        <v>1.3026</v>
      </c>
      <c r="E11">
        <v>2.1242000000000001</v>
      </c>
      <c r="F11" s="1">
        <f t="shared" si="0"/>
        <v>0.82160000000000011</v>
      </c>
      <c r="G11" t="s">
        <v>88</v>
      </c>
      <c r="H11">
        <v>1.3209</v>
      </c>
      <c r="I11">
        <v>2.7263999999999999</v>
      </c>
      <c r="J11" s="1">
        <f t="shared" si="1"/>
        <v>1.4055</v>
      </c>
      <c r="K11" s="1">
        <f t="shared" si="2"/>
        <v>2.2271000000000001</v>
      </c>
      <c r="L11" s="1">
        <f t="shared" si="3"/>
        <v>36.891024201876881</v>
      </c>
      <c r="N11" t="s">
        <v>37</v>
      </c>
      <c r="O11">
        <f>MEDIAN(L2:L21)</f>
        <v>33.386683377692222</v>
      </c>
      <c r="Q11">
        <f t="shared" si="4"/>
        <v>3.9769642857142857</v>
      </c>
      <c r="S11" t="s">
        <v>37</v>
      </c>
      <c r="T11" t="e">
        <f>MEDIAN(Q2:Q20)</f>
        <v>#VALUE!</v>
      </c>
    </row>
    <row r="12" spans="1:20" x14ac:dyDescent="0.75">
      <c r="A12" s="1">
        <v>11</v>
      </c>
      <c r="B12">
        <v>51</v>
      </c>
      <c r="C12" t="s">
        <v>89</v>
      </c>
      <c r="D12">
        <v>1.3149999999999999</v>
      </c>
      <c r="E12">
        <v>1.7774000000000001</v>
      </c>
      <c r="F12" s="1">
        <f t="shared" si="0"/>
        <v>0.46240000000000014</v>
      </c>
      <c r="G12" t="s">
        <v>90</v>
      </c>
      <c r="H12">
        <v>1.3055000000000001</v>
      </c>
      <c r="I12">
        <v>2.1442000000000001</v>
      </c>
      <c r="J12" s="1">
        <f t="shared" si="1"/>
        <v>0.8387</v>
      </c>
      <c r="K12" s="1">
        <f t="shared" si="2"/>
        <v>1.3011000000000001</v>
      </c>
      <c r="L12" s="1">
        <f t="shared" si="3"/>
        <v>35.539159173007462</v>
      </c>
      <c r="N12" t="s">
        <v>40</v>
      </c>
      <c r="O12" t="e">
        <f>_xlfn.MODE.SNGL(L2:L21)</f>
        <v>#N/A</v>
      </c>
      <c r="Q12">
        <f t="shared" si="4"/>
        <v>2.5511764705882354</v>
      </c>
      <c r="S12" t="s">
        <v>40</v>
      </c>
      <c r="T12" t="e">
        <f>_xlfn.MODE.SNGL(Q2:Q20)</f>
        <v>#VALUE!</v>
      </c>
    </row>
    <row r="13" spans="1:20" x14ac:dyDescent="0.75">
      <c r="A13" s="1">
        <v>12</v>
      </c>
      <c r="B13">
        <v>54</v>
      </c>
      <c r="C13" t="s">
        <v>91</v>
      </c>
      <c r="D13">
        <v>1.3129</v>
      </c>
      <c r="E13">
        <v>1.8579000000000001</v>
      </c>
      <c r="F13" s="1">
        <f t="shared" si="0"/>
        <v>0.54500000000000015</v>
      </c>
      <c r="G13" t="s">
        <v>92</v>
      </c>
      <c r="H13">
        <v>1.3144</v>
      </c>
      <c r="I13">
        <v>2.5028999999999999</v>
      </c>
      <c r="J13" s="1">
        <f t="shared" si="1"/>
        <v>1.1884999999999999</v>
      </c>
      <c r="K13" s="1">
        <f t="shared" si="2"/>
        <v>1.7335</v>
      </c>
      <c r="L13" s="1">
        <f t="shared" si="3"/>
        <v>31.439284684164992</v>
      </c>
      <c r="N13" t="s">
        <v>43</v>
      </c>
      <c r="O13">
        <f>_xlfn.STDEV.S(L2:L21)</f>
        <v>4.7749443407221008</v>
      </c>
      <c r="Q13">
        <f t="shared" si="4"/>
        <v>3.2101851851851855</v>
      </c>
      <c r="S13" t="s">
        <v>43</v>
      </c>
      <c r="T13" t="e">
        <f>_xlfn.STDEV.S(Q2:Q20)</f>
        <v>#VALUE!</v>
      </c>
    </row>
    <row r="14" spans="1:20" x14ac:dyDescent="0.75">
      <c r="A14" s="1">
        <v>13</v>
      </c>
      <c r="B14">
        <v>47</v>
      </c>
      <c r="C14" t="s">
        <v>93</v>
      </c>
      <c r="D14">
        <v>1.3024</v>
      </c>
      <c r="E14">
        <v>1.73</v>
      </c>
      <c r="F14" s="1">
        <f t="shared" si="0"/>
        <v>0.42759999999999998</v>
      </c>
      <c r="G14" t="s">
        <v>94</v>
      </c>
      <c r="H14">
        <v>1.3129</v>
      </c>
      <c r="I14">
        <v>2.0493999999999999</v>
      </c>
      <c r="J14" s="1">
        <f t="shared" si="1"/>
        <v>0.73649999999999993</v>
      </c>
      <c r="K14" s="1">
        <f t="shared" si="2"/>
        <v>1.1640999999999999</v>
      </c>
      <c r="L14" s="1">
        <f t="shared" si="3"/>
        <v>36.732239498324887</v>
      </c>
      <c r="N14" t="s">
        <v>46</v>
      </c>
      <c r="O14">
        <f>_xlfn.VAR.S(L2:L21)</f>
        <v>22.80009345699402</v>
      </c>
      <c r="Q14">
        <f t="shared" si="4"/>
        <v>2.4768085106382975</v>
      </c>
      <c r="S14" t="s">
        <v>46</v>
      </c>
      <c r="T14" t="e">
        <f>_xlfn.VAR.S(Q2:Q20)</f>
        <v>#VALUE!</v>
      </c>
    </row>
    <row r="15" spans="1:20" x14ac:dyDescent="0.75">
      <c r="A15" s="1">
        <v>14</v>
      </c>
      <c r="B15">
        <v>53</v>
      </c>
      <c r="C15" t="s">
        <v>95</v>
      </c>
      <c r="D15">
        <v>1.319</v>
      </c>
      <c r="E15">
        <v>1.9298999999999999</v>
      </c>
      <c r="F15" s="1">
        <f t="shared" si="0"/>
        <v>0.6109</v>
      </c>
      <c r="G15" t="s">
        <v>96</v>
      </c>
      <c r="H15">
        <v>1.3182</v>
      </c>
      <c r="I15">
        <v>2.4430000000000001</v>
      </c>
      <c r="J15" s="1">
        <f t="shared" si="1"/>
        <v>1.1248</v>
      </c>
      <c r="K15" s="1">
        <f t="shared" si="2"/>
        <v>1.7357</v>
      </c>
      <c r="L15" s="1">
        <f t="shared" si="3"/>
        <v>35.196174454110732</v>
      </c>
      <c r="N15" t="s">
        <v>49</v>
      </c>
      <c r="O15">
        <f>KURT(L2:L21)</f>
        <v>6.9410635563408025</v>
      </c>
      <c r="Q15">
        <f t="shared" si="4"/>
        <v>3.2749056603773585</v>
      </c>
      <c r="S15" t="s">
        <v>49</v>
      </c>
      <c r="T15" t="e">
        <f>KURT(Q2:Q20)</f>
        <v>#VALUE!</v>
      </c>
    </row>
    <row r="16" spans="1:20" x14ac:dyDescent="0.75">
      <c r="A16" s="1">
        <v>15</v>
      </c>
      <c r="B16">
        <v>56</v>
      </c>
      <c r="C16" t="s">
        <v>97</v>
      </c>
      <c r="D16">
        <v>1.3131999999999999</v>
      </c>
      <c r="E16">
        <v>1.9633</v>
      </c>
      <c r="F16" s="1">
        <f t="shared" si="0"/>
        <v>0.65010000000000012</v>
      </c>
      <c r="G16" t="s">
        <v>98</v>
      </c>
      <c r="H16">
        <v>1.3174999999999999</v>
      </c>
      <c r="I16">
        <v>2.6265000000000001</v>
      </c>
      <c r="J16" s="1">
        <f t="shared" si="1"/>
        <v>1.3090000000000002</v>
      </c>
      <c r="K16" s="1">
        <f t="shared" si="2"/>
        <v>1.9591000000000003</v>
      </c>
      <c r="L16" s="1">
        <f t="shared" si="3"/>
        <v>33.183604716451434</v>
      </c>
      <c r="N16" t="s">
        <v>52</v>
      </c>
      <c r="O16">
        <f>SKEW(L2:L21)</f>
        <v>1.9177765443368373</v>
      </c>
      <c r="Q16">
        <f t="shared" si="4"/>
        <v>3.4983928571428575</v>
      </c>
      <c r="S16" t="s">
        <v>52</v>
      </c>
      <c r="T16" t="e">
        <f>SKEW(Q2:Q20)</f>
        <v>#VALUE!</v>
      </c>
    </row>
    <row r="17" spans="1:20" x14ac:dyDescent="0.75">
      <c r="A17" s="1">
        <v>16</v>
      </c>
      <c r="B17">
        <v>62</v>
      </c>
      <c r="C17" t="s">
        <v>99</v>
      </c>
      <c r="D17">
        <v>1.3193999999999999</v>
      </c>
      <c r="E17">
        <v>2.0238999999999998</v>
      </c>
      <c r="F17" s="1">
        <f t="shared" si="0"/>
        <v>0.7044999999999999</v>
      </c>
      <c r="G17" t="s">
        <v>100</v>
      </c>
      <c r="H17">
        <v>1.3207</v>
      </c>
      <c r="I17">
        <v>2.9163000000000001</v>
      </c>
      <c r="J17" s="1">
        <f t="shared" si="1"/>
        <v>1.5956000000000001</v>
      </c>
      <c r="K17" s="1">
        <f t="shared" si="2"/>
        <v>2.3001</v>
      </c>
      <c r="L17" s="1">
        <f t="shared" si="3"/>
        <v>30.629103082474668</v>
      </c>
      <c r="N17" t="s">
        <v>55</v>
      </c>
      <c r="O17">
        <f>MAX(L2:L21)-MIN(L2:L21)</f>
        <v>24.546727544778953</v>
      </c>
      <c r="Q17">
        <f t="shared" si="4"/>
        <v>3.7098387096774195</v>
      </c>
      <c r="S17" t="s">
        <v>55</v>
      </c>
      <c r="T17" t="e">
        <f>MAX(Q2:Q20)-MIN(Q2:Q20)</f>
        <v>#VALUE!</v>
      </c>
    </row>
    <row r="18" spans="1:20" x14ac:dyDescent="0.75">
      <c r="A18" s="1">
        <v>17</v>
      </c>
      <c r="B18">
        <v>56</v>
      </c>
      <c r="C18" t="s">
        <v>101</v>
      </c>
      <c r="D18">
        <v>1.3192999999999999</v>
      </c>
      <c r="E18">
        <v>1.7595000000000001</v>
      </c>
      <c r="F18" s="1">
        <f t="shared" si="0"/>
        <v>0.44020000000000015</v>
      </c>
      <c r="G18" t="s">
        <v>102</v>
      </c>
      <c r="H18">
        <v>1.325</v>
      </c>
      <c r="I18">
        <v>2.2334999999999998</v>
      </c>
      <c r="J18" s="1">
        <f t="shared" si="1"/>
        <v>0.90849999999999986</v>
      </c>
      <c r="K18" s="1">
        <f t="shared" si="2"/>
        <v>1.3487</v>
      </c>
      <c r="L18" s="1">
        <f t="shared" si="3"/>
        <v>32.638837398976804</v>
      </c>
      <c r="N18" t="s">
        <v>58</v>
      </c>
      <c r="O18">
        <f>MIN(L2:L21)</f>
        <v>25.511951236216703</v>
      </c>
      <c r="Q18">
        <f t="shared" si="4"/>
        <v>2.4083928571428572</v>
      </c>
      <c r="S18" t="s">
        <v>58</v>
      </c>
      <c r="T18" t="e">
        <f>MIN(Q2:Q20)</f>
        <v>#VALUE!</v>
      </c>
    </row>
    <row r="19" spans="1:20" x14ac:dyDescent="0.75">
      <c r="A19" s="1">
        <v>18</v>
      </c>
      <c r="B19">
        <v>54</v>
      </c>
      <c r="C19" t="s">
        <v>103</v>
      </c>
      <c r="D19">
        <v>1.3253999999999999</v>
      </c>
      <c r="E19">
        <v>1.8269</v>
      </c>
      <c r="F19" s="1">
        <f t="shared" si="0"/>
        <v>0.50150000000000006</v>
      </c>
      <c r="G19" t="s">
        <v>104</v>
      </c>
      <c r="H19">
        <v>1.3109999999999999</v>
      </c>
      <c r="I19">
        <v>2.492</v>
      </c>
      <c r="J19" s="1">
        <f t="shared" si="1"/>
        <v>1.181</v>
      </c>
      <c r="K19" s="1">
        <f t="shared" si="2"/>
        <v>1.6825000000000001</v>
      </c>
      <c r="L19" s="1">
        <f t="shared" si="3"/>
        <v>29.806835066864785</v>
      </c>
      <c r="N19" t="s">
        <v>61</v>
      </c>
      <c r="O19">
        <f>MAX(L2:L21)</f>
        <v>50.058678780995656</v>
      </c>
      <c r="Q19">
        <f>(K20/B20)*100</f>
        <v>4.1613636363636362</v>
      </c>
      <c r="S19" t="s">
        <v>61</v>
      </c>
      <c r="T19" t="e">
        <f>MAX(Q2:Q20)</f>
        <v>#VALUE!</v>
      </c>
    </row>
    <row r="20" spans="1:20" x14ac:dyDescent="0.75">
      <c r="A20" s="1">
        <v>19</v>
      </c>
      <c r="B20">
        <v>44</v>
      </c>
      <c r="C20" t="s">
        <v>105</v>
      </c>
      <c r="D20">
        <v>1.3063</v>
      </c>
      <c r="E20">
        <v>1.9626999999999999</v>
      </c>
      <c r="F20" s="1">
        <f t="shared" si="0"/>
        <v>0.65639999999999987</v>
      </c>
      <c r="G20" t="s">
        <v>106</v>
      </c>
      <c r="H20">
        <v>1.3068</v>
      </c>
      <c r="I20" s="1">
        <v>2.4813999999999998</v>
      </c>
      <c r="J20" s="1">
        <f t="shared" si="1"/>
        <v>1.1745999999999999</v>
      </c>
      <c r="K20" s="1">
        <f t="shared" si="2"/>
        <v>1.8309999999999997</v>
      </c>
      <c r="L20" s="1">
        <f t="shared" si="3"/>
        <v>35.849262697979242</v>
      </c>
      <c r="N20" t="s">
        <v>64</v>
      </c>
      <c r="O20">
        <f>SUM(L2:L21)</f>
        <v>676.29084919699744</v>
      </c>
      <c r="Q20" t="e">
        <f>(K21/B21)*100</f>
        <v>#VALUE!</v>
      </c>
      <c r="S20" t="s">
        <v>64</v>
      </c>
      <c r="T20" t="e">
        <f>SUM(Q2:Q20)</f>
        <v>#VALUE!</v>
      </c>
    </row>
    <row r="21" spans="1:20" ht="15.5" thickBot="1" x14ac:dyDescent="0.9">
      <c r="A21" s="1">
        <v>20</v>
      </c>
      <c r="B21" t="s">
        <v>65</v>
      </c>
      <c r="C21" t="s">
        <v>107</v>
      </c>
      <c r="D21">
        <v>1.3223</v>
      </c>
      <c r="E21" s="2"/>
      <c r="F21" s="1">
        <f t="shared" si="0"/>
        <v>-1.3223</v>
      </c>
      <c r="G21" t="s">
        <v>108</v>
      </c>
      <c r="H21">
        <v>1.3191999999999999</v>
      </c>
      <c r="I21" s="1"/>
      <c r="J21" s="1">
        <f t="shared" si="1"/>
        <v>-1.3191999999999999</v>
      </c>
      <c r="K21" s="1">
        <f t="shared" si="2"/>
        <v>-2.6414999999999997</v>
      </c>
      <c r="L21" s="1">
        <f t="shared" si="3"/>
        <v>50.058678780995656</v>
      </c>
      <c r="N21" s="6" t="s">
        <v>68</v>
      </c>
      <c r="O21" s="6">
        <v>20</v>
      </c>
      <c r="Q21" t="e">
        <f>(K22/B22)*100</f>
        <v>#DIV/0!</v>
      </c>
      <c r="S21" s="6" t="s">
        <v>68</v>
      </c>
      <c r="T21" s="6">
        <v>20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53</v>
      </c>
      <c r="C2" t="s">
        <v>109</v>
      </c>
      <c r="D2">
        <v>1.3073999999999999</v>
      </c>
      <c r="E2">
        <v>1.4714</v>
      </c>
      <c r="F2" s="1">
        <f t="shared" ref="F2:F21" si="0">(E2-D2)</f>
        <v>0.16400000000000015</v>
      </c>
      <c r="G2" t="s">
        <v>110</v>
      </c>
      <c r="H2">
        <v>1.3041</v>
      </c>
      <c r="I2">
        <v>2.4335</v>
      </c>
      <c r="J2" s="1">
        <f t="shared" ref="J2:J21" si="1">(I2-H2)</f>
        <v>1.1294</v>
      </c>
      <c r="K2" s="1">
        <f t="shared" ref="K2:K21" si="2">(F2+J2)</f>
        <v>1.2934000000000001</v>
      </c>
      <c r="L2" s="1">
        <f t="shared" ref="L2:L21" si="3">(F2/K2)*100</f>
        <v>12.67975877532087</v>
      </c>
      <c r="Q2">
        <f t="shared" ref="Q2:Q18" si="4">(K2/B2)*100</f>
        <v>2.4403773584905664</v>
      </c>
    </row>
    <row r="3" spans="1:20" x14ac:dyDescent="0.75">
      <c r="A3" s="1">
        <v>2</v>
      </c>
      <c r="B3">
        <v>50</v>
      </c>
      <c r="C3" t="s">
        <v>111</v>
      </c>
      <c r="D3">
        <v>1.2982</v>
      </c>
      <c r="E3">
        <v>1.5596000000000001</v>
      </c>
      <c r="F3" s="1">
        <f t="shared" si="0"/>
        <v>0.26140000000000008</v>
      </c>
      <c r="G3" t="s">
        <v>112</v>
      </c>
      <c r="H3">
        <v>1.3041</v>
      </c>
      <c r="I3">
        <v>2.1631999999999998</v>
      </c>
      <c r="J3" s="1">
        <f t="shared" si="1"/>
        <v>0.85909999999999975</v>
      </c>
      <c r="K3" s="1">
        <f t="shared" si="2"/>
        <v>1.1204999999999998</v>
      </c>
      <c r="L3" s="1">
        <f t="shared" si="3"/>
        <v>23.328871039714425</v>
      </c>
      <c r="Q3">
        <f t="shared" si="4"/>
        <v>2.2409999999999997</v>
      </c>
    </row>
    <row r="4" spans="1:20" x14ac:dyDescent="0.75">
      <c r="A4" s="1">
        <v>3</v>
      </c>
      <c r="B4">
        <v>56</v>
      </c>
      <c r="C4" t="s">
        <v>113</v>
      </c>
      <c r="D4">
        <v>1.2939000000000001</v>
      </c>
      <c r="E4">
        <v>1.4260999999999999</v>
      </c>
      <c r="F4" s="1">
        <f t="shared" si="0"/>
        <v>0.13219999999999987</v>
      </c>
      <c r="G4" t="s">
        <v>114</v>
      </c>
      <c r="H4">
        <v>1.302</v>
      </c>
      <c r="I4">
        <v>2.2848000000000002</v>
      </c>
      <c r="J4" s="1">
        <f t="shared" si="1"/>
        <v>0.98280000000000012</v>
      </c>
      <c r="K4" s="1">
        <f t="shared" si="2"/>
        <v>1.115</v>
      </c>
      <c r="L4" s="1">
        <f t="shared" si="3"/>
        <v>11.856502242152455</v>
      </c>
      <c r="Q4">
        <f t="shared" si="4"/>
        <v>1.9910714285714286</v>
      </c>
    </row>
    <row r="5" spans="1:20" ht="15.5" thickBot="1" x14ac:dyDescent="0.9">
      <c r="A5" s="1">
        <v>4</v>
      </c>
      <c r="B5">
        <v>51</v>
      </c>
      <c r="C5" t="s">
        <v>115</v>
      </c>
      <c r="D5">
        <v>1.3062</v>
      </c>
      <c r="E5">
        <v>1.3943000000000001</v>
      </c>
      <c r="F5" s="1">
        <f t="shared" si="0"/>
        <v>8.8100000000000067E-2</v>
      </c>
      <c r="G5" t="s">
        <v>116</v>
      </c>
      <c r="H5">
        <v>1.3147</v>
      </c>
      <c r="I5">
        <v>1.8627</v>
      </c>
      <c r="J5" s="1">
        <f t="shared" si="1"/>
        <v>0.54800000000000004</v>
      </c>
      <c r="K5" s="1">
        <f t="shared" si="2"/>
        <v>0.63610000000000011</v>
      </c>
      <c r="L5" s="1">
        <f t="shared" si="3"/>
        <v>13.850023581197931</v>
      </c>
      <c r="Q5">
        <f t="shared" si="4"/>
        <v>1.2472549019607846</v>
      </c>
    </row>
    <row r="6" spans="1:20" ht="16" x14ac:dyDescent="0.8">
      <c r="A6" s="1">
        <v>5</v>
      </c>
      <c r="B6">
        <v>55</v>
      </c>
      <c r="C6" t="s">
        <v>117</v>
      </c>
      <c r="D6">
        <v>1.302</v>
      </c>
      <c r="E6">
        <v>1.5953999999999999</v>
      </c>
      <c r="F6" s="1">
        <f t="shared" si="0"/>
        <v>0.29339999999999988</v>
      </c>
      <c r="G6" t="s">
        <v>118</v>
      </c>
      <c r="H6">
        <v>1.3142</v>
      </c>
      <c r="I6">
        <v>2.5335000000000001</v>
      </c>
      <c r="J6" s="1">
        <f t="shared" si="1"/>
        <v>1.2193000000000001</v>
      </c>
      <c r="K6" s="1">
        <f t="shared" si="2"/>
        <v>1.5126999999999999</v>
      </c>
      <c r="L6" s="1">
        <f t="shared" si="3"/>
        <v>19.395782375884174</v>
      </c>
      <c r="N6" s="3" t="s">
        <v>23</v>
      </c>
      <c r="O6" s="3"/>
      <c r="Q6">
        <f t="shared" si="4"/>
        <v>2.7503636363636361</v>
      </c>
      <c r="S6" s="3" t="s">
        <v>24</v>
      </c>
      <c r="T6" s="3"/>
    </row>
    <row r="7" spans="1:20" ht="16" x14ac:dyDescent="0.8">
      <c r="A7" s="1">
        <v>6</v>
      </c>
      <c r="B7">
        <v>52</v>
      </c>
      <c r="C7" t="s">
        <v>119</v>
      </c>
      <c r="D7">
        <v>1.2905</v>
      </c>
      <c r="E7" s="4">
        <v>1.5987</v>
      </c>
      <c r="F7" s="1">
        <f t="shared" si="0"/>
        <v>0.30820000000000003</v>
      </c>
      <c r="G7" t="s">
        <v>120</v>
      </c>
      <c r="H7">
        <v>1.3023</v>
      </c>
      <c r="I7">
        <v>2.3662999999999998</v>
      </c>
      <c r="J7" s="1">
        <f t="shared" si="1"/>
        <v>1.0639999999999998</v>
      </c>
      <c r="K7" s="1">
        <f t="shared" si="2"/>
        <v>1.3721999999999999</v>
      </c>
      <c r="L7" s="1">
        <f t="shared" si="3"/>
        <v>22.460282757615513</v>
      </c>
      <c r="N7" s="5"/>
      <c r="O7" s="5"/>
      <c r="Q7">
        <f t="shared" si="4"/>
        <v>2.6388461538461536</v>
      </c>
      <c r="S7" s="5"/>
      <c r="T7" s="5"/>
    </row>
    <row r="8" spans="1:20" x14ac:dyDescent="0.75">
      <c r="A8" s="1">
        <v>7</v>
      </c>
      <c r="B8">
        <v>51</v>
      </c>
      <c r="C8" t="s">
        <v>121</v>
      </c>
      <c r="D8">
        <v>1.3024</v>
      </c>
      <c r="E8">
        <v>1.6734</v>
      </c>
      <c r="F8" s="1">
        <f t="shared" si="0"/>
        <v>0.371</v>
      </c>
      <c r="G8" t="s">
        <v>122</v>
      </c>
      <c r="H8">
        <v>1.3035000000000001</v>
      </c>
      <c r="I8">
        <v>2.2896999999999998</v>
      </c>
      <c r="J8" s="1">
        <f t="shared" si="1"/>
        <v>0.98619999999999974</v>
      </c>
      <c r="K8" s="1">
        <f t="shared" si="2"/>
        <v>1.3571999999999997</v>
      </c>
      <c r="L8" s="1">
        <f t="shared" si="3"/>
        <v>27.335691128794583</v>
      </c>
      <c r="Q8">
        <f t="shared" si="4"/>
        <v>2.6611764705882348</v>
      </c>
    </row>
    <row r="9" spans="1:20" x14ac:dyDescent="0.75">
      <c r="A9" s="1">
        <v>8</v>
      </c>
      <c r="B9">
        <v>49</v>
      </c>
      <c r="C9" t="s">
        <v>123</v>
      </c>
      <c r="D9">
        <v>1.3003</v>
      </c>
      <c r="E9">
        <v>1.5472999999999999</v>
      </c>
      <c r="F9" s="1">
        <f t="shared" si="0"/>
        <v>0.24699999999999989</v>
      </c>
      <c r="G9" t="s">
        <v>124</v>
      </c>
      <c r="H9">
        <v>1.3050999999999999</v>
      </c>
      <c r="I9">
        <v>2.0703999999999998</v>
      </c>
      <c r="J9" s="1">
        <f t="shared" si="1"/>
        <v>0.76529999999999987</v>
      </c>
      <c r="K9" s="1">
        <f t="shared" si="2"/>
        <v>1.0122999999999998</v>
      </c>
      <c r="L9" s="1">
        <f t="shared" si="3"/>
        <v>24.399881458065785</v>
      </c>
      <c r="N9" t="s">
        <v>31</v>
      </c>
      <c r="O9">
        <f>AVERAGE(L2:L21)</f>
        <v>19.364136171095179</v>
      </c>
      <c r="Q9">
        <f t="shared" si="4"/>
        <v>2.0659183673469381</v>
      </c>
      <c r="S9" t="s">
        <v>31</v>
      </c>
      <c r="T9">
        <f>AVERAGE(Q2:Q20)</f>
        <v>2.1744321778785469</v>
      </c>
    </row>
    <row r="10" spans="1:20" x14ac:dyDescent="0.75">
      <c r="A10" s="1">
        <v>9</v>
      </c>
      <c r="B10">
        <v>48</v>
      </c>
      <c r="C10" t="s">
        <v>125</v>
      </c>
      <c r="D10">
        <v>1.3059000000000001</v>
      </c>
      <c r="E10">
        <v>1.4626999999999999</v>
      </c>
      <c r="F10" s="1">
        <f t="shared" si="0"/>
        <v>0.15679999999999983</v>
      </c>
      <c r="G10" t="s">
        <v>126</v>
      </c>
      <c r="H10">
        <v>1.3056000000000001</v>
      </c>
      <c r="I10">
        <v>2.2376999999999998</v>
      </c>
      <c r="J10" s="1">
        <f t="shared" si="1"/>
        <v>0.93209999999999971</v>
      </c>
      <c r="K10" s="1">
        <f t="shared" si="2"/>
        <v>1.0888999999999995</v>
      </c>
      <c r="L10" s="1">
        <f t="shared" si="3"/>
        <v>14.399853062723841</v>
      </c>
      <c r="N10" t="s">
        <v>34</v>
      </c>
      <c r="O10">
        <f>(O13/SQRT(20))</f>
        <v>1.1308874404440687</v>
      </c>
      <c r="Q10">
        <f t="shared" si="4"/>
        <v>2.2685416666666658</v>
      </c>
      <c r="S10" t="s">
        <v>34</v>
      </c>
      <c r="T10">
        <f>(T13/SQRT(20))</f>
        <v>8.8440902381524578E-2</v>
      </c>
    </row>
    <row r="11" spans="1:20" x14ac:dyDescent="0.75">
      <c r="A11" s="1">
        <v>10</v>
      </c>
      <c r="B11">
        <v>42</v>
      </c>
      <c r="C11" t="s">
        <v>127</v>
      </c>
      <c r="D11">
        <v>1.3166</v>
      </c>
      <c r="E11">
        <v>1.4065000000000001</v>
      </c>
      <c r="F11" s="1">
        <f t="shared" si="0"/>
        <v>8.9900000000000091E-2</v>
      </c>
      <c r="G11" t="s">
        <v>128</v>
      </c>
      <c r="H11">
        <v>1.2963</v>
      </c>
      <c r="I11">
        <v>1.8449</v>
      </c>
      <c r="J11" s="1">
        <f t="shared" si="1"/>
        <v>0.54859999999999998</v>
      </c>
      <c r="K11" s="1">
        <f t="shared" si="2"/>
        <v>0.63850000000000007</v>
      </c>
      <c r="L11" s="1">
        <f t="shared" si="3"/>
        <v>14.079874706343004</v>
      </c>
      <c r="N11" t="s">
        <v>37</v>
      </c>
      <c r="O11">
        <f>MEDIAN(L2:L21)</f>
        <v>19.584153709253009</v>
      </c>
      <c r="Q11">
        <f t="shared" si="4"/>
        <v>1.5202380952380954</v>
      </c>
      <c r="S11" t="s">
        <v>37</v>
      </c>
      <c r="T11">
        <f>MEDIAN(Q2:Q20)</f>
        <v>2.1624999999999996</v>
      </c>
    </row>
    <row r="12" spans="1:20" x14ac:dyDescent="0.75">
      <c r="A12" s="1">
        <v>11</v>
      </c>
      <c r="B12">
        <v>49</v>
      </c>
      <c r="C12" t="s">
        <v>129</v>
      </c>
      <c r="D12">
        <v>1.3035000000000001</v>
      </c>
      <c r="E12">
        <v>1.4745999999999999</v>
      </c>
      <c r="F12" s="1">
        <f t="shared" si="0"/>
        <v>0.17109999999999981</v>
      </c>
      <c r="G12" t="s">
        <v>130</v>
      </c>
      <c r="H12">
        <v>1.3012999999999999</v>
      </c>
      <c r="I12">
        <v>2.1065</v>
      </c>
      <c r="J12" s="1">
        <f t="shared" si="1"/>
        <v>0.80520000000000014</v>
      </c>
      <c r="K12" s="1">
        <f t="shared" si="2"/>
        <v>0.97629999999999995</v>
      </c>
      <c r="L12" s="1">
        <f t="shared" si="3"/>
        <v>17.525350814298864</v>
      </c>
      <c r="N12" t="s">
        <v>40</v>
      </c>
      <c r="O12" t="e">
        <f>_xlfn.MODE.SNGL(L2:L21)</f>
        <v>#N/A</v>
      </c>
      <c r="Q12">
        <f t="shared" si="4"/>
        <v>1.9924489795918365</v>
      </c>
      <c r="S12" t="s">
        <v>40</v>
      </c>
      <c r="T12" t="e">
        <f>_xlfn.MODE.SNGL(Q2:Q20)</f>
        <v>#N/A</v>
      </c>
    </row>
    <row r="13" spans="1:20" x14ac:dyDescent="0.75">
      <c r="A13" s="1">
        <v>12</v>
      </c>
      <c r="B13">
        <v>46</v>
      </c>
      <c r="C13" t="s">
        <v>131</v>
      </c>
      <c r="D13">
        <v>1.2931999999999999</v>
      </c>
      <c r="E13">
        <v>1.4939</v>
      </c>
      <c r="F13" s="1">
        <f t="shared" si="0"/>
        <v>0.2007000000000001</v>
      </c>
      <c r="G13" t="s">
        <v>132</v>
      </c>
      <c r="H13">
        <v>1.3008</v>
      </c>
      <c r="I13">
        <v>2.0598000000000001</v>
      </c>
      <c r="J13" s="1">
        <f t="shared" si="1"/>
        <v>0.75900000000000012</v>
      </c>
      <c r="K13" s="1">
        <f t="shared" si="2"/>
        <v>0.95970000000000022</v>
      </c>
      <c r="L13" s="1">
        <f t="shared" si="3"/>
        <v>20.912785245389191</v>
      </c>
      <c r="N13" t="s">
        <v>43</v>
      </c>
      <c r="O13">
        <f>_xlfn.STDEV.S(L2:L21)</f>
        <v>5.0574823834673657</v>
      </c>
      <c r="Q13">
        <f t="shared" si="4"/>
        <v>2.0863043478260872</v>
      </c>
      <c r="S13" t="s">
        <v>43</v>
      </c>
      <c r="T13">
        <f>_xlfn.STDEV.S(Q2:Q20)</f>
        <v>0.39551973943302404</v>
      </c>
    </row>
    <row r="14" spans="1:20" x14ac:dyDescent="0.75">
      <c r="A14" s="1">
        <v>13</v>
      </c>
      <c r="B14">
        <v>47</v>
      </c>
      <c r="C14" t="s">
        <v>133</v>
      </c>
      <c r="D14">
        <v>1.2870999999999999</v>
      </c>
      <c r="E14">
        <v>1.641</v>
      </c>
      <c r="F14" s="1">
        <f t="shared" si="0"/>
        <v>0.3539000000000001</v>
      </c>
      <c r="G14" t="s">
        <v>134</v>
      </c>
      <c r="H14">
        <v>1.2959000000000001</v>
      </c>
      <c r="I14">
        <v>2.1888999999999998</v>
      </c>
      <c r="J14" s="1">
        <f t="shared" si="1"/>
        <v>0.89299999999999979</v>
      </c>
      <c r="K14" s="1">
        <f t="shared" si="2"/>
        <v>1.2468999999999999</v>
      </c>
      <c r="L14" s="1">
        <f t="shared" si="3"/>
        <v>28.382388323041152</v>
      </c>
      <c r="N14" t="s">
        <v>46</v>
      </c>
      <c r="O14">
        <f>_xlfn.VAR.S(L2:L21)</f>
        <v>25.578128059082747</v>
      </c>
      <c r="Q14">
        <f t="shared" si="4"/>
        <v>2.6529787234042552</v>
      </c>
      <c r="S14" t="s">
        <v>46</v>
      </c>
      <c r="T14">
        <f>_xlfn.VAR.S(Q2:Q20)</f>
        <v>0.15643586428116724</v>
      </c>
    </row>
    <row r="15" spans="1:20" x14ac:dyDescent="0.75">
      <c r="A15" s="1">
        <v>14</v>
      </c>
      <c r="B15">
        <v>42</v>
      </c>
      <c r="C15" t="s">
        <v>135</v>
      </c>
      <c r="D15">
        <v>1.3149</v>
      </c>
      <c r="E15">
        <v>1.4725999999999999</v>
      </c>
      <c r="F15" s="1">
        <f t="shared" si="0"/>
        <v>0.15769999999999995</v>
      </c>
      <c r="G15" t="s">
        <v>136</v>
      </c>
      <c r="H15">
        <v>1.3084</v>
      </c>
      <c r="I15">
        <v>1.9523999999999999</v>
      </c>
      <c r="J15" s="1">
        <f t="shared" si="1"/>
        <v>0.64399999999999991</v>
      </c>
      <c r="K15" s="1">
        <f t="shared" si="2"/>
        <v>0.80169999999999986</v>
      </c>
      <c r="L15" s="1">
        <f t="shared" si="3"/>
        <v>19.670699763003615</v>
      </c>
      <c r="N15" t="s">
        <v>49</v>
      </c>
      <c r="O15">
        <f>KURT(L2:L21)</f>
        <v>-0.90695124747022904</v>
      </c>
      <c r="Q15">
        <f t="shared" si="4"/>
        <v>1.9088095238095233</v>
      </c>
      <c r="S15" t="s">
        <v>49</v>
      </c>
      <c r="T15">
        <f>KURT(Q2:Q20)</f>
        <v>0.3477451145361381</v>
      </c>
    </row>
    <row r="16" spans="1:20" x14ac:dyDescent="0.75">
      <c r="A16" s="1">
        <v>15</v>
      </c>
      <c r="B16">
        <v>48</v>
      </c>
      <c r="C16" t="s">
        <v>137</v>
      </c>
      <c r="D16">
        <v>1.3172999999999999</v>
      </c>
      <c r="E16">
        <v>1.4154</v>
      </c>
      <c r="F16" s="1">
        <f t="shared" si="0"/>
        <v>9.8100000000000076E-2</v>
      </c>
      <c r="G16" t="s">
        <v>138</v>
      </c>
      <c r="H16">
        <v>1.2914000000000001</v>
      </c>
      <c r="I16">
        <v>2.0528</v>
      </c>
      <c r="J16" s="1">
        <f t="shared" si="1"/>
        <v>0.76139999999999985</v>
      </c>
      <c r="K16" s="1">
        <f t="shared" si="2"/>
        <v>0.85949999999999993</v>
      </c>
      <c r="L16" s="1">
        <f t="shared" si="3"/>
        <v>11.413612565445035</v>
      </c>
      <c r="N16" t="s">
        <v>52</v>
      </c>
      <c r="O16">
        <f>SKEW(L2:L21)</f>
        <v>-2.3453857666088419E-2</v>
      </c>
      <c r="Q16">
        <f t="shared" si="4"/>
        <v>1.7906249999999999</v>
      </c>
      <c r="S16" t="s">
        <v>52</v>
      </c>
      <c r="T16">
        <f>SKEW(Q2:Q20)</f>
        <v>-0.58970238740866987</v>
      </c>
    </row>
    <row r="17" spans="1:20" x14ac:dyDescent="0.75">
      <c r="A17" s="1">
        <v>16</v>
      </c>
      <c r="B17">
        <v>53</v>
      </c>
      <c r="C17" t="s">
        <v>139</v>
      </c>
      <c r="D17">
        <v>1.2968999999999999</v>
      </c>
      <c r="E17">
        <v>1.5577000000000001</v>
      </c>
      <c r="F17" s="1">
        <f t="shared" si="0"/>
        <v>0.26080000000000014</v>
      </c>
      <c r="G17" t="s">
        <v>140</v>
      </c>
      <c r="H17">
        <v>1.2902</v>
      </c>
      <c r="I17">
        <v>2.367</v>
      </c>
      <c r="J17" s="1">
        <f t="shared" si="1"/>
        <v>1.0768</v>
      </c>
      <c r="K17" s="1">
        <f t="shared" si="2"/>
        <v>1.3376000000000001</v>
      </c>
      <c r="L17" s="1">
        <f t="shared" si="3"/>
        <v>19.497607655502403</v>
      </c>
      <c r="N17" t="s">
        <v>55</v>
      </c>
      <c r="O17">
        <f>MAX(L2:L21)-MIN(L2:L21)</f>
        <v>16.968775757596116</v>
      </c>
      <c r="Q17">
        <f t="shared" si="4"/>
        <v>2.5237735849056606</v>
      </c>
      <c r="S17" t="s">
        <v>55</v>
      </c>
      <c r="T17">
        <f>MAX(Q2:Q20)-MIN(Q2:Q20)</f>
        <v>1.5031087344028515</v>
      </c>
    </row>
    <row r="18" spans="1:20" x14ac:dyDescent="0.75">
      <c r="A18" s="1">
        <v>17</v>
      </c>
      <c r="B18">
        <v>44</v>
      </c>
      <c r="C18" t="s">
        <v>141</v>
      </c>
      <c r="D18">
        <v>1.2975000000000001</v>
      </c>
      <c r="E18">
        <v>1.5003</v>
      </c>
      <c r="F18" s="1">
        <f t="shared" si="0"/>
        <v>0.20279999999999987</v>
      </c>
      <c r="G18" t="s">
        <v>142</v>
      </c>
      <c r="H18">
        <v>1.3003</v>
      </c>
      <c r="I18">
        <v>2.0489999999999999</v>
      </c>
      <c r="J18" s="1">
        <f t="shared" si="1"/>
        <v>0.74869999999999992</v>
      </c>
      <c r="K18" s="1">
        <f t="shared" si="2"/>
        <v>0.95149999999999979</v>
      </c>
      <c r="L18" s="1">
        <f t="shared" si="3"/>
        <v>21.313715186547547</v>
      </c>
      <c r="N18" t="s">
        <v>58</v>
      </c>
      <c r="O18">
        <f>MIN(L2:L21)</f>
        <v>11.413612565445035</v>
      </c>
      <c r="Q18">
        <f t="shared" si="4"/>
        <v>2.1624999999999996</v>
      </c>
      <c r="S18" t="s">
        <v>58</v>
      </c>
      <c r="T18">
        <f>MIN(Q2:Q20)</f>
        <v>1.2472549019607846</v>
      </c>
    </row>
    <row r="19" spans="1:20" x14ac:dyDescent="0.75">
      <c r="A19" s="1">
        <v>18</v>
      </c>
      <c r="B19">
        <v>50</v>
      </c>
      <c r="C19" t="s">
        <v>143</v>
      </c>
      <c r="D19">
        <v>1.2970999999999999</v>
      </c>
      <c r="E19">
        <v>1.5486</v>
      </c>
      <c r="F19" s="1">
        <f t="shared" si="0"/>
        <v>0.25150000000000006</v>
      </c>
      <c r="G19" t="s">
        <v>144</v>
      </c>
      <c r="H19">
        <v>1.2903</v>
      </c>
      <c r="I19">
        <v>2.1797</v>
      </c>
      <c r="J19" s="1">
        <f t="shared" si="1"/>
        <v>0.88939999999999997</v>
      </c>
      <c r="K19" s="1">
        <f t="shared" si="2"/>
        <v>1.1409</v>
      </c>
      <c r="L19" s="1">
        <f t="shared" si="3"/>
        <v>22.044000350600406</v>
      </c>
      <c r="N19" t="s">
        <v>61</v>
      </c>
      <c r="O19">
        <f>MAX(L2:L21)</f>
        <v>28.382388323041152</v>
      </c>
      <c r="Q19">
        <f>(K20/B20)*100</f>
        <v>2.1395918367346938</v>
      </c>
      <c r="S19" t="s">
        <v>61</v>
      </c>
      <c r="T19">
        <f>MAX(Q2:Q20)</f>
        <v>2.7503636363636361</v>
      </c>
    </row>
    <row r="20" spans="1:20" x14ac:dyDescent="0.75">
      <c r="A20" s="1">
        <v>19</v>
      </c>
      <c r="B20">
        <v>49</v>
      </c>
      <c r="C20" t="s">
        <v>145</v>
      </c>
      <c r="D20">
        <v>1.2970999999999999</v>
      </c>
      <c r="E20">
        <v>1.4894000000000001</v>
      </c>
      <c r="F20" s="1">
        <f t="shared" si="0"/>
        <v>0.19230000000000014</v>
      </c>
      <c r="G20" t="s">
        <v>146</v>
      </c>
      <c r="H20">
        <v>1.2935000000000001</v>
      </c>
      <c r="I20" s="1">
        <v>2.1496</v>
      </c>
      <c r="J20" s="1">
        <f t="shared" si="1"/>
        <v>0.85609999999999986</v>
      </c>
      <c r="K20" s="1">
        <f t="shared" si="2"/>
        <v>1.0484</v>
      </c>
      <c r="L20" s="1">
        <f t="shared" si="3"/>
        <v>18.342235787867239</v>
      </c>
      <c r="N20" t="s">
        <v>64</v>
      </c>
      <c r="O20">
        <f>SUM(L2:L21)</f>
        <v>387.2827234219036</v>
      </c>
      <c r="Q20">
        <f>(K21/B21)*100</f>
        <v>2.2323913043478258</v>
      </c>
      <c r="S20" t="s">
        <v>64</v>
      </c>
      <c r="T20">
        <f>SUM(Q2:Q20)</f>
        <v>41.314211379692395</v>
      </c>
    </row>
    <row r="21" spans="1:20" ht="15.5" thickBot="1" x14ac:dyDescent="0.9">
      <c r="A21" s="1">
        <v>20</v>
      </c>
      <c r="B21">
        <v>46</v>
      </c>
      <c r="C21" t="s">
        <v>147</v>
      </c>
      <c r="D21">
        <v>1.2876000000000001</v>
      </c>
      <c r="E21" s="2">
        <v>1.5381</v>
      </c>
      <c r="F21" s="1">
        <f t="shared" si="0"/>
        <v>0.25049999999999994</v>
      </c>
      <c r="G21" t="s">
        <v>148</v>
      </c>
      <c r="H21">
        <v>1.3072999999999999</v>
      </c>
      <c r="I21" s="1">
        <v>2.0836999999999999</v>
      </c>
      <c r="J21" s="1">
        <f t="shared" si="1"/>
        <v>0.77639999999999998</v>
      </c>
      <c r="K21" s="1">
        <f t="shared" si="2"/>
        <v>1.0268999999999999</v>
      </c>
      <c r="L21" s="1">
        <f t="shared" si="3"/>
        <v>24.393806602395557</v>
      </c>
      <c r="N21" s="6" t="s">
        <v>68</v>
      </c>
      <c r="O21" s="6">
        <v>20</v>
      </c>
      <c r="Q21" t="e">
        <f>(K22/B22)*100</f>
        <v>#DIV/0!</v>
      </c>
      <c r="S21" s="6" t="s">
        <v>68</v>
      </c>
      <c r="T21" s="6">
        <v>20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55</v>
      </c>
      <c r="C2" t="s">
        <v>69</v>
      </c>
      <c r="D2">
        <v>1.3066</v>
      </c>
      <c r="E2">
        <v>1.5729</v>
      </c>
      <c r="F2" s="1">
        <f t="shared" ref="F2:F21" si="0">(E2-D2)</f>
        <v>0.26629999999999998</v>
      </c>
      <c r="G2" t="s">
        <v>70</v>
      </c>
      <c r="H2">
        <v>1.3016000000000001</v>
      </c>
      <c r="I2">
        <v>2.7040000000000002</v>
      </c>
      <c r="J2" s="1">
        <f>(I2-H2)</f>
        <v>1.4024000000000001</v>
      </c>
      <c r="K2" s="1">
        <f t="shared" ref="K2:K21" si="1">(F2+J2)</f>
        <v>1.6687000000000001</v>
      </c>
      <c r="L2" s="1">
        <f t="shared" ref="L2:L21" si="2">(F2/K2)*100</f>
        <v>15.958530592676931</v>
      </c>
      <c r="Q2">
        <f t="shared" ref="Q2:Q18" si="3">(K2/B2)*100</f>
        <v>3.0340000000000003</v>
      </c>
    </row>
    <row r="3" spans="1:20" x14ac:dyDescent="0.75">
      <c r="A3" s="1">
        <v>2</v>
      </c>
      <c r="B3">
        <v>52</v>
      </c>
      <c r="C3" t="s">
        <v>71</v>
      </c>
      <c r="D3">
        <v>1.3115000000000001</v>
      </c>
      <c r="E3">
        <v>1.4608000000000001</v>
      </c>
      <c r="F3" s="1">
        <f t="shared" si="0"/>
        <v>0.14929999999999999</v>
      </c>
      <c r="G3" t="s">
        <v>72</v>
      </c>
      <c r="H3">
        <v>1.3109</v>
      </c>
      <c r="I3">
        <v>2.4434</v>
      </c>
      <c r="J3" s="1">
        <f>(I3-H3)</f>
        <v>1.1325000000000001</v>
      </c>
      <c r="K3" s="1">
        <f t="shared" si="1"/>
        <v>1.2818000000000001</v>
      </c>
      <c r="L3" s="1">
        <f t="shared" si="2"/>
        <v>11.647682945857387</v>
      </c>
      <c r="Q3">
        <f t="shared" si="3"/>
        <v>2.4650000000000003</v>
      </c>
    </row>
    <row r="4" spans="1:20" x14ac:dyDescent="0.75">
      <c r="A4" s="1">
        <v>3</v>
      </c>
      <c r="B4">
        <v>48</v>
      </c>
      <c r="C4" t="s">
        <v>73</v>
      </c>
      <c r="D4">
        <v>1.3216000000000001</v>
      </c>
      <c r="E4">
        <v>1.4558</v>
      </c>
      <c r="F4" s="1">
        <f t="shared" si="0"/>
        <v>0.13419999999999987</v>
      </c>
      <c r="G4" t="s">
        <v>74</v>
      </c>
      <c r="H4">
        <v>1.3223</v>
      </c>
      <c r="I4">
        <v>2.375</v>
      </c>
      <c r="J4" s="1">
        <f t="shared" ref="J4:J21" si="4">(I5-H4)</f>
        <v>0.85489999999999999</v>
      </c>
      <c r="K4" s="1">
        <f t="shared" si="1"/>
        <v>0.98909999999999987</v>
      </c>
      <c r="L4" s="1">
        <f t="shared" si="2"/>
        <v>13.56789000101101</v>
      </c>
      <c r="Q4">
        <f t="shared" si="3"/>
        <v>2.0606249999999995</v>
      </c>
    </row>
    <row r="5" spans="1:20" ht="15.5" thickBot="1" x14ac:dyDescent="0.9">
      <c r="A5" s="1">
        <v>4</v>
      </c>
      <c r="B5">
        <v>47</v>
      </c>
      <c r="C5" t="s">
        <v>75</v>
      </c>
      <c r="D5">
        <v>1.3042</v>
      </c>
      <c r="E5">
        <v>1.4698</v>
      </c>
      <c r="F5" s="1">
        <f t="shared" si="0"/>
        <v>0.16559999999999997</v>
      </c>
      <c r="G5" t="s">
        <v>76</v>
      </c>
      <c r="H5">
        <v>1.3057000000000001</v>
      </c>
      <c r="I5">
        <v>2.1772</v>
      </c>
      <c r="J5" s="1">
        <f t="shared" si="4"/>
        <v>0.96019999999999972</v>
      </c>
      <c r="K5" s="1">
        <f t="shared" si="1"/>
        <v>1.1257999999999997</v>
      </c>
      <c r="L5" s="1">
        <f t="shared" si="2"/>
        <v>14.709539882750045</v>
      </c>
      <c r="Q5">
        <f t="shared" si="3"/>
        <v>2.3953191489361694</v>
      </c>
    </row>
    <row r="6" spans="1:20" ht="16" x14ac:dyDescent="0.8">
      <c r="A6" s="1">
        <v>5</v>
      </c>
      <c r="B6">
        <v>52</v>
      </c>
      <c r="C6" t="s">
        <v>77</v>
      </c>
      <c r="D6">
        <v>1.3228</v>
      </c>
      <c r="E6">
        <v>1.4946999999999999</v>
      </c>
      <c r="F6" s="1">
        <f t="shared" si="0"/>
        <v>0.17189999999999994</v>
      </c>
      <c r="G6" t="s">
        <v>78</v>
      </c>
      <c r="H6">
        <v>1.33</v>
      </c>
      <c r="I6">
        <v>2.2658999999999998</v>
      </c>
      <c r="J6" s="1">
        <f t="shared" si="4"/>
        <v>1.2235999999999998</v>
      </c>
      <c r="K6" s="1">
        <f t="shared" si="1"/>
        <v>1.3954999999999997</v>
      </c>
      <c r="L6" s="1">
        <f t="shared" si="2"/>
        <v>12.318165532067358</v>
      </c>
      <c r="N6" s="3" t="s">
        <v>23</v>
      </c>
      <c r="O6" s="3"/>
      <c r="Q6">
        <f t="shared" si="3"/>
        <v>2.6836538461538457</v>
      </c>
      <c r="S6" s="3" t="s">
        <v>24</v>
      </c>
      <c r="T6" s="3"/>
    </row>
    <row r="7" spans="1:20" ht="16" x14ac:dyDescent="0.8">
      <c r="A7" s="1">
        <v>6</v>
      </c>
      <c r="B7">
        <v>51</v>
      </c>
      <c r="C7" t="s">
        <v>79</v>
      </c>
      <c r="D7">
        <v>1.3149</v>
      </c>
      <c r="E7" s="4">
        <v>1.5201</v>
      </c>
      <c r="F7" s="1">
        <f t="shared" si="0"/>
        <v>0.20520000000000005</v>
      </c>
      <c r="G7" t="s">
        <v>80</v>
      </c>
      <c r="H7">
        <v>1.3139000000000001</v>
      </c>
      <c r="I7">
        <v>2.5535999999999999</v>
      </c>
      <c r="J7" s="1">
        <f t="shared" si="4"/>
        <v>1.1011</v>
      </c>
      <c r="K7" s="1">
        <f t="shared" si="1"/>
        <v>1.3063</v>
      </c>
      <c r="L7" s="1">
        <f t="shared" si="2"/>
        <v>15.708489627191307</v>
      </c>
      <c r="N7" s="5"/>
      <c r="O7" s="5"/>
      <c r="Q7">
        <f t="shared" si="3"/>
        <v>2.561372549019608</v>
      </c>
      <c r="S7" s="5"/>
      <c r="T7" s="5"/>
    </row>
    <row r="8" spans="1:20" x14ac:dyDescent="0.75">
      <c r="A8" s="1">
        <v>7</v>
      </c>
      <c r="B8">
        <v>51</v>
      </c>
      <c r="C8" t="s">
        <v>81</v>
      </c>
      <c r="D8">
        <v>1.3170999999999999</v>
      </c>
      <c r="E8">
        <v>1.5083</v>
      </c>
      <c r="F8" s="1">
        <f t="shared" si="0"/>
        <v>0.19120000000000004</v>
      </c>
      <c r="G8" t="s">
        <v>82</v>
      </c>
      <c r="H8">
        <v>1.3093999999999999</v>
      </c>
      <c r="I8">
        <v>2.415</v>
      </c>
      <c r="J8" s="1">
        <f t="shared" si="4"/>
        <v>1.5115000000000001</v>
      </c>
      <c r="K8" s="1">
        <f t="shared" si="1"/>
        <v>1.7027000000000001</v>
      </c>
      <c r="L8" s="1">
        <f t="shared" si="2"/>
        <v>11.229224173371705</v>
      </c>
      <c r="Q8">
        <f t="shared" si="3"/>
        <v>3.3386274509803924</v>
      </c>
    </row>
    <row r="9" spans="1:20" x14ac:dyDescent="0.75">
      <c r="A9" s="1">
        <v>8</v>
      </c>
      <c r="B9">
        <v>56</v>
      </c>
      <c r="C9" t="s">
        <v>83</v>
      </c>
      <c r="D9">
        <v>1.3258000000000001</v>
      </c>
      <c r="E9">
        <v>1.4887999999999999</v>
      </c>
      <c r="F9" s="1">
        <f t="shared" si="0"/>
        <v>0.16299999999999981</v>
      </c>
      <c r="G9" t="s">
        <v>84</v>
      </c>
      <c r="H9">
        <v>1.3138000000000001</v>
      </c>
      <c r="I9">
        <v>2.8209</v>
      </c>
      <c r="J9" s="1">
        <f t="shared" si="4"/>
        <v>1.4289000000000001</v>
      </c>
      <c r="K9" s="1">
        <f t="shared" si="1"/>
        <v>1.5918999999999999</v>
      </c>
      <c r="L9" s="1">
        <f t="shared" si="2"/>
        <v>10.239336641748844</v>
      </c>
      <c r="N9" t="s">
        <v>31</v>
      </c>
      <c r="O9">
        <f>AVERAGE(L2:L21)</f>
        <v>12.713664802712328</v>
      </c>
      <c r="Q9">
        <f t="shared" si="3"/>
        <v>2.8426785714285714</v>
      </c>
      <c r="S9" t="s">
        <v>31</v>
      </c>
      <c r="T9">
        <f>AVERAGE(Q2:Q20)</f>
        <v>2.1245678282619278</v>
      </c>
    </row>
    <row r="10" spans="1:20" x14ac:dyDescent="0.75">
      <c r="A10" s="1">
        <v>9</v>
      </c>
      <c r="B10">
        <v>58</v>
      </c>
      <c r="C10" t="s">
        <v>85</v>
      </c>
      <c r="D10">
        <v>1.3189</v>
      </c>
      <c r="E10">
        <v>1.5134000000000001</v>
      </c>
      <c r="F10" s="1">
        <f t="shared" si="0"/>
        <v>0.19450000000000012</v>
      </c>
      <c r="G10" t="s">
        <v>86</v>
      </c>
      <c r="H10">
        <v>1.3216000000000001</v>
      </c>
      <c r="I10">
        <v>2.7427000000000001</v>
      </c>
      <c r="J10" s="1">
        <f t="shared" si="4"/>
        <v>0.87179999999999991</v>
      </c>
      <c r="K10" s="1">
        <f t="shared" si="1"/>
        <v>1.0663</v>
      </c>
      <c r="L10" s="1">
        <f t="shared" si="2"/>
        <v>18.240645221795003</v>
      </c>
      <c r="N10" t="s">
        <v>34</v>
      </c>
      <c r="O10">
        <f>(O13/SQRT(20))</f>
        <v>2.1105544880381379</v>
      </c>
      <c r="Q10">
        <f t="shared" si="3"/>
        <v>1.838448275862069</v>
      </c>
      <c r="S10" t="s">
        <v>34</v>
      </c>
      <c r="T10">
        <f>(T13/SQRT(20))</f>
        <v>0.25948866539893534</v>
      </c>
    </row>
    <row r="11" spans="1:20" x14ac:dyDescent="0.75">
      <c r="A11" s="1">
        <v>10</v>
      </c>
      <c r="B11">
        <v>49</v>
      </c>
      <c r="C11" t="s">
        <v>87</v>
      </c>
      <c r="D11">
        <v>1.3026</v>
      </c>
      <c r="E11">
        <v>1.4475</v>
      </c>
      <c r="F11" s="1">
        <f t="shared" si="0"/>
        <v>0.14490000000000003</v>
      </c>
      <c r="G11" t="s">
        <v>88</v>
      </c>
      <c r="H11">
        <v>1.3209</v>
      </c>
      <c r="I11">
        <v>2.1934</v>
      </c>
      <c r="J11" s="1">
        <f t="shared" si="4"/>
        <v>0.85280000000000022</v>
      </c>
      <c r="K11" s="1">
        <f t="shared" si="1"/>
        <v>0.99770000000000025</v>
      </c>
      <c r="L11" s="1">
        <f t="shared" si="2"/>
        <v>14.523403828806252</v>
      </c>
      <c r="N11" t="s">
        <v>37</v>
      </c>
      <c r="O11">
        <f>MEDIAN(L2:L21)</f>
        <v>14.04564691490863</v>
      </c>
      <c r="Q11">
        <f t="shared" si="3"/>
        <v>2.0361224489795924</v>
      </c>
      <c r="S11" t="s">
        <v>37</v>
      </c>
      <c r="T11">
        <f>MEDIAN(Q2:Q20)</f>
        <v>2.2528571428571427</v>
      </c>
    </row>
    <row r="12" spans="1:20" x14ac:dyDescent="0.75">
      <c r="A12" s="1">
        <v>11</v>
      </c>
      <c r="B12">
        <v>52</v>
      </c>
      <c r="C12" t="s">
        <v>89</v>
      </c>
      <c r="D12">
        <v>1.3149999999999999</v>
      </c>
      <c r="E12">
        <v>1.5047999999999999</v>
      </c>
      <c r="F12" s="1">
        <f t="shared" si="0"/>
        <v>0.18979999999999997</v>
      </c>
      <c r="G12" t="s">
        <v>90</v>
      </c>
      <c r="H12">
        <v>1.3055000000000001</v>
      </c>
      <c r="I12">
        <v>2.1737000000000002</v>
      </c>
      <c r="J12" s="1">
        <f t="shared" si="4"/>
        <v>0.82420000000000004</v>
      </c>
      <c r="K12" s="1">
        <f t="shared" si="1"/>
        <v>1.014</v>
      </c>
      <c r="L12" s="1">
        <f t="shared" si="2"/>
        <v>18.717948717948715</v>
      </c>
      <c r="N12" t="s">
        <v>40</v>
      </c>
      <c r="O12" t="e">
        <f>_xlfn.MODE.SNGL(L2:L21)</f>
        <v>#N/A</v>
      </c>
      <c r="Q12">
        <f t="shared" si="3"/>
        <v>1.95</v>
      </c>
      <c r="S12" t="s">
        <v>40</v>
      </c>
      <c r="T12" t="e">
        <f>_xlfn.MODE.SNGL(Q2:Q20)</f>
        <v>#N/A</v>
      </c>
    </row>
    <row r="13" spans="1:20" x14ac:dyDescent="0.75">
      <c r="A13" s="1">
        <v>12</v>
      </c>
      <c r="B13">
        <v>52</v>
      </c>
      <c r="C13" t="s">
        <v>91</v>
      </c>
      <c r="D13">
        <v>1.3129</v>
      </c>
      <c r="E13">
        <v>1.4499</v>
      </c>
      <c r="F13" s="1">
        <f t="shared" si="0"/>
        <v>0.13700000000000001</v>
      </c>
      <c r="G13" t="s">
        <v>92</v>
      </c>
      <c r="H13">
        <v>1.3144</v>
      </c>
      <c r="I13">
        <v>2.1297000000000001</v>
      </c>
      <c r="J13" s="1">
        <f t="shared" si="4"/>
        <v>0.76069999999999993</v>
      </c>
      <c r="K13" s="1">
        <f t="shared" si="1"/>
        <v>0.89769999999999994</v>
      </c>
      <c r="L13" s="1">
        <f t="shared" si="2"/>
        <v>15.261223125765849</v>
      </c>
      <c r="N13" t="s">
        <v>43</v>
      </c>
      <c r="O13">
        <f>_xlfn.STDEV.S(L2:L21)</f>
        <v>9.4386866109410867</v>
      </c>
      <c r="Q13">
        <f t="shared" si="3"/>
        <v>1.7263461538461538</v>
      </c>
      <c r="S13" t="s">
        <v>43</v>
      </c>
      <c r="T13">
        <f>_xlfn.STDEV.S(Q2:Q20)</f>
        <v>1.1604685904454339</v>
      </c>
    </row>
    <row r="14" spans="1:20" x14ac:dyDescent="0.75">
      <c r="A14" s="1">
        <v>13</v>
      </c>
      <c r="B14">
        <v>44</v>
      </c>
      <c r="C14" t="s">
        <v>93</v>
      </c>
      <c r="D14">
        <v>1.3024</v>
      </c>
      <c r="E14">
        <v>1.4141999999999999</v>
      </c>
      <c r="F14" s="1">
        <f t="shared" si="0"/>
        <v>0.1117999999999999</v>
      </c>
      <c r="G14" t="s">
        <v>94</v>
      </c>
      <c r="H14">
        <v>1.3129</v>
      </c>
      <c r="I14">
        <v>2.0750999999999999</v>
      </c>
      <c r="J14" s="1">
        <f t="shared" si="4"/>
        <v>1.218</v>
      </c>
      <c r="K14" s="1">
        <f t="shared" si="1"/>
        <v>1.3297999999999999</v>
      </c>
      <c r="L14" s="1">
        <f t="shared" si="2"/>
        <v>8.407279290118808</v>
      </c>
      <c r="N14" t="s">
        <v>46</v>
      </c>
      <c r="O14">
        <f>_xlfn.VAR.S(L2:L21)</f>
        <v>89.088804939558528</v>
      </c>
      <c r="Q14">
        <f t="shared" si="3"/>
        <v>3.022272727272727</v>
      </c>
      <c r="S14" t="s">
        <v>46</v>
      </c>
      <c r="T14">
        <f>_xlfn.VAR.S(Q2:Q20)</f>
        <v>1.3466873494104123</v>
      </c>
    </row>
    <row r="15" spans="1:20" x14ac:dyDescent="0.75">
      <c r="A15" s="1">
        <v>14</v>
      </c>
      <c r="B15">
        <v>49</v>
      </c>
      <c r="C15" t="s">
        <v>95</v>
      </c>
      <c r="D15">
        <v>1.319</v>
      </c>
      <c r="E15">
        <v>1.4358</v>
      </c>
      <c r="F15" s="1">
        <f t="shared" si="0"/>
        <v>0.11680000000000001</v>
      </c>
      <c r="G15" t="s">
        <v>96</v>
      </c>
      <c r="H15">
        <v>1.3182</v>
      </c>
      <c r="I15">
        <v>2.5308999999999999</v>
      </c>
      <c r="J15" s="1">
        <f t="shared" si="4"/>
        <v>0.97569999999999979</v>
      </c>
      <c r="K15" s="1">
        <f t="shared" si="1"/>
        <v>1.0924999999999998</v>
      </c>
      <c r="L15" s="1">
        <f t="shared" si="2"/>
        <v>10.691075514874145</v>
      </c>
      <c r="N15" t="s">
        <v>49</v>
      </c>
      <c r="O15">
        <f>KURT(L2:L21)</f>
        <v>7.3225062543714579</v>
      </c>
      <c r="Q15">
        <f t="shared" si="3"/>
        <v>2.2295918367346936</v>
      </c>
      <c r="S15" t="s">
        <v>49</v>
      </c>
      <c r="T15">
        <f>KURT(Q2:Q20)</f>
        <v>10.125123019521416</v>
      </c>
    </row>
    <row r="16" spans="1:20" x14ac:dyDescent="0.75">
      <c r="A16" s="1">
        <v>15</v>
      </c>
      <c r="B16">
        <v>53</v>
      </c>
      <c r="C16" t="s">
        <v>97</v>
      </c>
      <c r="D16">
        <v>1.3131999999999999</v>
      </c>
      <c r="E16">
        <v>1.5322</v>
      </c>
      <c r="F16" s="1">
        <f t="shared" si="0"/>
        <v>0.21900000000000008</v>
      </c>
      <c r="G16" t="s">
        <v>98</v>
      </c>
      <c r="H16">
        <v>1.3174999999999999</v>
      </c>
      <c r="I16">
        <v>2.2938999999999998</v>
      </c>
      <c r="J16" s="1">
        <f t="shared" si="4"/>
        <v>0.90940000000000021</v>
      </c>
      <c r="K16" s="1">
        <f t="shared" si="1"/>
        <v>1.1284000000000003</v>
      </c>
      <c r="L16" s="1">
        <f t="shared" si="2"/>
        <v>19.408011343495215</v>
      </c>
      <c r="N16" t="s">
        <v>52</v>
      </c>
      <c r="O16">
        <f>SKEW(L2:L21)</f>
        <v>-1.8651319592192583</v>
      </c>
      <c r="Q16">
        <f t="shared" si="3"/>
        <v>2.1290566037735852</v>
      </c>
      <c r="S16" t="s">
        <v>52</v>
      </c>
      <c r="T16">
        <f>SKEW(Q2:Q20)</f>
        <v>-2.8508641781011432</v>
      </c>
    </row>
    <row r="17" spans="1:20" x14ac:dyDescent="0.75">
      <c r="A17" s="1">
        <v>16</v>
      </c>
      <c r="B17">
        <v>48</v>
      </c>
      <c r="C17" t="s">
        <v>99</v>
      </c>
      <c r="D17">
        <v>1.3193999999999999</v>
      </c>
      <c r="E17">
        <v>1.4675</v>
      </c>
      <c r="F17" s="1">
        <f t="shared" si="0"/>
        <v>0.14810000000000012</v>
      </c>
      <c r="G17" t="s">
        <v>100</v>
      </c>
      <c r="H17">
        <v>1.3207</v>
      </c>
      <c r="I17">
        <v>2.2269000000000001</v>
      </c>
      <c r="J17" s="1">
        <f t="shared" si="4"/>
        <v>0.32590000000000008</v>
      </c>
      <c r="K17" s="1">
        <f t="shared" si="1"/>
        <v>0.4740000000000002</v>
      </c>
      <c r="L17" s="1">
        <f t="shared" si="2"/>
        <v>31.244725738396639</v>
      </c>
      <c r="N17" t="s">
        <v>55</v>
      </c>
      <c r="O17">
        <f>MAX(L2:L21)-MIN(L2:L21)</f>
        <v>50.607736958085383</v>
      </c>
      <c r="Q17">
        <f t="shared" si="3"/>
        <v>0.98750000000000038</v>
      </c>
      <c r="S17" t="s">
        <v>55</v>
      </c>
      <c r="T17">
        <f>MAX(Q2:Q20)-MIN(Q2:Q20)</f>
        <v>5.4239104698483169</v>
      </c>
    </row>
    <row r="18" spans="1:20" x14ac:dyDescent="0.75">
      <c r="A18" s="1">
        <v>17</v>
      </c>
      <c r="B18">
        <v>49</v>
      </c>
      <c r="C18" t="s">
        <v>101</v>
      </c>
      <c r="D18">
        <v>1.3192999999999999</v>
      </c>
      <c r="E18">
        <v>1.3475999999999999</v>
      </c>
      <c r="F18" s="1">
        <f t="shared" si="0"/>
        <v>2.8299999999999992E-2</v>
      </c>
      <c r="G18" t="s">
        <v>102</v>
      </c>
      <c r="H18">
        <v>1.325</v>
      </c>
      <c r="I18">
        <v>1.6466000000000001</v>
      </c>
      <c r="J18" s="1">
        <f t="shared" si="4"/>
        <v>1.0755999999999999</v>
      </c>
      <c r="K18" s="1">
        <f t="shared" si="1"/>
        <v>1.1038999999999999</v>
      </c>
      <c r="L18" s="1">
        <f t="shared" si="2"/>
        <v>2.5636380106893739</v>
      </c>
      <c r="N18" t="s">
        <v>58</v>
      </c>
      <c r="O18">
        <f>MIN(L2:L21)</f>
        <v>-19.36301121968874</v>
      </c>
      <c r="Q18">
        <f t="shared" si="3"/>
        <v>2.2528571428571427</v>
      </c>
      <c r="S18" t="s">
        <v>58</v>
      </c>
      <c r="T18">
        <f>MIN(Q2:Q20)</f>
        <v>-2.0852830188679246</v>
      </c>
    </row>
    <row r="19" spans="1:20" x14ac:dyDescent="0.75">
      <c r="A19" s="1">
        <v>18</v>
      </c>
      <c r="B19">
        <v>50</v>
      </c>
      <c r="C19" t="s">
        <v>103</v>
      </c>
      <c r="D19">
        <v>1.3253999999999999</v>
      </c>
      <c r="E19">
        <v>1.4530000000000001</v>
      </c>
      <c r="F19" s="1">
        <f t="shared" si="0"/>
        <v>0.12760000000000016</v>
      </c>
      <c r="G19" t="s">
        <v>104</v>
      </c>
      <c r="H19">
        <v>1.3109999999999999</v>
      </c>
      <c r="I19">
        <v>2.4005999999999998</v>
      </c>
      <c r="J19" s="1">
        <f t="shared" si="4"/>
        <v>1.0804</v>
      </c>
      <c r="K19" s="1">
        <f t="shared" si="1"/>
        <v>1.2080000000000002</v>
      </c>
      <c r="L19" s="1">
        <f t="shared" si="2"/>
        <v>10.562913907284779</v>
      </c>
      <c r="N19" t="s">
        <v>61</v>
      </c>
      <c r="O19">
        <f>MAX(L2:L21)</f>
        <v>31.244725738396639</v>
      </c>
      <c r="Q19">
        <f>(K20/B20)*100</f>
        <v>2.8986000000000005</v>
      </c>
      <c r="S19" t="s">
        <v>61</v>
      </c>
      <c r="T19">
        <f>MAX(Q2:Q20)</f>
        <v>3.3386274509803924</v>
      </c>
    </row>
    <row r="20" spans="1:20" x14ac:dyDescent="0.75">
      <c r="A20" s="1">
        <v>19</v>
      </c>
      <c r="B20">
        <v>50</v>
      </c>
      <c r="C20" t="s">
        <v>105</v>
      </c>
      <c r="D20">
        <v>1.3063</v>
      </c>
      <c r="E20">
        <v>1.5764</v>
      </c>
      <c r="F20" s="1">
        <f t="shared" si="0"/>
        <v>0.27010000000000001</v>
      </c>
      <c r="G20" t="s">
        <v>106</v>
      </c>
      <c r="H20">
        <v>1.3068</v>
      </c>
      <c r="I20">
        <v>2.3914</v>
      </c>
      <c r="J20" s="1">
        <f t="shared" si="4"/>
        <v>1.1792000000000002</v>
      </c>
      <c r="K20" s="1">
        <f t="shared" si="1"/>
        <v>1.4493000000000003</v>
      </c>
      <c r="L20" s="1">
        <f t="shared" si="2"/>
        <v>18.636583178085971</v>
      </c>
      <c r="N20" t="s">
        <v>64</v>
      </c>
      <c r="O20">
        <f>SUM(L2:L21)</f>
        <v>254.27329605424657</v>
      </c>
      <c r="Q20">
        <f>(K21/B21)*100</f>
        <v>-2.0852830188679246</v>
      </c>
      <c r="S20" t="s">
        <v>64</v>
      </c>
      <c r="T20">
        <f>SUM(Q2:Q20)</f>
        <v>40.366788736976631</v>
      </c>
    </row>
    <row r="21" spans="1:20" ht="15.5" thickBot="1" x14ac:dyDescent="0.9">
      <c r="A21" s="1">
        <v>20</v>
      </c>
      <c r="B21">
        <v>53</v>
      </c>
      <c r="C21" t="s">
        <v>107</v>
      </c>
      <c r="D21">
        <v>1.3223</v>
      </c>
      <c r="E21" s="2">
        <v>1.5363</v>
      </c>
      <c r="F21" s="1">
        <f t="shared" si="0"/>
        <v>0.21399999999999997</v>
      </c>
      <c r="G21" t="s">
        <v>108</v>
      </c>
      <c r="H21">
        <v>1.3191999999999999</v>
      </c>
      <c r="I21" s="1">
        <v>2.4860000000000002</v>
      </c>
      <c r="J21" s="1">
        <f t="shared" si="4"/>
        <v>-1.3191999999999999</v>
      </c>
      <c r="K21" s="1">
        <f t="shared" si="1"/>
        <v>-1.1052</v>
      </c>
      <c r="L21" s="1">
        <f t="shared" si="2"/>
        <v>-19.36301121968874</v>
      </c>
      <c r="N21" s="6" t="s">
        <v>68</v>
      </c>
      <c r="O21" s="6">
        <v>20</v>
      </c>
      <c r="Q21" t="e">
        <f>(K22/B22)*100</f>
        <v>#DIV/0!</v>
      </c>
      <c r="S21" s="6" t="s">
        <v>68</v>
      </c>
      <c r="T21" s="6">
        <v>20</v>
      </c>
    </row>
    <row r="22" spans="1:20" x14ac:dyDescent="0.75">
      <c r="I22" s="1"/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59</v>
      </c>
      <c r="C2" t="s">
        <v>109</v>
      </c>
      <c r="D2">
        <v>1.3073999999999999</v>
      </c>
      <c r="E2">
        <v>1.5105</v>
      </c>
      <c r="F2" s="1">
        <f t="shared" ref="F2:F21" si="0">(E2-D2)</f>
        <v>0.20310000000000006</v>
      </c>
      <c r="G2" t="s">
        <v>110</v>
      </c>
      <c r="H2">
        <v>1.3041</v>
      </c>
      <c r="I2">
        <v>2.7309000000000001</v>
      </c>
      <c r="J2" s="1">
        <f t="shared" ref="J2:J21" si="1">(I2-H2)</f>
        <v>1.4268000000000001</v>
      </c>
      <c r="K2" s="1">
        <f t="shared" ref="K2:K21" si="2">(F2+J2)</f>
        <v>1.6299000000000001</v>
      </c>
      <c r="L2" s="1">
        <f t="shared" ref="L2:L21" si="3">(F2/K2)*100</f>
        <v>12.460887170992088</v>
      </c>
      <c r="Q2">
        <f t="shared" ref="Q2:Q18" si="4">(K2/B2)*100</f>
        <v>2.7625423728813563</v>
      </c>
    </row>
    <row r="3" spans="1:20" x14ac:dyDescent="0.75">
      <c r="A3" s="1">
        <v>2</v>
      </c>
      <c r="B3">
        <v>58</v>
      </c>
      <c r="C3" t="s">
        <v>111</v>
      </c>
      <c r="D3">
        <v>1.2982</v>
      </c>
      <c r="E3">
        <v>1.4595</v>
      </c>
      <c r="F3" s="1">
        <f t="shared" si="0"/>
        <v>0.1613</v>
      </c>
      <c r="G3" t="s">
        <v>112</v>
      </c>
      <c r="H3">
        <v>1.3041</v>
      </c>
      <c r="I3">
        <v>2.5918000000000001</v>
      </c>
      <c r="J3" s="1">
        <f t="shared" si="1"/>
        <v>1.2877000000000001</v>
      </c>
      <c r="K3" s="1">
        <f t="shared" si="2"/>
        <v>1.4490000000000001</v>
      </c>
      <c r="L3" s="1">
        <f t="shared" si="3"/>
        <v>11.131815044858524</v>
      </c>
      <c r="Q3">
        <f t="shared" si="4"/>
        <v>2.4982758620689656</v>
      </c>
    </row>
    <row r="4" spans="1:20" x14ac:dyDescent="0.75">
      <c r="A4" s="1">
        <v>3</v>
      </c>
      <c r="B4">
        <v>53</v>
      </c>
      <c r="C4" t="s">
        <v>113</v>
      </c>
      <c r="D4">
        <v>1.2939000000000001</v>
      </c>
      <c r="E4">
        <v>1.5304</v>
      </c>
      <c r="F4" s="1">
        <f t="shared" si="0"/>
        <v>0.23649999999999993</v>
      </c>
      <c r="G4" t="s">
        <v>114</v>
      </c>
      <c r="H4">
        <v>1.302</v>
      </c>
      <c r="I4">
        <v>2.4685000000000001</v>
      </c>
      <c r="J4" s="1">
        <f t="shared" si="1"/>
        <v>1.1665000000000001</v>
      </c>
      <c r="K4" s="1">
        <f t="shared" si="2"/>
        <v>1.403</v>
      </c>
      <c r="L4" s="1">
        <f t="shared" si="3"/>
        <v>16.856735566642904</v>
      </c>
      <c r="Q4">
        <f t="shared" si="4"/>
        <v>2.6471698113207549</v>
      </c>
    </row>
    <row r="5" spans="1:20" ht="15.5" thickBot="1" x14ac:dyDescent="0.9">
      <c r="A5" s="1">
        <v>4</v>
      </c>
      <c r="B5">
        <v>55</v>
      </c>
      <c r="C5" t="s">
        <v>115</v>
      </c>
      <c r="D5">
        <v>1.3062</v>
      </c>
      <c r="E5">
        <v>1.4903</v>
      </c>
      <c r="F5" s="1">
        <f t="shared" si="0"/>
        <v>0.18409999999999993</v>
      </c>
      <c r="G5" t="s">
        <v>116</v>
      </c>
      <c r="H5">
        <v>1.3147</v>
      </c>
      <c r="I5">
        <v>2.8347000000000002</v>
      </c>
      <c r="J5" s="1">
        <f t="shared" si="1"/>
        <v>1.5200000000000002</v>
      </c>
      <c r="K5" s="1">
        <f t="shared" si="2"/>
        <v>1.7041000000000002</v>
      </c>
      <c r="L5" s="1">
        <f t="shared" si="3"/>
        <v>10.803356610527546</v>
      </c>
      <c r="Q5">
        <f t="shared" si="4"/>
        <v>3.0983636363636364</v>
      </c>
    </row>
    <row r="6" spans="1:20" ht="16" x14ac:dyDescent="0.8">
      <c r="A6" s="1">
        <v>5</v>
      </c>
      <c r="B6">
        <v>46</v>
      </c>
      <c r="C6" t="s">
        <v>117</v>
      </c>
      <c r="D6">
        <v>1.302</v>
      </c>
      <c r="E6">
        <v>1.4779</v>
      </c>
      <c r="F6" s="1">
        <f t="shared" si="0"/>
        <v>0.17589999999999995</v>
      </c>
      <c r="G6" t="s">
        <v>118</v>
      </c>
      <c r="H6">
        <v>1.3142</v>
      </c>
      <c r="I6">
        <v>2.3231999999999999</v>
      </c>
      <c r="J6" s="1">
        <f t="shared" si="1"/>
        <v>1.0089999999999999</v>
      </c>
      <c r="K6" s="1">
        <f t="shared" si="2"/>
        <v>1.1848999999999998</v>
      </c>
      <c r="L6" s="1">
        <f t="shared" si="3"/>
        <v>14.845134610515654</v>
      </c>
      <c r="N6" s="3" t="s">
        <v>23</v>
      </c>
      <c r="O6" s="3"/>
      <c r="Q6">
        <f t="shared" si="4"/>
        <v>2.5758695652173911</v>
      </c>
      <c r="S6" s="3" t="s">
        <v>24</v>
      </c>
      <c r="T6" s="3"/>
    </row>
    <row r="7" spans="1:20" ht="16" x14ac:dyDescent="0.8">
      <c r="A7" s="1">
        <v>6</v>
      </c>
      <c r="B7">
        <v>53</v>
      </c>
      <c r="C7" t="s">
        <v>119</v>
      </c>
      <c r="D7">
        <v>1.2905</v>
      </c>
      <c r="E7" s="4">
        <v>1.3740000000000001</v>
      </c>
      <c r="F7" s="1">
        <f t="shared" si="0"/>
        <v>8.350000000000013E-2</v>
      </c>
      <c r="G7" t="s">
        <v>120</v>
      </c>
      <c r="H7">
        <v>1.3023</v>
      </c>
      <c r="I7">
        <v>2.0485000000000002</v>
      </c>
      <c r="J7" s="1">
        <f t="shared" si="1"/>
        <v>0.7462000000000002</v>
      </c>
      <c r="K7" s="1">
        <f t="shared" si="2"/>
        <v>0.82970000000000033</v>
      </c>
      <c r="L7" s="1">
        <f t="shared" si="3"/>
        <v>10.06387851030494</v>
      </c>
      <c r="N7" s="5"/>
      <c r="O7" s="5"/>
      <c r="Q7">
        <f t="shared" si="4"/>
        <v>1.5654716981132082</v>
      </c>
      <c r="S7" s="5"/>
      <c r="T7" s="5"/>
    </row>
    <row r="8" spans="1:20" x14ac:dyDescent="0.75">
      <c r="A8" s="1">
        <v>7</v>
      </c>
      <c r="B8">
        <v>52</v>
      </c>
      <c r="C8" t="s">
        <v>121</v>
      </c>
      <c r="D8">
        <v>1.3024</v>
      </c>
      <c r="E8">
        <v>1.4260999999999999</v>
      </c>
      <c r="F8" s="1">
        <f t="shared" si="0"/>
        <v>0.12369999999999992</v>
      </c>
      <c r="G8" t="s">
        <v>122</v>
      </c>
      <c r="H8">
        <v>1.3035000000000001</v>
      </c>
      <c r="I8">
        <v>2.8536000000000001</v>
      </c>
      <c r="J8" s="1">
        <f t="shared" si="1"/>
        <v>1.5501</v>
      </c>
      <c r="K8" s="1">
        <f t="shared" si="2"/>
        <v>1.6738</v>
      </c>
      <c r="L8" s="1">
        <f t="shared" si="3"/>
        <v>7.3903692197395108</v>
      </c>
      <c r="Q8">
        <f t="shared" si="4"/>
        <v>3.2188461538461541</v>
      </c>
    </row>
    <row r="9" spans="1:20" x14ac:dyDescent="0.75">
      <c r="A9" s="1">
        <v>8</v>
      </c>
      <c r="B9">
        <v>50</v>
      </c>
      <c r="C9" t="s">
        <v>123</v>
      </c>
      <c r="D9">
        <v>1.3003</v>
      </c>
      <c r="E9">
        <v>1.3946000000000001</v>
      </c>
      <c r="F9" s="1">
        <f t="shared" si="0"/>
        <v>9.430000000000005E-2</v>
      </c>
      <c r="G9" t="s">
        <v>124</v>
      </c>
      <c r="H9">
        <v>1.3050999999999999</v>
      </c>
      <c r="I9">
        <v>2.5436999999999999</v>
      </c>
      <c r="J9" s="1">
        <f t="shared" si="1"/>
        <v>1.2385999999999999</v>
      </c>
      <c r="K9" s="1">
        <f t="shared" si="2"/>
        <v>1.3329</v>
      </c>
      <c r="L9" s="1">
        <f t="shared" si="3"/>
        <v>7.0747993097756812</v>
      </c>
      <c r="N9" t="s">
        <v>31</v>
      </c>
      <c r="O9">
        <f>AVERAGE(L2:L21)</f>
        <v>14.180384112968635</v>
      </c>
      <c r="Q9">
        <f t="shared" si="4"/>
        <v>2.6657999999999999</v>
      </c>
      <c r="S9" t="s">
        <v>31</v>
      </c>
      <c r="T9">
        <f>AVERAGE(Q2:Q20)</f>
        <v>2.4673513754046263</v>
      </c>
    </row>
    <row r="10" spans="1:20" x14ac:dyDescent="0.75">
      <c r="A10" s="1">
        <v>9</v>
      </c>
      <c r="B10">
        <v>50</v>
      </c>
      <c r="C10" t="s">
        <v>125</v>
      </c>
      <c r="D10">
        <v>1.3059000000000001</v>
      </c>
      <c r="E10">
        <v>1.5634999999999999</v>
      </c>
      <c r="F10" s="1">
        <f t="shared" si="0"/>
        <v>0.25759999999999983</v>
      </c>
      <c r="G10" t="s">
        <v>126</v>
      </c>
      <c r="H10">
        <v>1.3056000000000001</v>
      </c>
      <c r="I10">
        <v>2.4108999999999998</v>
      </c>
      <c r="J10" s="1">
        <f t="shared" si="1"/>
        <v>1.1052999999999997</v>
      </c>
      <c r="K10" s="1">
        <f t="shared" si="2"/>
        <v>1.3628999999999996</v>
      </c>
      <c r="L10" s="1">
        <f t="shared" si="3"/>
        <v>18.900873138161266</v>
      </c>
      <c r="N10" t="s">
        <v>34</v>
      </c>
      <c r="O10">
        <f>(O13/SQRT(20))</f>
        <v>2.3445950310717043</v>
      </c>
      <c r="Q10">
        <f t="shared" si="4"/>
        <v>2.7257999999999991</v>
      </c>
      <c r="S10" t="s">
        <v>34</v>
      </c>
      <c r="T10">
        <f>(T13/SQRT(20))</f>
        <v>0.15484925316526357</v>
      </c>
    </row>
    <row r="11" spans="1:20" x14ac:dyDescent="0.75">
      <c r="A11" s="1">
        <v>10</v>
      </c>
      <c r="B11">
        <v>53</v>
      </c>
      <c r="C11" t="s">
        <v>127</v>
      </c>
      <c r="D11">
        <v>1.3166</v>
      </c>
      <c r="E11">
        <v>1.5929</v>
      </c>
      <c r="F11" s="1">
        <f t="shared" si="0"/>
        <v>0.27629999999999999</v>
      </c>
      <c r="G11" t="s">
        <v>128</v>
      </c>
      <c r="H11">
        <v>1.2963</v>
      </c>
      <c r="I11">
        <v>2.6410999999999998</v>
      </c>
      <c r="J11" s="1">
        <f t="shared" si="1"/>
        <v>1.3447999999999998</v>
      </c>
      <c r="K11" s="1">
        <f t="shared" si="2"/>
        <v>1.6210999999999998</v>
      </c>
      <c r="L11" s="1">
        <f t="shared" si="3"/>
        <v>17.043982481031399</v>
      </c>
      <c r="N11" t="s">
        <v>37</v>
      </c>
      <c r="O11">
        <f>MEDIAN(L2:L21)</f>
        <v>12.081001615624668</v>
      </c>
      <c r="Q11">
        <f t="shared" si="4"/>
        <v>3.0586792452830185</v>
      </c>
      <c r="S11" t="s">
        <v>37</v>
      </c>
      <c r="T11">
        <f>MEDIAN(Q2:Q20)</f>
        <v>2.5758695652173911</v>
      </c>
    </row>
    <row r="12" spans="1:20" x14ac:dyDescent="0.75">
      <c r="A12" s="1">
        <v>11</v>
      </c>
      <c r="B12">
        <v>47</v>
      </c>
      <c r="C12" t="s">
        <v>129</v>
      </c>
      <c r="D12">
        <v>1.3035000000000001</v>
      </c>
      <c r="E12">
        <v>1.3919999999999999</v>
      </c>
      <c r="F12" s="1">
        <f t="shared" si="0"/>
        <v>8.8499999999999801E-2</v>
      </c>
      <c r="G12" t="s">
        <v>130</v>
      </c>
      <c r="H12">
        <v>1.3012999999999999</v>
      </c>
      <c r="I12">
        <v>2.012</v>
      </c>
      <c r="J12" s="1">
        <f t="shared" si="1"/>
        <v>0.71070000000000011</v>
      </c>
      <c r="K12" s="1">
        <f t="shared" si="2"/>
        <v>0.79919999999999991</v>
      </c>
      <c r="L12" s="1">
        <f t="shared" si="3"/>
        <v>11.073573573573551</v>
      </c>
      <c r="N12" t="s">
        <v>40</v>
      </c>
      <c r="O12" t="e">
        <f>_xlfn.MODE.SNGL(L2:L21)</f>
        <v>#N/A</v>
      </c>
      <c r="Q12">
        <f t="shared" si="4"/>
        <v>1.7004255319148935</v>
      </c>
      <c r="S12" t="s">
        <v>40</v>
      </c>
      <c r="T12" t="e">
        <f>_xlfn.MODE.SNGL(Q2:Q20)</f>
        <v>#N/A</v>
      </c>
    </row>
    <row r="13" spans="1:20" x14ac:dyDescent="0.75">
      <c r="A13" s="1">
        <v>12</v>
      </c>
      <c r="B13">
        <v>52</v>
      </c>
      <c r="C13" t="s">
        <v>131</v>
      </c>
      <c r="D13">
        <v>1.2931999999999999</v>
      </c>
      <c r="E13">
        <v>1.4713000000000001</v>
      </c>
      <c r="F13" s="1">
        <f t="shared" si="0"/>
        <v>0.17810000000000015</v>
      </c>
      <c r="G13" t="s">
        <v>132</v>
      </c>
      <c r="H13">
        <v>1.3008</v>
      </c>
      <c r="I13">
        <v>2.3774999999999999</v>
      </c>
      <c r="J13" s="1">
        <f t="shared" si="1"/>
        <v>1.0767</v>
      </c>
      <c r="K13" s="1">
        <f t="shared" si="2"/>
        <v>1.2548000000000001</v>
      </c>
      <c r="L13" s="1">
        <f t="shared" si="3"/>
        <v>14.193496971628955</v>
      </c>
      <c r="N13" t="s">
        <v>43</v>
      </c>
      <c r="O13">
        <f>_xlfn.STDEV.S(L2:L21)</f>
        <v>10.485347738369125</v>
      </c>
      <c r="Q13">
        <f t="shared" si="4"/>
        <v>2.4130769230769236</v>
      </c>
      <c r="S13" t="s">
        <v>43</v>
      </c>
      <c r="T13">
        <f>_xlfn.STDEV.S(Q2:Q20)</f>
        <v>0.6925069126852077</v>
      </c>
    </row>
    <row r="14" spans="1:20" x14ac:dyDescent="0.75">
      <c r="A14" s="1">
        <v>13</v>
      </c>
      <c r="B14">
        <v>51</v>
      </c>
      <c r="C14" t="s">
        <v>133</v>
      </c>
      <c r="D14">
        <v>1.2870999999999999</v>
      </c>
      <c r="E14">
        <v>1.4374</v>
      </c>
      <c r="F14" s="1">
        <f t="shared" si="0"/>
        <v>0.1503000000000001</v>
      </c>
      <c r="G14" t="s">
        <v>134</v>
      </c>
      <c r="H14">
        <v>1.2959000000000001</v>
      </c>
      <c r="I14">
        <v>2.1831</v>
      </c>
      <c r="J14" s="1">
        <f t="shared" si="1"/>
        <v>0.88719999999999999</v>
      </c>
      <c r="K14" s="1">
        <f t="shared" si="2"/>
        <v>1.0375000000000001</v>
      </c>
      <c r="L14" s="1">
        <f t="shared" si="3"/>
        <v>14.486746987951815</v>
      </c>
      <c r="N14" t="s">
        <v>46</v>
      </c>
      <c r="O14">
        <f>_xlfn.VAR.S(L2:L21)</f>
        <v>109.94251719452251</v>
      </c>
      <c r="Q14">
        <f t="shared" si="4"/>
        <v>2.034313725490196</v>
      </c>
      <c r="S14" t="s">
        <v>46</v>
      </c>
      <c r="T14">
        <f>_xlfn.VAR.S(Q2:Q20)</f>
        <v>0.47956582411679782</v>
      </c>
    </row>
    <row r="15" spans="1:20" x14ac:dyDescent="0.75">
      <c r="A15" s="1">
        <v>14</v>
      </c>
      <c r="B15">
        <v>54</v>
      </c>
      <c r="C15" t="s">
        <v>135</v>
      </c>
      <c r="D15">
        <v>1.3149</v>
      </c>
      <c r="E15">
        <v>1.4739</v>
      </c>
      <c r="F15" s="1">
        <f t="shared" si="0"/>
        <v>0.15900000000000003</v>
      </c>
      <c r="G15" t="s">
        <v>136</v>
      </c>
      <c r="H15">
        <v>1.3084</v>
      </c>
      <c r="I15">
        <v>1.4353</v>
      </c>
      <c r="J15" s="1">
        <f t="shared" si="1"/>
        <v>0.12690000000000001</v>
      </c>
      <c r="K15" s="1">
        <f t="shared" si="2"/>
        <v>0.28590000000000004</v>
      </c>
      <c r="L15" s="1">
        <f t="shared" si="3"/>
        <v>55.613850996852044</v>
      </c>
      <c r="N15" t="s">
        <v>49</v>
      </c>
      <c r="O15">
        <f>KURT(L2:L21)</f>
        <v>14.174669247791432</v>
      </c>
      <c r="Q15">
        <f t="shared" si="4"/>
        <v>0.5294444444444445</v>
      </c>
      <c r="S15" t="s">
        <v>49</v>
      </c>
      <c r="T15">
        <f>KURT(Q2:Q20)</f>
        <v>2.1200694547937418</v>
      </c>
    </row>
    <row r="16" spans="1:20" x14ac:dyDescent="0.75">
      <c r="A16" s="1">
        <v>15</v>
      </c>
      <c r="B16">
        <v>50</v>
      </c>
      <c r="C16" t="s">
        <v>137</v>
      </c>
      <c r="D16">
        <v>1.3172999999999999</v>
      </c>
      <c r="E16">
        <v>1.4254</v>
      </c>
      <c r="F16" s="1">
        <f t="shared" si="0"/>
        <v>0.10810000000000008</v>
      </c>
      <c r="G16" t="s">
        <v>138</v>
      </c>
      <c r="H16">
        <v>1.2914000000000001</v>
      </c>
      <c r="I16">
        <v>2.4695999999999998</v>
      </c>
      <c r="J16" s="1">
        <f t="shared" si="1"/>
        <v>1.1781999999999997</v>
      </c>
      <c r="K16" s="1">
        <f t="shared" si="2"/>
        <v>1.2862999999999998</v>
      </c>
      <c r="L16" s="1">
        <f t="shared" si="3"/>
        <v>8.4039493119801065</v>
      </c>
      <c r="N16" t="s">
        <v>52</v>
      </c>
      <c r="O16">
        <f>SKEW(L2:L21)</f>
        <v>3.5045964012740116</v>
      </c>
      <c r="Q16">
        <f t="shared" si="4"/>
        <v>2.5725999999999996</v>
      </c>
      <c r="S16" t="s">
        <v>52</v>
      </c>
      <c r="T16">
        <f>SKEW(Q2:Q20)</f>
        <v>-1.2108490970001899</v>
      </c>
    </row>
    <row r="17" spans="1:20" x14ac:dyDescent="0.75">
      <c r="A17" s="1">
        <v>16</v>
      </c>
      <c r="B17">
        <v>47</v>
      </c>
      <c r="C17" t="s">
        <v>139</v>
      </c>
      <c r="D17">
        <v>1.2968999999999999</v>
      </c>
      <c r="E17">
        <v>1.3514999999999999</v>
      </c>
      <c r="F17" s="1">
        <f t="shared" si="0"/>
        <v>5.4599999999999982E-2</v>
      </c>
      <c r="G17" t="s">
        <v>140</v>
      </c>
      <c r="H17">
        <v>1.2902</v>
      </c>
      <c r="I17">
        <v>2.1974999999999998</v>
      </c>
      <c r="J17" s="1">
        <f t="shared" si="1"/>
        <v>0.90729999999999977</v>
      </c>
      <c r="K17" s="1">
        <f t="shared" si="2"/>
        <v>0.96189999999999976</v>
      </c>
      <c r="L17" s="1">
        <f t="shared" si="3"/>
        <v>5.6762657240877425</v>
      </c>
      <c r="N17" t="s">
        <v>55</v>
      </c>
      <c r="O17">
        <f>MAX(L2:L21)-MIN(L2:L21)</f>
        <v>49.937585272764302</v>
      </c>
      <c r="Q17">
        <f t="shared" si="4"/>
        <v>2.0465957446808507</v>
      </c>
      <c r="S17" t="s">
        <v>55</v>
      </c>
      <c r="T17">
        <f>MAX(Q2:Q20)-MIN(Q2:Q20)</f>
        <v>2.8571657250470808</v>
      </c>
    </row>
    <row r="18" spans="1:20" x14ac:dyDescent="0.75">
      <c r="A18" s="1">
        <v>17</v>
      </c>
      <c r="B18">
        <v>47</v>
      </c>
      <c r="C18" t="s">
        <v>141</v>
      </c>
      <c r="D18">
        <v>1.2975000000000001</v>
      </c>
      <c r="E18">
        <v>1.4283999999999999</v>
      </c>
      <c r="F18" s="1">
        <f t="shared" si="0"/>
        <v>0.13089999999999979</v>
      </c>
      <c r="G18" t="s">
        <v>142</v>
      </c>
      <c r="H18">
        <v>1.3003</v>
      </c>
      <c r="I18">
        <v>2.1758999999999999</v>
      </c>
      <c r="J18" s="1">
        <f t="shared" si="1"/>
        <v>0.87559999999999993</v>
      </c>
      <c r="K18" s="1">
        <f t="shared" si="2"/>
        <v>1.0064999999999997</v>
      </c>
      <c r="L18" s="1">
        <f t="shared" si="3"/>
        <v>13.005464480874299</v>
      </c>
      <c r="N18" t="s">
        <v>58</v>
      </c>
      <c r="O18">
        <f>MIN(L2:L21)</f>
        <v>5.6762657240877425</v>
      </c>
      <c r="Q18">
        <f t="shared" si="4"/>
        <v>2.1414893617021273</v>
      </c>
      <c r="S18" t="s">
        <v>58</v>
      </c>
      <c r="T18">
        <f>MIN(Q2:Q20)</f>
        <v>0.5294444444444445</v>
      </c>
    </row>
    <row r="19" spans="1:20" x14ac:dyDescent="0.75">
      <c r="A19" s="1">
        <v>18</v>
      </c>
      <c r="B19">
        <v>44</v>
      </c>
      <c r="C19" t="s">
        <v>143</v>
      </c>
      <c r="D19">
        <v>1.2970999999999999</v>
      </c>
      <c r="E19">
        <v>1.4419999999999999</v>
      </c>
      <c r="F19" s="1">
        <f t="shared" si="0"/>
        <v>0.14490000000000003</v>
      </c>
      <c r="G19" t="s">
        <v>144</v>
      </c>
      <c r="H19">
        <v>1.2903</v>
      </c>
      <c r="I19">
        <v>2.0044</v>
      </c>
      <c r="J19" s="1">
        <f t="shared" si="1"/>
        <v>0.71409999999999996</v>
      </c>
      <c r="K19" s="1">
        <f t="shared" si="2"/>
        <v>0.85899999999999999</v>
      </c>
      <c r="L19" s="1">
        <f t="shared" si="3"/>
        <v>16.868451688009316</v>
      </c>
      <c r="N19" t="s">
        <v>61</v>
      </c>
      <c r="O19">
        <f>MAX(L2:L21)</f>
        <v>55.613850996852044</v>
      </c>
      <c r="Q19">
        <f>(K20/B20)*100</f>
        <v>3.3866101694915254</v>
      </c>
      <c r="S19" t="s">
        <v>61</v>
      </c>
      <c r="T19">
        <f>MAX(Q2:Q20)</f>
        <v>3.3866101694915254</v>
      </c>
    </row>
    <row r="20" spans="1:20" x14ac:dyDescent="0.75">
      <c r="A20" s="1">
        <v>19</v>
      </c>
      <c r="B20">
        <v>59</v>
      </c>
      <c r="C20" t="s">
        <v>145</v>
      </c>
      <c r="D20">
        <v>1.2970999999999999</v>
      </c>
      <c r="E20">
        <v>1.5308999999999999</v>
      </c>
      <c r="F20" s="1">
        <f t="shared" si="0"/>
        <v>0.23380000000000001</v>
      </c>
      <c r="G20" t="s">
        <v>146</v>
      </c>
      <c r="H20">
        <v>1.2935000000000001</v>
      </c>
      <c r="I20" s="1">
        <v>3.0577999999999999</v>
      </c>
      <c r="J20" s="1">
        <f t="shared" si="1"/>
        <v>1.7642999999999998</v>
      </c>
      <c r="K20" s="1">
        <f t="shared" si="2"/>
        <v>1.9980999999999998</v>
      </c>
      <c r="L20" s="1">
        <f t="shared" si="3"/>
        <v>11.701116060257247</v>
      </c>
      <c r="N20" t="s">
        <v>64</v>
      </c>
      <c r="O20">
        <f>SUM(L2:L21)</f>
        <v>283.60768225937272</v>
      </c>
      <c r="Q20">
        <f>(K21/B21)*100</f>
        <v>3.2383018867924531</v>
      </c>
      <c r="S20" t="s">
        <v>64</v>
      </c>
      <c r="T20">
        <f>SUM(Q2:Q20)</f>
        <v>46.879676132687898</v>
      </c>
    </row>
    <row r="21" spans="1:20" ht="15.5" thickBot="1" x14ac:dyDescent="0.9">
      <c r="A21" s="1">
        <v>20</v>
      </c>
      <c r="B21">
        <v>53</v>
      </c>
      <c r="C21" t="s">
        <v>147</v>
      </c>
      <c r="D21">
        <v>1.2876000000000001</v>
      </c>
      <c r="E21" s="2">
        <v>1.3908</v>
      </c>
      <c r="F21" s="1">
        <f t="shared" si="0"/>
        <v>0.10319999999999996</v>
      </c>
      <c r="G21" t="s">
        <v>148</v>
      </c>
      <c r="H21">
        <v>1.3072999999999999</v>
      </c>
      <c r="I21" s="1">
        <v>2.9203999999999999</v>
      </c>
      <c r="J21" s="1">
        <f t="shared" si="1"/>
        <v>1.6131</v>
      </c>
      <c r="K21" s="1">
        <f t="shared" si="2"/>
        <v>1.7162999999999999</v>
      </c>
      <c r="L21" s="1">
        <f t="shared" si="3"/>
        <v>6.0129348016081083</v>
      </c>
      <c r="N21" s="6" t="s">
        <v>68</v>
      </c>
      <c r="O21" s="6">
        <v>20</v>
      </c>
      <c r="Q21" t="e">
        <f>(K22/B22)*100</f>
        <v>#DIV/0!</v>
      </c>
      <c r="S21" s="6" t="s">
        <v>68</v>
      </c>
      <c r="T21" s="6">
        <v>20</v>
      </c>
    </row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56</v>
      </c>
      <c r="C2" t="s">
        <v>149</v>
      </c>
      <c r="D2">
        <v>1.2952999999999999</v>
      </c>
      <c r="E2">
        <v>1.619</v>
      </c>
      <c r="F2" s="1">
        <f t="shared" ref="F2:F21" si="0">(E2-D2)</f>
        <v>0.3237000000000001</v>
      </c>
      <c r="G2" t="s">
        <v>150</v>
      </c>
      <c r="H2">
        <v>1.3062</v>
      </c>
      <c r="I2">
        <v>3.0703999999999998</v>
      </c>
      <c r="J2" s="1">
        <f t="shared" ref="J2:J21" si="1">(I2-H2)</f>
        <v>1.7641999999999998</v>
      </c>
      <c r="K2" s="1">
        <f t="shared" ref="K2:K21" si="2">(F2+J2)</f>
        <v>2.0878999999999999</v>
      </c>
      <c r="L2" s="1">
        <f t="shared" ref="L2:L21" si="3">(F2/K2)*100</f>
        <v>15.503616073566748</v>
      </c>
      <c r="Q2">
        <f t="shared" ref="Q2:Q18" si="4">(K2/B2)*100</f>
        <v>3.7283928571428571</v>
      </c>
    </row>
    <row r="3" spans="1:20" x14ac:dyDescent="0.75">
      <c r="A3" s="1">
        <v>2</v>
      </c>
      <c r="B3">
        <v>48</v>
      </c>
      <c r="C3" t="s">
        <v>151</v>
      </c>
      <c r="D3">
        <v>1.2968999999999999</v>
      </c>
      <c r="E3">
        <v>1.4220999999999999</v>
      </c>
      <c r="F3" s="1">
        <f t="shared" si="0"/>
        <v>0.12519999999999998</v>
      </c>
      <c r="G3" t="s">
        <v>152</v>
      </c>
      <c r="H3">
        <v>1.3036000000000001</v>
      </c>
      <c r="I3">
        <v>2.0562</v>
      </c>
      <c r="J3" s="1">
        <f t="shared" si="1"/>
        <v>0.75259999999999994</v>
      </c>
      <c r="K3" s="1">
        <f t="shared" si="2"/>
        <v>0.87779999999999991</v>
      </c>
      <c r="L3" s="1">
        <f t="shared" si="3"/>
        <v>14.262930052403735</v>
      </c>
      <c r="Q3">
        <f t="shared" si="4"/>
        <v>1.8287499999999999</v>
      </c>
    </row>
    <row r="4" spans="1:20" x14ac:dyDescent="0.75">
      <c r="A4" s="1">
        <v>3</v>
      </c>
      <c r="B4">
        <v>52</v>
      </c>
      <c r="C4" t="s">
        <v>153</v>
      </c>
      <c r="D4">
        <v>1.2967</v>
      </c>
      <c r="E4">
        <v>1.4591000000000001</v>
      </c>
      <c r="F4" s="1">
        <f t="shared" si="0"/>
        <v>0.1624000000000001</v>
      </c>
      <c r="G4" t="s">
        <v>154</v>
      </c>
      <c r="H4">
        <v>1.3007</v>
      </c>
      <c r="I4">
        <v>2.7376</v>
      </c>
      <c r="J4" s="1">
        <f t="shared" si="1"/>
        <v>1.4369000000000001</v>
      </c>
      <c r="K4" s="1">
        <f t="shared" si="2"/>
        <v>1.5993000000000002</v>
      </c>
      <c r="L4" s="1">
        <f t="shared" si="3"/>
        <v>10.154442568623779</v>
      </c>
      <c r="Q4">
        <f t="shared" si="4"/>
        <v>3.0755769230769232</v>
      </c>
    </row>
    <row r="5" spans="1:20" ht="15.5" thickBot="1" x14ac:dyDescent="0.9">
      <c r="A5" s="1">
        <v>4</v>
      </c>
      <c r="B5">
        <v>58</v>
      </c>
      <c r="C5" t="s">
        <v>155</v>
      </c>
      <c r="D5">
        <v>1.2983</v>
      </c>
      <c r="E5">
        <v>1.6746000000000001</v>
      </c>
      <c r="F5" s="1">
        <f t="shared" si="0"/>
        <v>0.37630000000000008</v>
      </c>
      <c r="G5" t="s">
        <v>156</v>
      </c>
      <c r="H5">
        <v>1.3075000000000001</v>
      </c>
      <c r="I5">
        <v>3.1867000000000001</v>
      </c>
      <c r="J5" s="1">
        <f t="shared" si="1"/>
        <v>1.8792</v>
      </c>
      <c r="K5" s="1">
        <f t="shared" si="2"/>
        <v>2.2555000000000001</v>
      </c>
      <c r="L5" s="1">
        <f t="shared" si="3"/>
        <v>16.683662159166484</v>
      </c>
      <c r="Q5">
        <f t="shared" si="4"/>
        <v>3.8887931034482759</v>
      </c>
    </row>
    <row r="6" spans="1:20" ht="16" x14ac:dyDescent="0.8">
      <c r="A6" s="1">
        <v>5</v>
      </c>
      <c r="B6">
        <v>60</v>
      </c>
      <c r="C6" t="s">
        <v>157</v>
      </c>
      <c r="D6">
        <v>1.2972999999999999</v>
      </c>
      <c r="E6">
        <v>1.5906</v>
      </c>
      <c r="F6" s="1">
        <f t="shared" si="0"/>
        <v>0.29330000000000012</v>
      </c>
      <c r="G6" t="s">
        <v>158</v>
      </c>
      <c r="H6">
        <v>1.3046</v>
      </c>
      <c r="I6">
        <v>2.9912999999999998</v>
      </c>
      <c r="J6" s="1">
        <f t="shared" si="1"/>
        <v>1.6866999999999999</v>
      </c>
      <c r="K6" s="1">
        <f t="shared" si="2"/>
        <v>1.98</v>
      </c>
      <c r="L6" s="1">
        <f t="shared" si="3"/>
        <v>14.81313131313132</v>
      </c>
      <c r="N6" s="3" t="s">
        <v>23</v>
      </c>
      <c r="O6" s="3"/>
      <c r="Q6">
        <f t="shared" si="4"/>
        <v>3.3000000000000003</v>
      </c>
      <c r="S6" s="3" t="s">
        <v>24</v>
      </c>
      <c r="T6" s="3"/>
    </row>
    <row r="7" spans="1:20" ht="16" x14ac:dyDescent="0.8">
      <c r="A7" s="1">
        <v>6</v>
      </c>
      <c r="B7">
        <v>52</v>
      </c>
      <c r="C7" t="s">
        <v>159</v>
      </c>
      <c r="D7">
        <v>1.2939000000000001</v>
      </c>
      <c r="E7" s="4">
        <v>1.4399</v>
      </c>
      <c r="F7" s="1">
        <f t="shared" si="0"/>
        <v>0.14599999999999991</v>
      </c>
      <c r="G7" t="s">
        <v>160</v>
      </c>
      <c r="H7">
        <v>1.2947</v>
      </c>
      <c r="I7">
        <v>2.847</v>
      </c>
      <c r="J7" s="1">
        <f t="shared" si="1"/>
        <v>1.5523</v>
      </c>
      <c r="K7" s="1">
        <f t="shared" si="2"/>
        <v>1.6982999999999999</v>
      </c>
      <c r="L7" s="1">
        <f t="shared" si="3"/>
        <v>8.5968321262438856</v>
      </c>
      <c r="N7" s="5"/>
      <c r="O7" s="5"/>
      <c r="Q7">
        <f t="shared" si="4"/>
        <v>3.2659615384615384</v>
      </c>
      <c r="S7" s="5"/>
      <c r="T7" s="5"/>
    </row>
    <row r="8" spans="1:20" x14ac:dyDescent="0.75">
      <c r="A8" s="1">
        <v>7</v>
      </c>
      <c r="B8">
        <v>51</v>
      </c>
      <c r="C8" t="s">
        <v>161</v>
      </c>
      <c r="D8">
        <v>1.3005</v>
      </c>
      <c r="E8">
        <v>1.4581</v>
      </c>
      <c r="F8" s="1">
        <f t="shared" si="0"/>
        <v>0.15759999999999996</v>
      </c>
      <c r="G8" t="s">
        <v>162</v>
      </c>
      <c r="H8">
        <v>1.3</v>
      </c>
      <c r="I8">
        <v>2.5728</v>
      </c>
      <c r="J8" s="1">
        <f t="shared" si="1"/>
        <v>1.2727999999999999</v>
      </c>
      <c r="K8" s="1">
        <f t="shared" si="2"/>
        <v>1.4303999999999999</v>
      </c>
      <c r="L8" s="1">
        <f t="shared" si="3"/>
        <v>11.017897091722594</v>
      </c>
      <c r="Q8">
        <f t="shared" si="4"/>
        <v>2.8047058823529412</v>
      </c>
    </row>
    <row r="9" spans="1:20" x14ac:dyDescent="0.75">
      <c r="A9" s="1">
        <v>8</v>
      </c>
      <c r="B9">
        <v>56</v>
      </c>
      <c r="C9" t="s">
        <v>163</v>
      </c>
      <c r="D9">
        <v>1.2965</v>
      </c>
      <c r="E9">
        <v>1.5209999999999999</v>
      </c>
      <c r="F9" s="1">
        <f t="shared" si="0"/>
        <v>0.22449999999999992</v>
      </c>
      <c r="G9" t="s">
        <v>164</v>
      </c>
      <c r="H9">
        <v>1.2981</v>
      </c>
      <c r="I9">
        <v>2.5741999999999998</v>
      </c>
      <c r="J9" s="1">
        <f t="shared" si="1"/>
        <v>1.2760999999999998</v>
      </c>
      <c r="K9" s="1">
        <f t="shared" si="2"/>
        <v>1.5005999999999997</v>
      </c>
      <c r="L9" s="1">
        <f t="shared" si="3"/>
        <v>14.960682393709179</v>
      </c>
      <c r="N9" t="s">
        <v>31</v>
      </c>
      <c r="O9">
        <f>AVERAGE(L2:L21)</f>
        <v>15.276842498700271</v>
      </c>
      <c r="Q9">
        <f t="shared" si="4"/>
        <v>2.6796428571428565</v>
      </c>
      <c r="S9" t="s">
        <v>31</v>
      </c>
      <c r="T9">
        <f>AVERAGE(Q2:Q20)</f>
        <v>3.1405887785898003</v>
      </c>
    </row>
    <row r="10" spans="1:20" x14ac:dyDescent="0.75">
      <c r="A10" s="1">
        <v>9</v>
      </c>
      <c r="B10">
        <v>54</v>
      </c>
      <c r="C10" t="s">
        <v>165</v>
      </c>
      <c r="D10">
        <v>1.3011999999999999</v>
      </c>
      <c r="E10">
        <v>1.5590999999999999</v>
      </c>
      <c r="F10" s="1">
        <f t="shared" si="0"/>
        <v>0.25790000000000002</v>
      </c>
      <c r="G10" t="s">
        <v>166</v>
      </c>
      <c r="H10">
        <v>1.2959000000000001</v>
      </c>
      <c r="I10">
        <v>2.8959999999999999</v>
      </c>
      <c r="J10" s="1">
        <f t="shared" si="1"/>
        <v>1.6000999999999999</v>
      </c>
      <c r="K10" s="1">
        <f t="shared" si="2"/>
        <v>1.8579999999999999</v>
      </c>
      <c r="L10" s="1">
        <f t="shared" si="3"/>
        <v>13.880516684607105</v>
      </c>
      <c r="N10" t="s">
        <v>34</v>
      </c>
      <c r="O10">
        <f>(O13/SQRT(20))</f>
        <v>1.0539420026474484</v>
      </c>
      <c r="Q10">
        <f t="shared" si="4"/>
        <v>3.4407407407407407</v>
      </c>
      <c r="S10" t="s">
        <v>34</v>
      </c>
      <c r="T10">
        <f>(T13/SQRT(20))</f>
        <v>9.9124685360366172E-2</v>
      </c>
    </row>
    <row r="11" spans="1:20" x14ac:dyDescent="0.75">
      <c r="A11" s="1">
        <v>10</v>
      </c>
      <c r="B11">
        <v>52</v>
      </c>
      <c r="C11" t="s">
        <v>167</v>
      </c>
      <c r="D11">
        <v>1.3112999999999999</v>
      </c>
      <c r="E11">
        <v>1.4601999999999999</v>
      </c>
      <c r="F11" s="1">
        <f t="shared" si="0"/>
        <v>0.14890000000000003</v>
      </c>
      <c r="G11" t="s">
        <v>168</v>
      </c>
      <c r="H11">
        <v>1.3102</v>
      </c>
      <c r="I11">
        <v>2.8412000000000002</v>
      </c>
      <c r="J11" s="1">
        <f t="shared" si="1"/>
        <v>1.5310000000000001</v>
      </c>
      <c r="K11" s="1">
        <f t="shared" si="2"/>
        <v>1.6799000000000002</v>
      </c>
      <c r="L11" s="1">
        <f t="shared" si="3"/>
        <v>8.8636228346925421</v>
      </c>
      <c r="N11" t="s">
        <v>37</v>
      </c>
      <c r="O11">
        <f>MEDIAN(L2:L21)</f>
        <v>14.88690685342025</v>
      </c>
      <c r="Q11">
        <f t="shared" si="4"/>
        <v>3.2305769230769235</v>
      </c>
      <c r="S11" t="s">
        <v>37</v>
      </c>
      <c r="T11">
        <f>MEDIAN(Q2:Q20)</f>
        <v>3.2148148148148148</v>
      </c>
    </row>
    <row r="12" spans="1:20" x14ac:dyDescent="0.75">
      <c r="A12" s="1">
        <v>11</v>
      </c>
      <c r="B12">
        <v>50</v>
      </c>
      <c r="C12" t="s">
        <v>169</v>
      </c>
      <c r="D12">
        <v>1.3016000000000001</v>
      </c>
      <c r="E12">
        <v>1.4933000000000001</v>
      </c>
      <c r="F12" s="1">
        <f t="shared" si="0"/>
        <v>0.19169999999999998</v>
      </c>
      <c r="G12" t="s">
        <v>170</v>
      </c>
      <c r="H12">
        <v>1.3026</v>
      </c>
      <c r="I12">
        <v>2.5293999999999999</v>
      </c>
      <c r="J12" s="1">
        <f t="shared" si="1"/>
        <v>1.2267999999999999</v>
      </c>
      <c r="K12" s="1">
        <f t="shared" si="2"/>
        <v>1.4184999999999999</v>
      </c>
      <c r="L12" s="1">
        <f t="shared" si="3"/>
        <v>13.51427564328516</v>
      </c>
      <c r="N12" t="s">
        <v>40</v>
      </c>
      <c r="O12" t="e">
        <f>_xlfn.MODE.SNGL(L2:L21)</f>
        <v>#N/A</v>
      </c>
      <c r="Q12">
        <f t="shared" si="4"/>
        <v>2.8369999999999997</v>
      </c>
      <c r="S12" t="s">
        <v>40</v>
      </c>
      <c r="T12" t="e">
        <f>_xlfn.MODE.SNGL(Q2:Q20)</f>
        <v>#N/A</v>
      </c>
    </row>
    <row r="13" spans="1:20" x14ac:dyDescent="0.75">
      <c r="A13" s="1">
        <v>12</v>
      </c>
      <c r="B13">
        <v>54</v>
      </c>
      <c r="C13" t="s">
        <v>171</v>
      </c>
      <c r="D13">
        <v>1.3151999999999999</v>
      </c>
      <c r="E13">
        <v>1.5425</v>
      </c>
      <c r="F13" s="1">
        <f t="shared" si="0"/>
        <v>0.22730000000000006</v>
      </c>
      <c r="G13" t="s">
        <v>172</v>
      </c>
      <c r="H13">
        <v>1.2987</v>
      </c>
      <c r="I13">
        <v>2.5754000000000001</v>
      </c>
      <c r="J13" s="1">
        <f t="shared" si="1"/>
        <v>1.2767000000000002</v>
      </c>
      <c r="K13" s="1">
        <f t="shared" si="2"/>
        <v>1.5040000000000002</v>
      </c>
      <c r="L13" s="1">
        <f t="shared" si="3"/>
        <v>15.113031914893618</v>
      </c>
      <c r="N13" t="s">
        <v>43</v>
      </c>
      <c r="O13">
        <f>_xlfn.STDEV.S(L2:L21)</f>
        <v>4.7133719245239165</v>
      </c>
      <c r="Q13">
        <f t="shared" si="4"/>
        <v>2.7851851851851857</v>
      </c>
      <c r="S13" t="s">
        <v>43</v>
      </c>
      <c r="T13">
        <f>_xlfn.STDEV.S(Q2:Q20)</f>
        <v>0.44329906942811403</v>
      </c>
    </row>
    <row r="14" spans="1:20" x14ac:dyDescent="0.75">
      <c r="A14" s="1">
        <v>13</v>
      </c>
      <c r="B14">
        <v>54</v>
      </c>
      <c r="C14" t="s">
        <v>173</v>
      </c>
      <c r="D14">
        <v>1.3041</v>
      </c>
      <c r="E14">
        <v>1.613</v>
      </c>
      <c r="F14" s="1">
        <f t="shared" si="0"/>
        <v>0.30889999999999995</v>
      </c>
      <c r="G14" t="s">
        <v>174</v>
      </c>
      <c r="H14">
        <v>1.3053999999999999</v>
      </c>
      <c r="I14">
        <v>2.7324999999999999</v>
      </c>
      <c r="J14" s="1">
        <f t="shared" si="1"/>
        <v>1.4271</v>
      </c>
      <c r="K14" s="1">
        <f t="shared" si="2"/>
        <v>1.736</v>
      </c>
      <c r="L14" s="1">
        <f t="shared" si="3"/>
        <v>17.793778801843317</v>
      </c>
      <c r="N14" t="s">
        <v>46</v>
      </c>
      <c r="O14">
        <f>_xlfn.VAR.S(L2:L21)</f>
        <v>22.215874898890291</v>
      </c>
      <c r="Q14">
        <f t="shared" si="4"/>
        <v>3.2148148148148148</v>
      </c>
      <c r="S14" t="s">
        <v>46</v>
      </c>
      <c r="T14">
        <f>_xlfn.VAR.S(Q2:Q20)</f>
        <v>0.19651406495583185</v>
      </c>
    </row>
    <row r="15" spans="1:20" x14ac:dyDescent="0.75">
      <c r="A15" s="1">
        <v>14</v>
      </c>
      <c r="B15">
        <v>53</v>
      </c>
      <c r="C15" t="s">
        <v>175</v>
      </c>
      <c r="D15">
        <v>1.2992999999999999</v>
      </c>
      <c r="E15">
        <v>1.6154999999999999</v>
      </c>
      <c r="F15" s="1">
        <f t="shared" si="0"/>
        <v>0.31620000000000004</v>
      </c>
      <c r="G15" t="s">
        <v>176</v>
      </c>
      <c r="H15">
        <v>1.2956000000000001</v>
      </c>
      <c r="I15">
        <v>2.8151999999999999</v>
      </c>
      <c r="J15" s="1">
        <f t="shared" si="1"/>
        <v>1.5195999999999998</v>
      </c>
      <c r="K15" s="1">
        <f t="shared" si="2"/>
        <v>1.8357999999999999</v>
      </c>
      <c r="L15" s="1">
        <f t="shared" si="3"/>
        <v>17.224098485673824</v>
      </c>
      <c r="N15" t="s">
        <v>49</v>
      </c>
      <c r="O15">
        <f>KURT(L2:L21)</f>
        <v>5.9033780373975429</v>
      </c>
      <c r="Q15">
        <f t="shared" si="4"/>
        <v>3.4637735849056597</v>
      </c>
      <c r="S15" t="s">
        <v>49</v>
      </c>
      <c r="T15">
        <f>KURT(Q2:Q20)</f>
        <v>3.4727580822166009</v>
      </c>
    </row>
    <row r="16" spans="1:20" x14ac:dyDescent="0.75">
      <c r="A16" s="1">
        <v>15</v>
      </c>
      <c r="B16">
        <v>54</v>
      </c>
      <c r="C16" t="s">
        <v>177</v>
      </c>
      <c r="D16">
        <v>1.2927999999999999</v>
      </c>
      <c r="E16">
        <v>1.5447</v>
      </c>
      <c r="F16" s="1">
        <f t="shared" si="0"/>
        <v>0.25190000000000001</v>
      </c>
      <c r="G16" t="s">
        <v>178</v>
      </c>
      <c r="H16">
        <v>1.2985</v>
      </c>
      <c r="I16">
        <v>2.7685</v>
      </c>
      <c r="J16" s="1">
        <f t="shared" si="1"/>
        <v>1.47</v>
      </c>
      <c r="K16" s="1">
        <f t="shared" si="2"/>
        <v>1.7219</v>
      </c>
      <c r="L16" s="1">
        <f t="shared" si="3"/>
        <v>14.629188686915617</v>
      </c>
      <c r="N16" t="s">
        <v>52</v>
      </c>
      <c r="O16">
        <f>SKEW(L2:L21)</f>
        <v>1.7521368350898865</v>
      </c>
      <c r="Q16">
        <f t="shared" si="4"/>
        <v>3.188703703703704</v>
      </c>
      <c r="S16" t="s">
        <v>52</v>
      </c>
      <c r="T16">
        <f>SKEW(Q2:Q20)</f>
        <v>-1.2448712650376712</v>
      </c>
    </row>
    <row r="17" spans="1:20" x14ac:dyDescent="0.75">
      <c r="A17" s="1">
        <v>16</v>
      </c>
      <c r="B17">
        <v>52</v>
      </c>
      <c r="C17" t="s">
        <v>179</v>
      </c>
      <c r="D17">
        <v>1.2954000000000001</v>
      </c>
      <c r="E17">
        <v>1.8130999999999999</v>
      </c>
      <c r="F17" s="1">
        <f t="shared" si="0"/>
        <v>0.51769999999999983</v>
      </c>
      <c r="G17" t="s">
        <v>180</v>
      </c>
      <c r="H17">
        <v>1.2934000000000001</v>
      </c>
      <c r="I17">
        <v>2.4518</v>
      </c>
      <c r="J17" s="1">
        <f t="shared" si="1"/>
        <v>1.1583999999999999</v>
      </c>
      <c r="K17" s="1">
        <f t="shared" si="2"/>
        <v>1.6760999999999997</v>
      </c>
      <c r="L17" s="1">
        <f t="shared" si="3"/>
        <v>30.887178569297767</v>
      </c>
      <c r="N17" t="s">
        <v>55</v>
      </c>
      <c r="O17">
        <f>MAX(L2:L21)-MIN(L2:L21)</f>
        <v>22.290346443053881</v>
      </c>
      <c r="Q17">
        <f t="shared" si="4"/>
        <v>3.2232692307692301</v>
      </c>
      <c r="S17" t="s">
        <v>55</v>
      </c>
      <c r="T17">
        <f>MAX(Q2:Q20)-MIN(Q2:Q20)</f>
        <v>2.060043103448276</v>
      </c>
    </row>
    <row r="18" spans="1:20" x14ac:dyDescent="0.75">
      <c r="A18" s="1">
        <v>17</v>
      </c>
      <c r="B18">
        <v>54</v>
      </c>
      <c r="C18" t="s">
        <v>181</v>
      </c>
      <c r="D18">
        <v>1.2875000000000001</v>
      </c>
      <c r="E18">
        <v>1.5705</v>
      </c>
      <c r="F18" s="1">
        <f t="shared" si="0"/>
        <v>0.28299999999999992</v>
      </c>
      <c r="G18" t="s">
        <v>182</v>
      </c>
      <c r="H18">
        <v>1.2995000000000001</v>
      </c>
      <c r="I18">
        <v>2.7437999999999998</v>
      </c>
      <c r="J18" s="1">
        <f t="shared" si="1"/>
        <v>1.4442999999999997</v>
      </c>
      <c r="K18" s="1">
        <f t="shared" si="2"/>
        <v>1.7272999999999996</v>
      </c>
      <c r="L18" s="1">
        <f t="shared" si="3"/>
        <v>16.383951832339488</v>
      </c>
      <c r="N18" t="s">
        <v>58</v>
      </c>
      <c r="O18">
        <f>MIN(L2:L21)</f>
        <v>8.5968321262438856</v>
      </c>
      <c r="Q18">
        <f t="shared" si="4"/>
        <v>3.1987037037037029</v>
      </c>
      <c r="S18" t="s">
        <v>58</v>
      </c>
      <c r="T18">
        <f>MIN(Q2:Q20)</f>
        <v>1.8287499999999999</v>
      </c>
    </row>
    <row r="19" spans="1:20" x14ac:dyDescent="0.75">
      <c r="A19" s="1">
        <v>18</v>
      </c>
      <c r="B19">
        <v>45</v>
      </c>
      <c r="C19" t="s">
        <v>183</v>
      </c>
      <c r="D19">
        <v>1.3008999999999999</v>
      </c>
      <c r="E19">
        <v>1.534</v>
      </c>
      <c r="F19" s="1">
        <f t="shared" si="0"/>
        <v>0.23310000000000008</v>
      </c>
      <c r="G19" t="s">
        <v>184</v>
      </c>
      <c r="H19">
        <v>1.3031999999999999</v>
      </c>
      <c r="I19">
        <v>2.3448000000000002</v>
      </c>
      <c r="J19" s="1">
        <f t="shared" si="1"/>
        <v>1.0416000000000003</v>
      </c>
      <c r="K19" s="1">
        <f t="shared" si="2"/>
        <v>1.2747000000000004</v>
      </c>
      <c r="L19" s="1">
        <f t="shared" si="3"/>
        <v>18.286655683690281</v>
      </c>
      <c r="N19" t="s">
        <v>61</v>
      </c>
      <c r="O19">
        <f>MAX(L2:L21)</f>
        <v>30.887178569297767</v>
      </c>
      <c r="Q19">
        <f>(K20/B20)*100</f>
        <v>3.45</v>
      </c>
      <c r="S19" t="s">
        <v>61</v>
      </c>
      <c r="T19">
        <f>MAX(Q2:Q20)</f>
        <v>3.8887931034482759</v>
      </c>
    </row>
    <row r="20" spans="1:20" x14ac:dyDescent="0.75">
      <c r="A20" s="1">
        <v>19</v>
      </c>
      <c r="B20">
        <v>52</v>
      </c>
      <c r="C20" t="s">
        <v>185</v>
      </c>
      <c r="D20">
        <v>1.2985</v>
      </c>
      <c r="E20">
        <v>1.6451</v>
      </c>
      <c r="F20" s="1">
        <f t="shared" si="0"/>
        <v>0.34660000000000002</v>
      </c>
      <c r="G20" t="s">
        <v>186</v>
      </c>
      <c r="H20">
        <v>1.3104</v>
      </c>
      <c r="I20" s="1">
        <v>2.7578</v>
      </c>
      <c r="J20" s="1">
        <f t="shared" si="1"/>
        <v>1.4474</v>
      </c>
      <c r="K20" s="1">
        <f t="shared" si="2"/>
        <v>1.794</v>
      </c>
      <c r="L20" s="1">
        <f t="shared" si="3"/>
        <v>19.31995540691193</v>
      </c>
      <c r="N20" t="s">
        <v>64</v>
      </c>
      <c r="O20">
        <f>SUM(L2:L21)</f>
        <v>305.53684997400541</v>
      </c>
      <c r="Q20">
        <f>(K21/B21)*100</f>
        <v>3.0665957446808512</v>
      </c>
      <c r="S20" t="s">
        <v>64</v>
      </c>
      <c r="T20">
        <f>SUM(Q2:Q20)</f>
        <v>59.671186793206203</v>
      </c>
    </row>
    <row r="21" spans="1:20" ht="15.5" thickBot="1" x14ac:dyDescent="0.9">
      <c r="A21" s="1">
        <v>20</v>
      </c>
      <c r="B21">
        <v>47</v>
      </c>
      <c r="C21" t="s">
        <v>187</v>
      </c>
      <c r="D21">
        <v>1.3098000000000001</v>
      </c>
      <c r="E21" s="2">
        <v>1.5065</v>
      </c>
      <c r="F21" s="1">
        <f t="shared" si="0"/>
        <v>0.19669999999999987</v>
      </c>
      <c r="G21" t="s">
        <v>188</v>
      </c>
      <c r="H21">
        <v>1.3111999999999999</v>
      </c>
      <c r="I21" s="1">
        <v>2.5558000000000001</v>
      </c>
      <c r="J21" s="1">
        <f t="shared" si="1"/>
        <v>1.2446000000000002</v>
      </c>
      <c r="K21" s="1">
        <f t="shared" si="2"/>
        <v>1.4413</v>
      </c>
      <c r="L21" s="1">
        <f t="shared" si="3"/>
        <v>13.647401651287025</v>
      </c>
      <c r="N21" s="6" t="s">
        <v>68</v>
      </c>
      <c r="O21" s="6">
        <v>20</v>
      </c>
      <c r="Q21" t="e">
        <f>(K22/B22)*100</f>
        <v>#DIV/0!</v>
      </c>
      <c r="S21" s="6" t="s">
        <v>68</v>
      </c>
      <c r="T21" s="6">
        <v>20</v>
      </c>
    </row>
  </sheetData>
  <pageMargins left="0.70000000000000007" right="0.70000000000000007" top="0.75" bottom="0.75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63</v>
      </c>
      <c r="C2" t="s">
        <v>109</v>
      </c>
      <c r="D2">
        <v>1.3073999999999999</v>
      </c>
      <c r="E2">
        <v>1.7136</v>
      </c>
      <c r="F2" s="1">
        <f t="shared" ref="F2:F21" si="0">(E2-D2)</f>
        <v>0.40620000000000012</v>
      </c>
      <c r="G2" t="s">
        <v>110</v>
      </c>
      <c r="H2">
        <v>1.3041</v>
      </c>
      <c r="I2">
        <v>3.6011000000000002</v>
      </c>
      <c r="J2" s="1">
        <f t="shared" ref="J2:J21" si="1">(I2-H2)</f>
        <v>2.2970000000000002</v>
      </c>
      <c r="K2" s="1">
        <f t="shared" ref="K2:K21" si="2">(F2+J2)</f>
        <v>2.7032000000000003</v>
      </c>
      <c r="L2" s="1">
        <f t="shared" ref="L2:L21" si="3">(F2/K2)*100</f>
        <v>15.02663509914176</v>
      </c>
      <c r="Q2">
        <f t="shared" ref="Q2:Q18" si="4">(K2/B2)*100</f>
        <v>4.2907936507936517</v>
      </c>
    </row>
    <row r="3" spans="1:20" x14ac:dyDescent="0.75">
      <c r="A3" s="1">
        <v>2</v>
      </c>
      <c r="B3">
        <v>56</v>
      </c>
      <c r="C3" t="s">
        <v>111</v>
      </c>
      <c r="D3">
        <v>1.2982</v>
      </c>
      <c r="E3">
        <v>1.8364</v>
      </c>
      <c r="F3" s="1">
        <f t="shared" si="0"/>
        <v>0.53820000000000001</v>
      </c>
      <c r="G3" t="s">
        <v>112</v>
      </c>
      <c r="H3">
        <v>1.3041</v>
      </c>
      <c r="I3">
        <v>2.8161999999999998</v>
      </c>
      <c r="J3" s="1">
        <f t="shared" si="1"/>
        <v>1.5120999999999998</v>
      </c>
      <c r="K3" s="1">
        <f t="shared" si="2"/>
        <v>2.0503</v>
      </c>
      <c r="L3" s="1">
        <f t="shared" si="3"/>
        <v>26.249817099936596</v>
      </c>
      <c r="Q3">
        <f t="shared" si="4"/>
        <v>3.6612499999999999</v>
      </c>
    </row>
    <row r="4" spans="1:20" x14ac:dyDescent="0.75">
      <c r="A4" s="1">
        <v>3</v>
      </c>
      <c r="B4">
        <v>58</v>
      </c>
      <c r="C4" t="s">
        <v>113</v>
      </c>
      <c r="D4">
        <v>1.2939000000000001</v>
      </c>
      <c r="E4">
        <v>1.7806</v>
      </c>
      <c r="F4" s="1">
        <f t="shared" si="0"/>
        <v>0.48669999999999991</v>
      </c>
      <c r="G4" t="s">
        <v>114</v>
      </c>
      <c r="H4">
        <v>1.302</v>
      </c>
      <c r="I4">
        <v>3.2948</v>
      </c>
      <c r="J4" s="1">
        <f t="shared" si="1"/>
        <v>1.9927999999999999</v>
      </c>
      <c r="K4" s="1">
        <f t="shared" si="2"/>
        <v>2.4794999999999998</v>
      </c>
      <c r="L4" s="1">
        <f t="shared" si="3"/>
        <v>19.628957451099012</v>
      </c>
      <c r="Q4">
        <f t="shared" si="4"/>
        <v>4.2749999999999995</v>
      </c>
    </row>
    <row r="5" spans="1:20" ht="15.5" thickBot="1" x14ac:dyDescent="0.9">
      <c r="A5" s="1">
        <v>4</v>
      </c>
      <c r="B5">
        <v>56</v>
      </c>
      <c r="C5" t="s">
        <v>115</v>
      </c>
      <c r="D5">
        <v>1.3062</v>
      </c>
      <c r="E5">
        <v>1.5967</v>
      </c>
      <c r="F5" s="1">
        <f t="shared" si="0"/>
        <v>0.29049999999999998</v>
      </c>
      <c r="G5" t="s">
        <v>116</v>
      </c>
      <c r="H5">
        <v>1.3147</v>
      </c>
      <c r="I5">
        <v>3.4902000000000002</v>
      </c>
      <c r="J5" s="1">
        <f t="shared" si="1"/>
        <v>2.1755000000000004</v>
      </c>
      <c r="K5" s="1">
        <f t="shared" si="2"/>
        <v>2.4660000000000002</v>
      </c>
      <c r="L5" s="1">
        <f t="shared" si="3"/>
        <v>11.780210867802108</v>
      </c>
      <c r="Q5">
        <f t="shared" si="4"/>
        <v>4.4035714285714285</v>
      </c>
    </row>
    <row r="6" spans="1:20" ht="16" x14ac:dyDescent="0.8">
      <c r="A6" s="1">
        <v>5</v>
      </c>
      <c r="B6">
        <v>54</v>
      </c>
      <c r="C6" t="s">
        <v>117</v>
      </c>
      <c r="D6">
        <v>1.302</v>
      </c>
      <c r="E6">
        <v>1.4952000000000001</v>
      </c>
      <c r="F6" s="1">
        <f t="shared" si="0"/>
        <v>0.19320000000000004</v>
      </c>
      <c r="G6" t="s">
        <v>118</v>
      </c>
      <c r="H6">
        <v>1.3142</v>
      </c>
      <c r="I6">
        <v>3.4062000000000001</v>
      </c>
      <c r="J6" s="1">
        <f t="shared" si="1"/>
        <v>2.0920000000000001</v>
      </c>
      <c r="K6" s="1">
        <f t="shared" si="2"/>
        <v>2.2852000000000001</v>
      </c>
      <c r="L6" s="1">
        <f t="shared" si="3"/>
        <v>8.4544022405041144</v>
      </c>
      <c r="N6" s="3" t="s">
        <v>23</v>
      </c>
      <c r="O6" s="3"/>
      <c r="Q6">
        <f t="shared" si="4"/>
        <v>4.231851851851852</v>
      </c>
      <c r="S6" s="3" t="s">
        <v>24</v>
      </c>
      <c r="T6" s="3"/>
    </row>
    <row r="7" spans="1:20" ht="16" x14ac:dyDescent="0.8">
      <c r="A7" s="1">
        <v>6</v>
      </c>
      <c r="B7">
        <v>54</v>
      </c>
      <c r="C7" t="s">
        <v>119</v>
      </c>
      <c r="D7">
        <v>1.2905</v>
      </c>
      <c r="E7" s="4">
        <v>1.5390999999999999</v>
      </c>
      <c r="F7" s="1">
        <f t="shared" si="0"/>
        <v>0.24859999999999993</v>
      </c>
      <c r="G7" t="s">
        <v>120</v>
      </c>
      <c r="H7">
        <v>1.3023</v>
      </c>
      <c r="I7">
        <v>2.9605999999999999</v>
      </c>
      <c r="J7" s="1">
        <f t="shared" si="1"/>
        <v>1.6582999999999999</v>
      </c>
      <c r="K7" s="1">
        <f t="shared" si="2"/>
        <v>1.9068999999999998</v>
      </c>
      <c r="L7" s="1">
        <f t="shared" si="3"/>
        <v>13.036866117782786</v>
      </c>
      <c r="N7" s="5"/>
      <c r="O7" s="5"/>
      <c r="Q7">
        <f t="shared" si="4"/>
        <v>3.5312962962962962</v>
      </c>
      <c r="S7" s="5"/>
      <c r="T7" s="5"/>
    </row>
    <row r="8" spans="1:20" x14ac:dyDescent="0.75">
      <c r="A8" s="1">
        <v>7</v>
      </c>
      <c r="B8">
        <v>52</v>
      </c>
      <c r="C8" t="s">
        <v>121</v>
      </c>
      <c r="D8">
        <v>1.3024</v>
      </c>
      <c r="E8">
        <v>1.6213</v>
      </c>
      <c r="F8" s="1">
        <f t="shared" si="0"/>
        <v>0.31889999999999996</v>
      </c>
      <c r="G8" t="s">
        <v>122</v>
      </c>
      <c r="H8">
        <v>1.3035000000000001</v>
      </c>
      <c r="I8">
        <v>2.847</v>
      </c>
      <c r="J8" s="1">
        <f t="shared" si="1"/>
        <v>1.5434999999999999</v>
      </c>
      <c r="K8" s="1">
        <f t="shared" si="2"/>
        <v>1.8623999999999998</v>
      </c>
      <c r="L8" s="1">
        <f t="shared" si="3"/>
        <v>17.123067010309278</v>
      </c>
      <c r="Q8">
        <f t="shared" si="4"/>
        <v>3.5815384615384609</v>
      </c>
    </row>
    <row r="9" spans="1:20" x14ac:dyDescent="0.75">
      <c r="A9" s="1">
        <v>8</v>
      </c>
      <c r="B9">
        <v>51</v>
      </c>
      <c r="C9" t="s">
        <v>123</v>
      </c>
      <c r="D9">
        <v>1.3003</v>
      </c>
      <c r="E9">
        <v>1.5980000000000001</v>
      </c>
      <c r="F9" s="1">
        <f t="shared" si="0"/>
        <v>0.29770000000000008</v>
      </c>
      <c r="G9" t="s">
        <v>124</v>
      </c>
      <c r="H9">
        <v>1.3050999999999999</v>
      </c>
      <c r="I9">
        <v>2.863</v>
      </c>
      <c r="J9" s="1">
        <f t="shared" si="1"/>
        <v>1.5579000000000001</v>
      </c>
      <c r="K9" s="1">
        <f t="shared" si="2"/>
        <v>1.8556000000000001</v>
      </c>
      <c r="L9" s="1">
        <f t="shared" si="3"/>
        <v>16.04332830351369</v>
      </c>
      <c r="N9" t="s">
        <v>31</v>
      </c>
      <c r="O9">
        <f>AVERAGE(L2:L21)</f>
        <v>15.439674288222434</v>
      </c>
      <c r="Q9">
        <f t="shared" si="4"/>
        <v>3.6384313725490198</v>
      </c>
      <c r="S9" t="s">
        <v>31</v>
      </c>
      <c r="T9">
        <f>AVERAGE(Q2:Q20)</f>
        <v>3.8396503730337574</v>
      </c>
    </row>
    <row r="10" spans="1:20" x14ac:dyDescent="0.75">
      <c r="A10" s="1">
        <v>9</v>
      </c>
      <c r="B10">
        <v>56</v>
      </c>
      <c r="C10" t="s">
        <v>125</v>
      </c>
      <c r="D10">
        <v>1.3059000000000001</v>
      </c>
      <c r="E10">
        <v>1.7265999999999999</v>
      </c>
      <c r="F10" s="1">
        <f t="shared" si="0"/>
        <v>0.42069999999999985</v>
      </c>
      <c r="G10" t="s">
        <v>126</v>
      </c>
      <c r="H10">
        <v>1.3056000000000001</v>
      </c>
      <c r="I10">
        <v>3.5499000000000001</v>
      </c>
      <c r="J10" s="1">
        <f t="shared" si="1"/>
        <v>2.2443</v>
      </c>
      <c r="K10" s="1">
        <f t="shared" si="2"/>
        <v>2.665</v>
      </c>
      <c r="L10" s="1">
        <f t="shared" si="3"/>
        <v>15.786116322701682</v>
      </c>
      <c r="N10" t="s">
        <v>34</v>
      </c>
      <c r="O10">
        <f>(O13/SQRT(20))</f>
        <v>1.0963004426474936</v>
      </c>
      <c r="Q10">
        <f t="shared" si="4"/>
        <v>4.7589285714285712</v>
      </c>
      <c r="S10" t="s">
        <v>34</v>
      </c>
      <c r="T10">
        <f>(T13/SQRT(20))</f>
        <v>0.10816442818227513</v>
      </c>
    </row>
    <row r="11" spans="1:20" x14ac:dyDescent="0.75">
      <c r="A11" s="1">
        <v>10</v>
      </c>
      <c r="B11">
        <v>55</v>
      </c>
      <c r="C11" t="s">
        <v>127</v>
      </c>
      <c r="D11">
        <v>1.3166</v>
      </c>
      <c r="E11">
        <v>1.6595</v>
      </c>
      <c r="F11" s="1">
        <f t="shared" si="0"/>
        <v>0.34289999999999998</v>
      </c>
      <c r="G11" t="s">
        <v>128</v>
      </c>
      <c r="H11">
        <v>1.2963</v>
      </c>
      <c r="I11">
        <v>2.8083</v>
      </c>
      <c r="J11" s="1">
        <f t="shared" si="1"/>
        <v>1.512</v>
      </c>
      <c r="K11" s="1">
        <f t="shared" si="2"/>
        <v>1.8549</v>
      </c>
      <c r="L11" s="1">
        <f t="shared" si="3"/>
        <v>18.486171761280932</v>
      </c>
      <c r="N11" t="s">
        <v>37</v>
      </c>
      <c r="O11">
        <f>MEDIAN(L2:L21)</f>
        <v>15.51543010712566</v>
      </c>
      <c r="Q11">
        <f t="shared" si="4"/>
        <v>3.3725454545454543</v>
      </c>
      <c r="S11" t="s">
        <v>37</v>
      </c>
      <c r="T11">
        <f>MEDIAN(Q2:Q20)</f>
        <v>3.6396226415094337</v>
      </c>
    </row>
    <row r="12" spans="1:20" x14ac:dyDescent="0.75">
      <c r="A12" s="1">
        <v>11</v>
      </c>
      <c r="B12">
        <v>58</v>
      </c>
      <c r="C12" t="s">
        <v>129</v>
      </c>
      <c r="D12">
        <v>1.3035000000000001</v>
      </c>
      <c r="E12">
        <v>1.6791</v>
      </c>
      <c r="F12" s="1">
        <f t="shared" si="0"/>
        <v>0.37559999999999993</v>
      </c>
      <c r="G12" t="s">
        <v>130</v>
      </c>
      <c r="H12">
        <v>1.3012999999999999</v>
      </c>
      <c r="I12">
        <v>3.3895</v>
      </c>
      <c r="J12" s="1">
        <f t="shared" si="1"/>
        <v>2.0882000000000001</v>
      </c>
      <c r="K12" s="1">
        <f t="shared" si="2"/>
        <v>2.4638</v>
      </c>
      <c r="L12" s="1">
        <f t="shared" si="3"/>
        <v>15.244743891549636</v>
      </c>
      <c r="N12" t="s">
        <v>40</v>
      </c>
      <c r="O12" t="e">
        <f>_xlfn.MODE.SNGL(L2:L21)</f>
        <v>#N/A</v>
      </c>
      <c r="Q12">
        <f t="shared" si="4"/>
        <v>4.2479310344827592</v>
      </c>
      <c r="S12" t="s">
        <v>40</v>
      </c>
      <c r="T12" t="e">
        <f>_xlfn.MODE.SNGL(Q2:Q20)</f>
        <v>#N/A</v>
      </c>
    </row>
    <row r="13" spans="1:20" x14ac:dyDescent="0.75">
      <c r="A13" s="1">
        <v>12</v>
      </c>
      <c r="B13">
        <v>50</v>
      </c>
      <c r="C13" t="s">
        <v>131</v>
      </c>
      <c r="D13">
        <v>1.2931999999999999</v>
      </c>
      <c r="E13">
        <v>1.4964</v>
      </c>
      <c r="F13" s="1">
        <f t="shared" si="0"/>
        <v>0.20320000000000005</v>
      </c>
      <c r="G13" t="s">
        <v>132</v>
      </c>
      <c r="H13">
        <v>1.3008</v>
      </c>
      <c r="I13">
        <v>2.6976</v>
      </c>
      <c r="J13" s="1">
        <f t="shared" si="1"/>
        <v>1.3968</v>
      </c>
      <c r="K13" s="1">
        <f t="shared" si="2"/>
        <v>1.6</v>
      </c>
      <c r="L13" s="1">
        <f t="shared" si="3"/>
        <v>12.700000000000003</v>
      </c>
      <c r="N13" t="s">
        <v>43</v>
      </c>
      <c r="O13">
        <f>_xlfn.STDEV.S(L2:L21)</f>
        <v>4.9028046270458105</v>
      </c>
      <c r="Q13">
        <f t="shared" si="4"/>
        <v>3.2</v>
      </c>
      <c r="S13" t="s">
        <v>43</v>
      </c>
      <c r="T13">
        <f>_xlfn.STDEV.S(Q2:Q20)</f>
        <v>0.48372602832592243</v>
      </c>
    </row>
    <row r="14" spans="1:20" x14ac:dyDescent="0.75">
      <c r="A14" s="1">
        <v>13</v>
      </c>
      <c r="B14">
        <v>56</v>
      </c>
      <c r="C14" t="s">
        <v>133</v>
      </c>
      <c r="D14">
        <v>1.2870999999999999</v>
      </c>
      <c r="E14">
        <v>1.5205</v>
      </c>
      <c r="F14" s="1">
        <f t="shared" si="0"/>
        <v>0.23340000000000005</v>
      </c>
      <c r="G14" t="s">
        <v>134</v>
      </c>
      <c r="H14">
        <v>1.2959000000000001</v>
      </c>
      <c r="I14">
        <v>3.2679</v>
      </c>
      <c r="J14" s="1">
        <f t="shared" si="1"/>
        <v>1.972</v>
      </c>
      <c r="K14" s="1">
        <f t="shared" si="2"/>
        <v>2.2054</v>
      </c>
      <c r="L14" s="1">
        <f t="shared" si="3"/>
        <v>10.58311417429945</v>
      </c>
      <c r="N14" t="s">
        <v>46</v>
      </c>
      <c r="O14">
        <f>_xlfn.VAR.S(L2:L21)</f>
        <v>24.037493210981808</v>
      </c>
      <c r="Q14">
        <f t="shared" si="4"/>
        <v>3.9382142857142859</v>
      </c>
      <c r="S14" t="s">
        <v>46</v>
      </c>
      <c r="T14">
        <f>_xlfn.VAR.S(Q2:Q20)</f>
        <v>0.23399087047997114</v>
      </c>
    </row>
    <row r="15" spans="1:20" x14ac:dyDescent="0.75">
      <c r="A15" s="1">
        <v>14</v>
      </c>
      <c r="B15">
        <v>58</v>
      </c>
      <c r="C15" t="s">
        <v>135</v>
      </c>
      <c r="D15">
        <v>1.3149</v>
      </c>
      <c r="E15">
        <v>1.4744999999999999</v>
      </c>
      <c r="F15" s="1">
        <f t="shared" si="0"/>
        <v>0.15959999999999996</v>
      </c>
      <c r="G15" t="s">
        <v>136</v>
      </c>
      <c r="H15">
        <v>1.3084</v>
      </c>
      <c r="I15">
        <v>3.2362000000000002</v>
      </c>
      <c r="J15" s="1">
        <f t="shared" si="1"/>
        <v>1.9278000000000002</v>
      </c>
      <c r="K15" s="1">
        <f t="shared" si="2"/>
        <v>2.0874000000000001</v>
      </c>
      <c r="L15" s="1">
        <f t="shared" si="3"/>
        <v>7.645875251509052</v>
      </c>
      <c r="N15" t="s">
        <v>49</v>
      </c>
      <c r="O15">
        <f>KURT(L2:L21)</f>
        <v>0.22804606291533425</v>
      </c>
      <c r="Q15">
        <f t="shared" si="4"/>
        <v>3.5989655172413793</v>
      </c>
      <c r="S15" t="s">
        <v>49</v>
      </c>
      <c r="T15">
        <f>KURT(Q2:Q20)</f>
        <v>-1.0383517727960072</v>
      </c>
    </row>
    <row r="16" spans="1:20" x14ac:dyDescent="0.75">
      <c r="A16" s="1">
        <v>15</v>
      </c>
      <c r="B16">
        <v>59</v>
      </c>
      <c r="C16" t="s">
        <v>137</v>
      </c>
      <c r="D16">
        <v>1.3172999999999999</v>
      </c>
      <c r="E16">
        <v>1.5490999999999999</v>
      </c>
      <c r="F16" s="1">
        <f t="shared" si="0"/>
        <v>0.23180000000000001</v>
      </c>
      <c r="G16" t="s">
        <v>138</v>
      </c>
      <c r="H16">
        <v>1.2914000000000001</v>
      </c>
      <c r="I16">
        <v>3.7490999999999999</v>
      </c>
      <c r="J16" s="1">
        <f t="shared" si="1"/>
        <v>2.4577</v>
      </c>
      <c r="K16" s="1">
        <f t="shared" si="2"/>
        <v>2.6894999999999998</v>
      </c>
      <c r="L16" s="1">
        <f t="shared" si="3"/>
        <v>8.61870236103365</v>
      </c>
      <c r="N16" t="s">
        <v>52</v>
      </c>
      <c r="O16">
        <f>SKEW(L2:L21)</f>
        <v>0.4266108336718416</v>
      </c>
      <c r="Q16">
        <f t="shared" si="4"/>
        <v>4.5584745762711858</v>
      </c>
      <c r="S16" t="s">
        <v>52</v>
      </c>
      <c r="T16">
        <f>SKEW(Q2:Q20)</f>
        <v>0.362193285186308</v>
      </c>
    </row>
    <row r="17" spans="1:20" x14ac:dyDescent="0.75">
      <c r="A17" s="1">
        <v>16</v>
      </c>
      <c r="B17">
        <v>53</v>
      </c>
      <c r="C17" t="s">
        <v>139</v>
      </c>
      <c r="D17">
        <v>1.2968999999999999</v>
      </c>
      <c r="E17">
        <v>1.5871999999999999</v>
      </c>
      <c r="F17" s="1">
        <f t="shared" si="0"/>
        <v>0.2903</v>
      </c>
      <c r="G17" t="s">
        <v>140</v>
      </c>
      <c r="H17">
        <v>1.2902</v>
      </c>
      <c r="I17">
        <v>2.9289000000000001</v>
      </c>
      <c r="J17" s="1">
        <f t="shared" si="1"/>
        <v>1.6387</v>
      </c>
      <c r="K17" s="1">
        <f t="shared" si="2"/>
        <v>1.929</v>
      </c>
      <c r="L17" s="1">
        <f t="shared" si="3"/>
        <v>15.049248315189217</v>
      </c>
      <c r="N17" t="s">
        <v>55</v>
      </c>
      <c r="O17">
        <f>MAX(L2:L21)-MIN(L2:L21)</f>
        <v>18.603941848427546</v>
      </c>
      <c r="Q17">
        <f t="shared" si="4"/>
        <v>3.6396226415094337</v>
      </c>
      <c r="S17" t="s">
        <v>55</v>
      </c>
      <c r="T17">
        <f>MAX(Q2:Q20)-MIN(Q2:Q20)</f>
        <v>1.6370054945054942</v>
      </c>
    </row>
    <row r="18" spans="1:20" x14ac:dyDescent="0.75">
      <c r="A18" s="1">
        <v>17</v>
      </c>
      <c r="B18">
        <v>52</v>
      </c>
      <c r="C18" t="s">
        <v>141</v>
      </c>
      <c r="D18">
        <v>1.2975000000000001</v>
      </c>
      <c r="E18">
        <v>1.58</v>
      </c>
      <c r="F18" s="1">
        <f t="shared" si="0"/>
        <v>0.28249999999999997</v>
      </c>
      <c r="G18" t="s">
        <v>142</v>
      </c>
      <c r="H18">
        <v>1.3003</v>
      </c>
      <c r="I18">
        <v>2.6412</v>
      </c>
      <c r="J18" s="1">
        <f t="shared" si="1"/>
        <v>1.3409</v>
      </c>
      <c r="K18" s="1">
        <f t="shared" si="2"/>
        <v>1.6234</v>
      </c>
      <c r="L18" s="1">
        <f t="shared" si="3"/>
        <v>17.401749414808425</v>
      </c>
      <c r="N18" t="s">
        <v>58</v>
      </c>
      <c r="O18">
        <f>MIN(L2:L21)</f>
        <v>7.645875251509052</v>
      </c>
      <c r="Q18">
        <f t="shared" si="4"/>
        <v>3.121923076923077</v>
      </c>
      <c r="S18" t="s">
        <v>58</v>
      </c>
      <c r="T18">
        <f>MIN(Q2:Q20)</f>
        <v>3.121923076923077</v>
      </c>
    </row>
    <row r="19" spans="1:20" x14ac:dyDescent="0.75">
      <c r="A19" s="1">
        <v>18</v>
      </c>
      <c r="B19">
        <v>50</v>
      </c>
      <c r="C19" t="s">
        <v>143</v>
      </c>
      <c r="D19">
        <v>1.2970999999999999</v>
      </c>
      <c r="E19">
        <v>1.609</v>
      </c>
      <c r="F19" s="1">
        <f t="shared" si="0"/>
        <v>0.31190000000000007</v>
      </c>
      <c r="G19" t="s">
        <v>144</v>
      </c>
      <c r="H19">
        <v>1.2903</v>
      </c>
      <c r="I19">
        <v>2.5718000000000001</v>
      </c>
      <c r="J19" s="1">
        <f t="shared" si="1"/>
        <v>1.2815000000000001</v>
      </c>
      <c r="K19" s="1">
        <f t="shared" si="2"/>
        <v>1.5934000000000001</v>
      </c>
      <c r="L19" s="1">
        <f t="shared" si="3"/>
        <v>19.574494791012931</v>
      </c>
      <c r="N19" t="s">
        <v>61</v>
      </c>
      <c r="O19">
        <f>MAX(L2:L21)</f>
        <v>26.249817099936596</v>
      </c>
      <c r="Q19">
        <f>(K20/B20)*100</f>
        <v>3.58</v>
      </c>
      <c r="S19" t="s">
        <v>61</v>
      </c>
      <c r="T19">
        <f>MAX(Q2:Q20)</f>
        <v>4.7589285714285712</v>
      </c>
    </row>
    <row r="20" spans="1:20" x14ac:dyDescent="0.75">
      <c r="A20" s="1">
        <v>19</v>
      </c>
      <c r="B20">
        <v>55</v>
      </c>
      <c r="C20" t="s">
        <v>145</v>
      </c>
      <c r="D20">
        <v>1.2970999999999999</v>
      </c>
      <c r="E20">
        <v>1.6095999999999999</v>
      </c>
      <c r="F20" s="1">
        <f t="shared" si="0"/>
        <v>0.3125</v>
      </c>
      <c r="G20" t="s">
        <v>146</v>
      </c>
      <c r="H20">
        <v>1.2935000000000001</v>
      </c>
      <c r="I20" s="1">
        <v>2.95</v>
      </c>
      <c r="J20" s="1">
        <f t="shared" si="1"/>
        <v>1.6565000000000001</v>
      </c>
      <c r="K20" s="1">
        <f t="shared" si="2"/>
        <v>1.9690000000000001</v>
      </c>
      <c r="L20" s="1">
        <f t="shared" si="3"/>
        <v>15.871000507872015</v>
      </c>
      <c r="N20" t="s">
        <v>64</v>
      </c>
      <c r="O20">
        <f>SUM(L2:L21)</f>
        <v>308.79348576444869</v>
      </c>
      <c r="Q20">
        <f>(K21/B21)*100</f>
        <v>3.3230188679245285</v>
      </c>
      <c r="S20" t="s">
        <v>64</v>
      </c>
      <c r="T20">
        <f>SUM(Q2:Q20)</f>
        <v>72.953357087641393</v>
      </c>
    </row>
    <row r="21" spans="1:20" ht="15.5" thickBot="1" x14ac:dyDescent="0.9">
      <c r="A21" s="1">
        <v>20</v>
      </c>
      <c r="B21">
        <v>53</v>
      </c>
      <c r="C21" t="s">
        <v>147</v>
      </c>
      <c r="D21">
        <v>1.2876000000000001</v>
      </c>
      <c r="E21" s="2">
        <v>1.7189000000000001</v>
      </c>
      <c r="F21" s="1">
        <f t="shared" si="0"/>
        <v>0.43130000000000002</v>
      </c>
      <c r="G21" t="s">
        <v>148</v>
      </c>
      <c r="H21">
        <v>1.3072999999999999</v>
      </c>
      <c r="I21" s="1">
        <v>2.6372</v>
      </c>
      <c r="J21" s="1">
        <f t="shared" si="1"/>
        <v>1.3299000000000001</v>
      </c>
      <c r="K21" s="1">
        <f t="shared" si="2"/>
        <v>1.7612000000000001</v>
      </c>
      <c r="L21" s="1">
        <f t="shared" si="3"/>
        <v>24.488984783102431</v>
      </c>
      <c r="N21" s="6" t="s">
        <v>68</v>
      </c>
      <c r="O21" s="6">
        <v>20</v>
      </c>
      <c r="Q21" t="e">
        <f>(K22/B22)*100</f>
        <v>#DIV/0!</v>
      </c>
      <c r="S21" s="6" t="s">
        <v>68</v>
      </c>
      <c r="T21" s="6">
        <v>20</v>
      </c>
    </row>
  </sheetData>
  <pageMargins left="0.70000000000000007" right="0.70000000000000007" top="0.75" bottom="0.75" header="0.30000000000000004" footer="0.3000000000000000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54</v>
      </c>
      <c r="C2" t="s">
        <v>149</v>
      </c>
      <c r="D2">
        <v>1.2952999999999999</v>
      </c>
      <c r="E2">
        <v>1.7210000000000001</v>
      </c>
      <c r="F2" s="1">
        <f t="shared" ref="F2:F21" si="0">(E2-D2)</f>
        <v>0.42570000000000019</v>
      </c>
      <c r="G2" t="s">
        <v>150</v>
      </c>
      <c r="H2">
        <v>1.3062</v>
      </c>
      <c r="I2">
        <v>2.9211999999999998</v>
      </c>
      <c r="J2" s="1">
        <f t="shared" ref="J2:J16" si="1">(I2-H2)</f>
        <v>1.6149999999999998</v>
      </c>
      <c r="K2" s="1">
        <f t="shared" ref="K2:K21" si="2">(F2+J2)</f>
        <v>2.0407000000000002</v>
      </c>
      <c r="L2" s="1">
        <f t="shared" ref="L2:L21" si="3">(F2/K2)*100</f>
        <v>20.860489047875735</v>
      </c>
      <c r="Q2">
        <f t="shared" ref="Q2:Q18" si="4">(K2/B2)*100</f>
        <v>3.7790740740740745</v>
      </c>
    </row>
    <row r="3" spans="1:20" x14ac:dyDescent="0.75">
      <c r="A3" s="1">
        <v>2</v>
      </c>
      <c r="B3">
        <v>53</v>
      </c>
      <c r="C3" t="s">
        <v>151</v>
      </c>
      <c r="D3">
        <v>1.2968999999999999</v>
      </c>
      <c r="E3">
        <v>1.6988000000000001</v>
      </c>
      <c r="F3" s="1">
        <f t="shared" si="0"/>
        <v>0.40190000000000015</v>
      </c>
      <c r="G3" t="s">
        <v>152</v>
      </c>
      <c r="H3">
        <v>1.3036000000000001</v>
      </c>
      <c r="I3">
        <v>2.867</v>
      </c>
      <c r="J3" s="1">
        <f t="shared" si="1"/>
        <v>1.5633999999999999</v>
      </c>
      <c r="K3" s="1">
        <f t="shared" si="2"/>
        <v>1.9653</v>
      </c>
      <c r="L3" s="1">
        <f t="shared" si="3"/>
        <v>20.449804101155049</v>
      </c>
      <c r="Q3">
        <f t="shared" si="4"/>
        <v>3.7081132075471701</v>
      </c>
    </row>
    <row r="4" spans="1:20" x14ac:dyDescent="0.75">
      <c r="A4" s="1">
        <v>3</v>
      </c>
      <c r="B4">
        <v>56</v>
      </c>
      <c r="C4" t="s">
        <v>153</v>
      </c>
      <c r="D4">
        <v>1.2967</v>
      </c>
      <c r="E4">
        <v>1.6612</v>
      </c>
      <c r="F4" s="1">
        <f t="shared" si="0"/>
        <v>0.36450000000000005</v>
      </c>
      <c r="G4" t="s">
        <v>154</v>
      </c>
      <c r="H4">
        <v>1.3007</v>
      </c>
      <c r="I4">
        <v>3.5428999999999999</v>
      </c>
      <c r="J4" s="1">
        <f t="shared" si="1"/>
        <v>2.2422</v>
      </c>
      <c r="K4" s="1">
        <f t="shared" si="2"/>
        <v>2.6067</v>
      </c>
      <c r="L4" s="1">
        <f t="shared" si="3"/>
        <v>13.98319714581655</v>
      </c>
      <c r="Q4">
        <f t="shared" si="4"/>
        <v>4.6548214285714282</v>
      </c>
    </row>
    <row r="5" spans="1:20" ht="15.5" thickBot="1" x14ac:dyDescent="0.9">
      <c r="A5" s="1">
        <v>4</v>
      </c>
      <c r="B5">
        <v>53</v>
      </c>
      <c r="C5" t="s">
        <v>155</v>
      </c>
      <c r="D5">
        <v>1.2983</v>
      </c>
      <c r="E5">
        <v>1.7141999999999999</v>
      </c>
      <c r="F5" s="1">
        <f t="shared" si="0"/>
        <v>0.41589999999999994</v>
      </c>
      <c r="G5" t="s">
        <v>156</v>
      </c>
      <c r="H5">
        <v>1.3075000000000001</v>
      </c>
      <c r="I5">
        <v>2.7603</v>
      </c>
      <c r="J5" s="1">
        <f t="shared" si="1"/>
        <v>1.4527999999999999</v>
      </c>
      <c r="K5" s="1">
        <f t="shared" si="2"/>
        <v>1.8686999999999998</v>
      </c>
      <c r="L5" s="1">
        <f t="shared" si="3"/>
        <v>22.256113875956547</v>
      </c>
      <c r="Q5">
        <f t="shared" si="4"/>
        <v>3.5258490566037732</v>
      </c>
    </row>
    <row r="6" spans="1:20" ht="16" x14ac:dyDescent="0.8">
      <c r="A6" s="1">
        <v>5</v>
      </c>
      <c r="B6">
        <v>53</v>
      </c>
      <c r="C6" t="s">
        <v>157</v>
      </c>
      <c r="D6">
        <v>1.2972999999999999</v>
      </c>
      <c r="E6">
        <v>1.6020000000000001</v>
      </c>
      <c r="F6" s="1">
        <f t="shared" si="0"/>
        <v>0.30470000000000019</v>
      </c>
      <c r="G6" t="s">
        <v>158</v>
      </c>
      <c r="H6">
        <v>1.3046</v>
      </c>
      <c r="I6">
        <v>2.9872999999999998</v>
      </c>
      <c r="J6" s="1">
        <f t="shared" si="1"/>
        <v>1.6826999999999999</v>
      </c>
      <c r="K6" s="1">
        <f t="shared" si="2"/>
        <v>1.9874000000000001</v>
      </c>
      <c r="L6" s="1">
        <f t="shared" si="3"/>
        <v>15.331589010767846</v>
      </c>
      <c r="N6" s="3" t="s">
        <v>23</v>
      </c>
      <c r="O6" s="3"/>
      <c r="Q6">
        <f t="shared" si="4"/>
        <v>3.7498113207547172</v>
      </c>
      <c r="S6" s="3" t="s">
        <v>24</v>
      </c>
      <c r="T6" s="3"/>
    </row>
    <row r="7" spans="1:20" ht="16" x14ac:dyDescent="0.8">
      <c r="A7" s="1">
        <v>6</v>
      </c>
      <c r="B7">
        <v>57</v>
      </c>
      <c r="C7" t="s">
        <v>159</v>
      </c>
      <c r="D7">
        <v>1.2939000000000001</v>
      </c>
      <c r="E7" s="4">
        <v>1.7067000000000001</v>
      </c>
      <c r="F7" s="1">
        <f t="shared" si="0"/>
        <v>0.41280000000000006</v>
      </c>
      <c r="G7" t="s">
        <v>160</v>
      </c>
      <c r="H7">
        <v>1.2947</v>
      </c>
      <c r="I7">
        <v>3.2271000000000001</v>
      </c>
      <c r="J7" s="1">
        <f t="shared" si="1"/>
        <v>1.9324000000000001</v>
      </c>
      <c r="K7" s="1">
        <f t="shared" si="2"/>
        <v>2.3452000000000002</v>
      </c>
      <c r="L7" s="1">
        <f t="shared" si="3"/>
        <v>17.601910284837118</v>
      </c>
      <c r="N7" s="5"/>
      <c r="O7" s="5"/>
      <c r="Q7">
        <f t="shared" si="4"/>
        <v>4.1143859649122811</v>
      </c>
      <c r="S7" s="5"/>
      <c r="T7" s="5"/>
    </row>
    <row r="8" spans="1:20" x14ac:dyDescent="0.75">
      <c r="A8" s="1">
        <v>7</v>
      </c>
      <c r="B8">
        <v>53</v>
      </c>
      <c r="C8" t="s">
        <v>161</v>
      </c>
      <c r="D8">
        <v>1.3005</v>
      </c>
      <c r="E8">
        <v>1.5589</v>
      </c>
      <c r="F8" s="1">
        <f t="shared" si="0"/>
        <v>0.25839999999999996</v>
      </c>
      <c r="G8" t="s">
        <v>162</v>
      </c>
      <c r="H8">
        <v>1.3</v>
      </c>
      <c r="I8">
        <v>3.4207999999999998</v>
      </c>
      <c r="J8" s="1">
        <f t="shared" si="1"/>
        <v>2.1208</v>
      </c>
      <c r="K8" s="1">
        <f t="shared" si="2"/>
        <v>2.3792</v>
      </c>
      <c r="L8" s="1">
        <f t="shared" si="3"/>
        <v>10.860793544048418</v>
      </c>
      <c r="Q8">
        <f t="shared" si="4"/>
        <v>4.4890566037735846</v>
      </c>
    </row>
    <row r="9" spans="1:20" x14ac:dyDescent="0.75">
      <c r="A9" s="1">
        <v>8</v>
      </c>
      <c r="B9">
        <v>58</v>
      </c>
      <c r="C9" t="s">
        <v>163</v>
      </c>
      <c r="D9">
        <v>1.2965</v>
      </c>
      <c r="E9">
        <v>1.6944999999999999</v>
      </c>
      <c r="F9" s="1">
        <f t="shared" si="0"/>
        <v>0.39799999999999991</v>
      </c>
      <c r="G9" t="s">
        <v>164</v>
      </c>
      <c r="H9">
        <v>1.2981</v>
      </c>
      <c r="I9">
        <v>3.6040000000000001</v>
      </c>
      <c r="J9" s="1">
        <f t="shared" si="1"/>
        <v>2.3059000000000003</v>
      </c>
      <c r="K9" s="1">
        <f t="shared" si="2"/>
        <v>2.7039</v>
      </c>
      <c r="L9" s="1">
        <f t="shared" si="3"/>
        <v>14.719479270683083</v>
      </c>
      <c r="N9" t="s">
        <v>31</v>
      </c>
      <c r="O9">
        <f>AVERAGE(L2:L21)</f>
        <v>14.861405406422275</v>
      </c>
      <c r="Q9">
        <f t="shared" si="4"/>
        <v>4.661896551724138</v>
      </c>
      <c r="S9" t="s">
        <v>31</v>
      </c>
      <c r="T9">
        <f>AVERAGE(Q2:Q20)</f>
        <v>3.9098579707591559</v>
      </c>
    </row>
    <row r="10" spans="1:20" x14ac:dyDescent="0.75">
      <c r="A10" s="1">
        <v>9</v>
      </c>
      <c r="B10">
        <v>55</v>
      </c>
      <c r="C10" t="s">
        <v>165</v>
      </c>
      <c r="D10">
        <v>1.3011999999999999</v>
      </c>
      <c r="E10">
        <v>1.712</v>
      </c>
      <c r="F10" s="1">
        <f t="shared" si="0"/>
        <v>0.41080000000000005</v>
      </c>
      <c r="G10" t="s">
        <v>166</v>
      </c>
      <c r="H10">
        <v>1.2959000000000001</v>
      </c>
      <c r="I10">
        <v>3.7094999999999998</v>
      </c>
      <c r="J10" s="1">
        <f t="shared" si="1"/>
        <v>2.4135999999999997</v>
      </c>
      <c r="K10" s="1">
        <f t="shared" si="2"/>
        <v>2.8243999999999998</v>
      </c>
      <c r="L10" s="1">
        <f t="shared" si="3"/>
        <v>14.544682056365957</v>
      </c>
      <c r="N10" t="s">
        <v>34</v>
      </c>
      <c r="O10">
        <f>(O13/SQRT(20))</f>
        <v>2.0826317756042729</v>
      </c>
      <c r="Q10">
        <f t="shared" si="4"/>
        <v>5.135272727272727</v>
      </c>
      <c r="S10" t="s">
        <v>34</v>
      </c>
      <c r="T10">
        <f>(T13/SQRT(20))</f>
        <v>0.36266364149706815</v>
      </c>
    </row>
    <row r="11" spans="1:20" x14ac:dyDescent="0.75">
      <c r="A11" s="1">
        <v>10</v>
      </c>
      <c r="B11">
        <v>52</v>
      </c>
      <c r="C11" t="s">
        <v>167</v>
      </c>
      <c r="D11">
        <v>1.3112999999999999</v>
      </c>
      <c r="E11">
        <v>1.7849999999999999</v>
      </c>
      <c r="F11" s="1">
        <f t="shared" si="0"/>
        <v>0.47370000000000001</v>
      </c>
      <c r="G11" t="s">
        <v>168</v>
      </c>
      <c r="H11">
        <v>1.3102</v>
      </c>
      <c r="I11">
        <v>2.8633999999999999</v>
      </c>
      <c r="J11" s="1">
        <f t="shared" si="1"/>
        <v>1.5531999999999999</v>
      </c>
      <c r="K11" s="1">
        <f t="shared" si="2"/>
        <v>2.0268999999999999</v>
      </c>
      <c r="L11" s="1">
        <f t="shared" si="3"/>
        <v>23.370664561645864</v>
      </c>
      <c r="N11" t="s">
        <v>37</v>
      </c>
      <c r="O11">
        <f>MEDIAN(L2:L21)</f>
        <v>15.959518976234275</v>
      </c>
      <c r="Q11">
        <f t="shared" si="4"/>
        <v>3.8978846153846156</v>
      </c>
      <c r="S11" t="s">
        <v>37</v>
      </c>
      <c r="T11">
        <f>MEDIAN(Q2:Q20)</f>
        <v>4.1143859649122811</v>
      </c>
    </row>
    <row r="12" spans="1:20" x14ac:dyDescent="0.75">
      <c r="A12" s="1">
        <v>11</v>
      </c>
      <c r="B12">
        <v>52</v>
      </c>
      <c r="C12" t="s">
        <v>169</v>
      </c>
      <c r="D12">
        <v>1.3016000000000001</v>
      </c>
      <c r="E12">
        <v>1.6033999999999999</v>
      </c>
      <c r="F12" s="1">
        <f t="shared" si="0"/>
        <v>0.30179999999999985</v>
      </c>
      <c r="G12" t="s">
        <v>170</v>
      </c>
      <c r="H12">
        <v>1.3026</v>
      </c>
      <c r="I12">
        <v>2.4704000000000002</v>
      </c>
      <c r="J12" s="1">
        <f t="shared" si="1"/>
        <v>1.1678000000000002</v>
      </c>
      <c r="K12" s="1">
        <f t="shared" si="2"/>
        <v>1.4696</v>
      </c>
      <c r="L12" s="1">
        <f t="shared" si="3"/>
        <v>20.536200326619479</v>
      </c>
      <c r="N12" t="s">
        <v>40</v>
      </c>
      <c r="O12" t="e">
        <f>_xlfn.MODE.SNGL(L2:L21)</f>
        <v>#N/A</v>
      </c>
      <c r="Q12">
        <f t="shared" si="4"/>
        <v>2.8261538461538462</v>
      </c>
      <c r="S12" t="s">
        <v>40</v>
      </c>
      <c r="T12" t="e">
        <f>_xlfn.MODE.SNGL(Q2:Q20)</f>
        <v>#N/A</v>
      </c>
    </row>
    <row r="13" spans="1:20" x14ac:dyDescent="0.75">
      <c r="A13" s="1">
        <v>12</v>
      </c>
      <c r="B13">
        <v>55</v>
      </c>
      <c r="C13" t="s">
        <v>171</v>
      </c>
      <c r="D13">
        <v>1.3151999999999999</v>
      </c>
      <c r="E13">
        <v>1.6102000000000001</v>
      </c>
      <c r="F13" s="1">
        <f t="shared" si="0"/>
        <v>0.29500000000000015</v>
      </c>
      <c r="G13" t="s">
        <v>172</v>
      </c>
      <c r="H13">
        <v>1.2987</v>
      </c>
      <c r="I13">
        <v>3.6678999999999999</v>
      </c>
      <c r="J13" s="1">
        <f t="shared" si="1"/>
        <v>2.3692000000000002</v>
      </c>
      <c r="K13" s="1">
        <f t="shared" si="2"/>
        <v>2.6642000000000001</v>
      </c>
      <c r="L13" s="1">
        <f t="shared" si="3"/>
        <v>11.072742286615124</v>
      </c>
      <c r="N13" t="s">
        <v>43</v>
      </c>
      <c r="O13">
        <f>_xlfn.STDEV.S(L2:L21)</f>
        <v>9.3138124447044852</v>
      </c>
      <c r="Q13">
        <f t="shared" si="4"/>
        <v>4.8440000000000003</v>
      </c>
      <c r="S13" t="s">
        <v>43</v>
      </c>
      <c r="T13">
        <f>_xlfn.STDEV.S(Q2:Q20)</f>
        <v>1.6218811107101161</v>
      </c>
    </row>
    <row r="14" spans="1:20" x14ac:dyDescent="0.75">
      <c r="A14" s="1">
        <v>13</v>
      </c>
      <c r="B14">
        <v>56</v>
      </c>
      <c r="C14" t="s">
        <v>173</v>
      </c>
      <c r="D14">
        <v>1.3041</v>
      </c>
      <c r="E14">
        <v>1.7507999999999999</v>
      </c>
      <c r="F14" s="1">
        <f t="shared" si="0"/>
        <v>0.44669999999999987</v>
      </c>
      <c r="G14" t="s">
        <v>174</v>
      </c>
      <c r="H14">
        <v>1.3053999999999999</v>
      </c>
      <c r="I14">
        <v>3.5516999999999999</v>
      </c>
      <c r="J14" s="1">
        <f t="shared" si="1"/>
        <v>2.2462999999999997</v>
      </c>
      <c r="K14" s="1">
        <f t="shared" si="2"/>
        <v>2.6929999999999996</v>
      </c>
      <c r="L14" s="1">
        <f t="shared" si="3"/>
        <v>16.587448941700703</v>
      </c>
      <c r="N14" t="s">
        <v>46</v>
      </c>
      <c r="O14">
        <f>_xlfn.VAR.S(L2:L21)</f>
        <v>86.747102255132148</v>
      </c>
      <c r="Q14">
        <f t="shared" si="4"/>
        <v>4.808928571428571</v>
      </c>
      <c r="S14" t="s">
        <v>46</v>
      </c>
      <c r="T14">
        <f>_xlfn.VAR.S(Q2:Q20)</f>
        <v>2.6304983372782798</v>
      </c>
    </row>
    <row r="15" spans="1:20" x14ac:dyDescent="0.75">
      <c r="A15" s="1">
        <v>14</v>
      </c>
      <c r="B15">
        <v>57</v>
      </c>
      <c r="C15" t="s">
        <v>175</v>
      </c>
      <c r="D15">
        <v>1.2992999999999999</v>
      </c>
      <c r="E15">
        <v>1.4552</v>
      </c>
      <c r="F15" s="1">
        <f t="shared" si="0"/>
        <v>0.15590000000000015</v>
      </c>
      <c r="G15" t="s">
        <v>176</v>
      </c>
      <c r="H15">
        <v>1.2956000000000001</v>
      </c>
      <c r="I15">
        <v>4.3379000000000003</v>
      </c>
      <c r="J15" s="1">
        <f t="shared" si="1"/>
        <v>3.0423</v>
      </c>
      <c r="K15" s="1">
        <f t="shared" si="2"/>
        <v>3.1981999999999999</v>
      </c>
      <c r="L15" s="1">
        <f t="shared" si="3"/>
        <v>4.8746169720467813</v>
      </c>
      <c r="N15" t="s">
        <v>49</v>
      </c>
      <c r="O15">
        <f>KURT(L2:L21)</f>
        <v>7.6467454226011498</v>
      </c>
      <c r="Q15">
        <f t="shared" si="4"/>
        <v>5.6108771929824561</v>
      </c>
      <c r="S15" t="s">
        <v>49</v>
      </c>
      <c r="T15">
        <f>KURT(Q2:Q20)</f>
        <v>10.543033700594462</v>
      </c>
    </row>
    <row r="16" spans="1:20" x14ac:dyDescent="0.75">
      <c r="A16" s="1">
        <v>15</v>
      </c>
      <c r="B16">
        <v>50</v>
      </c>
      <c r="C16" t="s">
        <v>177</v>
      </c>
      <c r="D16">
        <v>1.2927999999999999</v>
      </c>
      <c r="E16">
        <v>1.6556999999999999</v>
      </c>
      <c r="F16" s="1">
        <f t="shared" si="0"/>
        <v>0.3629</v>
      </c>
      <c r="G16" t="s">
        <v>178</v>
      </c>
      <c r="H16">
        <v>1.2985</v>
      </c>
      <c r="I16">
        <v>2.3993000000000002</v>
      </c>
      <c r="J16" s="1">
        <f t="shared" si="1"/>
        <v>1.1008000000000002</v>
      </c>
      <c r="K16" s="1">
        <f t="shared" si="2"/>
        <v>1.4637000000000002</v>
      </c>
      <c r="L16" s="1">
        <f t="shared" si="3"/>
        <v>24.79333196693311</v>
      </c>
      <c r="N16" t="s">
        <v>52</v>
      </c>
      <c r="O16">
        <f>SKEW(L2:L21)</f>
        <v>-2.3853373898341586</v>
      </c>
      <c r="Q16">
        <f t="shared" si="4"/>
        <v>2.9274000000000004</v>
      </c>
      <c r="S16" t="s">
        <v>52</v>
      </c>
      <c r="T16">
        <f>SKEW(Q2:Q20)</f>
        <v>-2.9041767909861402</v>
      </c>
    </row>
    <row r="17" spans="1:20" x14ac:dyDescent="0.75">
      <c r="A17" s="1">
        <v>16</v>
      </c>
      <c r="B17">
        <v>56</v>
      </c>
      <c r="C17" t="s">
        <v>179</v>
      </c>
      <c r="D17">
        <v>1.2954000000000001</v>
      </c>
      <c r="E17">
        <v>1.5395000000000001</v>
      </c>
      <c r="F17" s="1">
        <f t="shared" si="0"/>
        <v>0.24409999999999998</v>
      </c>
      <c r="G17" t="s">
        <v>180</v>
      </c>
      <c r="H17">
        <v>1.2934000000000001</v>
      </c>
      <c r="I17">
        <v>3.3967999999999998</v>
      </c>
      <c r="J17" s="1">
        <f>(I18-H17)</f>
        <v>2.6524000000000001</v>
      </c>
      <c r="K17" s="1">
        <f t="shared" si="2"/>
        <v>2.8965000000000001</v>
      </c>
      <c r="L17" s="1">
        <f t="shared" si="3"/>
        <v>8.427412394268945</v>
      </c>
      <c r="N17" t="s">
        <v>55</v>
      </c>
      <c r="O17">
        <f>MAX(L2:L21)-MIN(L2:L21)</f>
        <v>42.527012491311311</v>
      </c>
      <c r="Q17">
        <f t="shared" si="4"/>
        <v>5.1723214285714292</v>
      </c>
      <c r="S17" t="s">
        <v>55</v>
      </c>
      <c r="T17">
        <f>MAX(Q2:Q20)-MIN(Q2:Q20)</f>
        <v>7.6357862838915462</v>
      </c>
    </row>
    <row r="18" spans="1:20" x14ac:dyDescent="0.75">
      <c r="A18" s="1">
        <v>17</v>
      </c>
      <c r="B18">
        <v>60</v>
      </c>
      <c r="C18" t="s">
        <v>181</v>
      </c>
      <c r="D18">
        <v>1.2875000000000001</v>
      </c>
      <c r="E18">
        <v>1.8452999999999999</v>
      </c>
      <c r="F18" s="1">
        <f t="shared" si="0"/>
        <v>0.55779999999999985</v>
      </c>
      <c r="G18" t="s">
        <v>182</v>
      </c>
      <c r="H18">
        <v>1.2995000000000001</v>
      </c>
      <c r="I18">
        <v>3.9458000000000002</v>
      </c>
      <c r="J18" s="1">
        <f>(I19-H18)</f>
        <v>2.2380999999999998</v>
      </c>
      <c r="K18" s="1">
        <f t="shared" si="2"/>
        <v>2.7958999999999996</v>
      </c>
      <c r="L18" s="1">
        <f t="shared" si="3"/>
        <v>19.950642011516862</v>
      </c>
      <c r="N18" t="s">
        <v>58</v>
      </c>
      <c r="O18">
        <f>MIN(L2:L21)</f>
        <v>-17.733680524378201</v>
      </c>
      <c r="Q18">
        <f t="shared" si="4"/>
        <v>4.6598333333333324</v>
      </c>
      <c r="S18" t="s">
        <v>58</v>
      </c>
      <c r="T18">
        <f>MIN(Q2:Q20)</f>
        <v>-2.0249090909090905</v>
      </c>
    </row>
    <row r="19" spans="1:20" x14ac:dyDescent="0.75">
      <c r="A19" s="1">
        <v>18</v>
      </c>
      <c r="B19">
        <v>55</v>
      </c>
      <c r="C19" t="s">
        <v>183</v>
      </c>
      <c r="D19">
        <v>1.3008999999999999</v>
      </c>
      <c r="E19">
        <v>1.7226999999999999</v>
      </c>
      <c r="F19" s="1">
        <f t="shared" si="0"/>
        <v>0.42179999999999995</v>
      </c>
      <c r="G19" t="s">
        <v>184</v>
      </c>
      <c r="H19">
        <v>1.3031999999999999</v>
      </c>
      <c r="I19">
        <v>3.5375999999999999</v>
      </c>
      <c r="J19" s="1">
        <f>(I20-H19)</f>
        <v>1.5142000000000002</v>
      </c>
      <c r="K19" s="1">
        <f t="shared" si="2"/>
        <v>1.9360000000000002</v>
      </c>
      <c r="L19" s="1">
        <f t="shared" si="3"/>
        <v>21.787190082644621</v>
      </c>
      <c r="N19" t="s">
        <v>61</v>
      </c>
      <c r="O19">
        <f>MAX(L2:L21)</f>
        <v>24.79333196693311</v>
      </c>
      <c r="Q19">
        <f>(K20/B20)*100</f>
        <v>3.7465306122448978</v>
      </c>
      <c r="S19" t="s">
        <v>61</v>
      </c>
      <c r="T19">
        <f>MAX(Q2:Q20)</f>
        <v>5.6108771929824561</v>
      </c>
    </row>
    <row r="20" spans="1:20" x14ac:dyDescent="0.75">
      <c r="A20" s="1">
        <v>19</v>
      </c>
      <c r="B20">
        <v>49</v>
      </c>
      <c r="C20" t="s">
        <v>185</v>
      </c>
      <c r="D20">
        <v>1.2985</v>
      </c>
      <c r="E20">
        <v>1.5363</v>
      </c>
      <c r="F20" s="1">
        <f t="shared" si="0"/>
        <v>0.23780000000000001</v>
      </c>
      <c r="G20" t="s">
        <v>186</v>
      </c>
      <c r="H20">
        <v>1.3104</v>
      </c>
      <c r="I20">
        <v>2.8174000000000001</v>
      </c>
      <c r="J20" s="1">
        <f>(I21-H20)</f>
        <v>1.5979999999999999</v>
      </c>
      <c r="K20" s="1">
        <f t="shared" si="2"/>
        <v>1.8357999999999999</v>
      </c>
      <c r="L20" s="1">
        <f t="shared" si="3"/>
        <v>12.953480771325854</v>
      </c>
      <c r="N20" t="s">
        <v>64</v>
      </c>
      <c r="O20">
        <f>SUM(L2:L21)</f>
        <v>297.22810812844551</v>
      </c>
      <c r="Q20">
        <f>(K21/B21)*100</f>
        <v>-2.0249090909090905</v>
      </c>
      <c r="S20" t="s">
        <v>64</v>
      </c>
      <c r="T20">
        <f>SUM(Q2:Q20)</f>
        <v>74.28730144442396</v>
      </c>
    </row>
    <row r="21" spans="1:20" ht="15.5" thickBot="1" x14ac:dyDescent="0.9">
      <c r="A21" s="1">
        <v>20</v>
      </c>
      <c r="B21">
        <v>55</v>
      </c>
      <c r="C21" t="s">
        <v>187</v>
      </c>
      <c r="D21">
        <v>1.3098000000000001</v>
      </c>
      <c r="E21" s="2">
        <v>1.5073000000000001</v>
      </c>
      <c r="F21" s="1">
        <f t="shared" si="0"/>
        <v>0.19750000000000001</v>
      </c>
      <c r="G21" t="s">
        <v>188</v>
      </c>
      <c r="H21">
        <v>1.3111999999999999</v>
      </c>
      <c r="I21" s="1">
        <v>2.9083999999999999</v>
      </c>
      <c r="J21" s="1">
        <f>(I22-H21)</f>
        <v>-1.3111999999999999</v>
      </c>
      <c r="K21" s="1">
        <f t="shared" si="2"/>
        <v>-1.1136999999999999</v>
      </c>
      <c r="L21" s="1">
        <f t="shared" si="3"/>
        <v>-17.733680524378201</v>
      </c>
      <c r="N21" s="6" t="s">
        <v>68</v>
      </c>
      <c r="O21" s="6">
        <v>20</v>
      </c>
      <c r="Q21" t="e">
        <f>(K22/B22)*100</f>
        <v>#DIV/0!</v>
      </c>
      <c r="S21" s="6" t="s">
        <v>68</v>
      </c>
      <c r="T21" s="6">
        <v>20</v>
      </c>
    </row>
    <row r="22" spans="1:20" x14ac:dyDescent="0.75">
      <c r="I22" s="1"/>
    </row>
  </sheetData>
  <pageMargins left="0.70000000000000007" right="0.70000000000000007" top="0.75" bottom="0.75" header="0.30000000000000004" footer="0.3000000000000000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52</v>
      </c>
      <c r="C2" t="s">
        <v>189</v>
      </c>
      <c r="D2">
        <v>1.2966</v>
      </c>
      <c r="E2">
        <v>1.4873000000000001</v>
      </c>
      <c r="F2" s="1">
        <f t="shared" ref="F2:F21" si="0">(E2-D2)</f>
        <v>0.19070000000000009</v>
      </c>
      <c r="G2" t="s">
        <v>190</v>
      </c>
      <c r="H2">
        <v>1.2848999999999999</v>
      </c>
      <c r="I2">
        <v>3.3290999999999999</v>
      </c>
      <c r="J2" s="1">
        <f t="shared" ref="J2:J21" si="1">(I2-H2)</f>
        <v>2.0442</v>
      </c>
      <c r="K2" s="1">
        <f t="shared" ref="K2:K21" si="2">(F2+J2)</f>
        <v>2.2349000000000001</v>
      </c>
      <c r="L2" s="1">
        <f t="shared" ref="L2:L21" si="3">(F2/K2)*100</f>
        <v>8.5328202604143399</v>
      </c>
      <c r="Q2">
        <f t="shared" ref="Q2:Q18" si="4">(K2/B2)*100</f>
        <v>4.297884615384616</v>
      </c>
    </row>
    <row r="3" spans="1:20" x14ac:dyDescent="0.75">
      <c r="A3" s="1">
        <v>2</v>
      </c>
      <c r="B3">
        <v>57</v>
      </c>
      <c r="C3" t="s">
        <v>191</v>
      </c>
      <c r="D3">
        <v>1.2958000000000001</v>
      </c>
      <c r="E3">
        <v>1.5510999999999999</v>
      </c>
      <c r="F3" s="1">
        <f t="shared" si="0"/>
        <v>0.25529999999999986</v>
      </c>
      <c r="G3" t="s">
        <v>192</v>
      </c>
      <c r="H3">
        <v>1.2917000000000001</v>
      </c>
      <c r="I3">
        <v>3.3542999999999998</v>
      </c>
      <c r="J3" s="1">
        <f t="shared" si="1"/>
        <v>2.0625999999999998</v>
      </c>
      <c r="K3" s="1">
        <f t="shared" si="2"/>
        <v>2.3178999999999998</v>
      </c>
      <c r="L3" s="1">
        <f t="shared" si="3"/>
        <v>11.014280167392894</v>
      </c>
      <c r="Q3">
        <f t="shared" si="4"/>
        <v>4.0664912280701753</v>
      </c>
    </row>
    <row r="4" spans="1:20" x14ac:dyDescent="0.75">
      <c r="A4" s="1">
        <v>3</v>
      </c>
      <c r="B4">
        <v>55</v>
      </c>
      <c r="C4" t="s">
        <v>193</v>
      </c>
      <c r="D4">
        <v>1.2942</v>
      </c>
      <c r="E4">
        <v>1.5572999999999999</v>
      </c>
      <c r="F4" s="1">
        <f t="shared" si="0"/>
        <v>0.26309999999999989</v>
      </c>
      <c r="G4" t="s">
        <v>194</v>
      </c>
      <c r="H4">
        <v>1.3049999999999999</v>
      </c>
      <c r="I4">
        <v>3.8654000000000002</v>
      </c>
      <c r="J4" s="1">
        <f t="shared" si="1"/>
        <v>2.5604000000000005</v>
      </c>
      <c r="K4" s="1">
        <f t="shared" si="2"/>
        <v>2.8235000000000001</v>
      </c>
      <c r="L4" s="1">
        <f t="shared" si="3"/>
        <v>9.3182220648131704</v>
      </c>
      <c r="Q4">
        <f t="shared" si="4"/>
        <v>5.1336363636363638</v>
      </c>
    </row>
    <row r="5" spans="1:20" ht="15.5" thickBot="1" x14ac:dyDescent="0.9">
      <c r="A5" s="1">
        <v>4</v>
      </c>
      <c r="B5">
        <v>55</v>
      </c>
      <c r="C5" t="s">
        <v>195</v>
      </c>
      <c r="D5">
        <v>1.2970999999999999</v>
      </c>
      <c r="E5">
        <v>1.5322</v>
      </c>
      <c r="F5" s="1">
        <f t="shared" si="0"/>
        <v>0.23510000000000009</v>
      </c>
      <c r="G5" t="s">
        <v>196</v>
      </c>
      <c r="H5">
        <v>1.2875000000000001</v>
      </c>
      <c r="I5">
        <v>2.7433999999999998</v>
      </c>
      <c r="J5" s="1">
        <f t="shared" si="1"/>
        <v>1.4558999999999997</v>
      </c>
      <c r="K5" s="1">
        <f t="shared" si="2"/>
        <v>1.6909999999999998</v>
      </c>
      <c r="L5" s="1">
        <f t="shared" si="3"/>
        <v>13.903015966883508</v>
      </c>
      <c r="Q5">
        <f t="shared" si="4"/>
        <v>3.0745454545454542</v>
      </c>
    </row>
    <row r="6" spans="1:20" ht="16" x14ac:dyDescent="0.8">
      <c r="A6" s="1">
        <v>5</v>
      </c>
      <c r="B6">
        <v>58</v>
      </c>
      <c r="C6" t="s">
        <v>197</v>
      </c>
      <c r="D6">
        <v>1.2946</v>
      </c>
      <c r="E6">
        <v>1.5419</v>
      </c>
      <c r="F6" s="1">
        <f t="shared" si="0"/>
        <v>0.24730000000000008</v>
      </c>
      <c r="G6" t="s">
        <v>198</v>
      </c>
      <c r="H6">
        <v>1.2972999999999999</v>
      </c>
      <c r="I6">
        <v>3.9215</v>
      </c>
      <c r="J6" s="1">
        <f t="shared" si="1"/>
        <v>2.6242000000000001</v>
      </c>
      <c r="K6" s="1">
        <f t="shared" si="2"/>
        <v>2.8715000000000002</v>
      </c>
      <c r="L6" s="1">
        <f t="shared" si="3"/>
        <v>8.6122235765279491</v>
      </c>
      <c r="N6" s="3" t="s">
        <v>23</v>
      </c>
      <c r="O6" s="3"/>
      <c r="Q6">
        <f t="shared" si="4"/>
        <v>4.9508620689655176</v>
      </c>
      <c r="S6" s="3" t="s">
        <v>24</v>
      </c>
      <c r="T6" s="3"/>
    </row>
    <row r="7" spans="1:20" ht="16" x14ac:dyDescent="0.8">
      <c r="A7" s="1">
        <v>6</v>
      </c>
      <c r="B7">
        <v>54</v>
      </c>
      <c r="C7" t="s">
        <v>199</v>
      </c>
      <c r="D7">
        <v>1.2936000000000001</v>
      </c>
      <c r="E7" s="4">
        <v>1.5795999999999999</v>
      </c>
      <c r="F7" s="1">
        <f t="shared" si="0"/>
        <v>0.28599999999999981</v>
      </c>
      <c r="G7" t="s">
        <v>200</v>
      </c>
      <c r="H7">
        <v>1.3011999999999999</v>
      </c>
      <c r="I7">
        <v>3.8639999999999999</v>
      </c>
      <c r="J7" s="1">
        <f t="shared" si="1"/>
        <v>2.5628000000000002</v>
      </c>
      <c r="K7" s="1">
        <f t="shared" si="2"/>
        <v>2.8487999999999998</v>
      </c>
      <c r="L7" s="1">
        <f t="shared" si="3"/>
        <v>10.039314799213699</v>
      </c>
      <c r="N7" s="5"/>
      <c r="O7" s="5"/>
      <c r="Q7">
        <f t="shared" si="4"/>
        <v>5.2755555555555551</v>
      </c>
      <c r="S7" s="5"/>
      <c r="T7" s="5"/>
    </row>
    <row r="8" spans="1:20" x14ac:dyDescent="0.75">
      <c r="A8" s="1">
        <v>7</v>
      </c>
      <c r="B8">
        <v>57</v>
      </c>
      <c r="C8" t="s">
        <v>201</v>
      </c>
      <c r="D8">
        <v>1.3129999999999999</v>
      </c>
      <c r="E8">
        <v>1.6677999999999999</v>
      </c>
      <c r="F8" s="1">
        <f t="shared" si="0"/>
        <v>0.3548</v>
      </c>
      <c r="G8" t="s">
        <v>202</v>
      </c>
      <c r="H8">
        <v>1.3039000000000001</v>
      </c>
      <c r="I8">
        <v>3.6728999999999998</v>
      </c>
      <c r="J8" s="1">
        <f t="shared" si="1"/>
        <v>2.3689999999999998</v>
      </c>
      <c r="K8" s="1">
        <f t="shared" si="2"/>
        <v>2.7237999999999998</v>
      </c>
      <c r="L8" s="1">
        <f t="shared" si="3"/>
        <v>13.025919671047802</v>
      </c>
      <c r="Q8">
        <f t="shared" si="4"/>
        <v>4.7785964912280692</v>
      </c>
    </row>
    <row r="9" spans="1:20" x14ac:dyDescent="0.75">
      <c r="A9" s="1">
        <v>8</v>
      </c>
      <c r="B9">
        <v>59</v>
      </c>
      <c r="C9" t="s">
        <v>203</v>
      </c>
      <c r="D9">
        <v>1.2784</v>
      </c>
      <c r="E9">
        <v>1.5174000000000001</v>
      </c>
      <c r="F9" s="1">
        <f t="shared" si="0"/>
        <v>0.2390000000000001</v>
      </c>
      <c r="G9" t="s">
        <v>204</v>
      </c>
      <c r="H9">
        <v>1.3009999999999999</v>
      </c>
      <c r="I9">
        <v>3.6255999999999999</v>
      </c>
      <c r="J9" s="1">
        <f t="shared" si="1"/>
        <v>2.3246000000000002</v>
      </c>
      <c r="K9" s="1">
        <f t="shared" si="2"/>
        <v>2.5636000000000001</v>
      </c>
      <c r="L9" s="1">
        <f t="shared" si="3"/>
        <v>9.3228272741457356</v>
      </c>
      <c r="N9" t="s">
        <v>31</v>
      </c>
      <c r="O9">
        <f>AVERAGE(L2:L21)</f>
        <v>12.38251657072019</v>
      </c>
      <c r="Q9">
        <f t="shared" si="4"/>
        <v>4.345084745762712</v>
      </c>
      <c r="S9" t="s">
        <v>31</v>
      </c>
      <c r="T9">
        <f>AVERAGE(Q2:Q20)</f>
        <v>4.3206136098990386</v>
      </c>
    </row>
    <row r="10" spans="1:20" x14ac:dyDescent="0.75">
      <c r="A10" s="1">
        <v>9</v>
      </c>
      <c r="B10">
        <v>57</v>
      </c>
      <c r="C10" t="s">
        <v>205</v>
      </c>
      <c r="D10">
        <v>1.2889999999999999</v>
      </c>
      <c r="E10">
        <v>1.6137999999999999</v>
      </c>
      <c r="F10" s="1">
        <f t="shared" si="0"/>
        <v>0.32479999999999998</v>
      </c>
      <c r="G10" t="s">
        <v>206</v>
      </c>
      <c r="H10">
        <v>1.2881</v>
      </c>
      <c r="I10">
        <v>3.4887000000000001</v>
      </c>
      <c r="J10" s="1">
        <f t="shared" si="1"/>
        <v>2.2006000000000001</v>
      </c>
      <c r="K10" s="1">
        <f t="shared" si="2"/>
        <v>2.5254000000000003</v>
      </c>
      <c r="L10" s="1">
        <f t="shared" si="3"/>
        <v>12.861328898392333</v>
      </c>
      <c r="N10" t="s">
        <v>34</v>
      </c>
      <c r="O10">
        <f>(O13/SQRT(20))</f>
        <v>0.88524859854049143</v>
      </c>
      <c r="Q10">
        <f t="shared" si="4"/>
        <v>4.4305263157894741</v>
      </c>
      <c r="S10" t="s">
        <v>34</v>
      </c>
      <c r="T10">
        <f>(T13/SQRT(20))</f>
        <v>0.13224034200962892</v>
      </c>
    </row>
    <row r="11" spans="1:20" x14ac:dyDescent="0.75">
      <c r="A11" s="1">
        <v>10</v>
      </c>
      <c r="B11">
        <v>52</v>
      </c>
      <c r="C11" t="s">
        <v>207</v>
      </c>
      <c r="D11">
        <v>1.2968999999999999</v>
      </c>
      <c r="E11">
        <v>1.6056999999999999</v>
      </c>
      <c r="F11" s="1">
        <f t="shared" si="0"/>
        <v>0.30879999999999996</v>
      </c>
      <c r="G11" t="s">
        <v>208</v>
      </c>
      <c r="H11">
        <v>1.3031999999999999</v>
      </c>
      <c r="I11">
        <v>3.3468</v>
      </c>
      <c r="J11" s="1">
        <f t="shared" si="1"/>
        <v>2.0436000000000001</v>
      </c>
      <c r="K11" s="1">
        <f t="shared" si="2"/>
        <v>2.3524000000000003</v>
      </c>
      <c r="L11" s="1">
        <f t="shared" si="3"/>
        <v>13.127019214419313</v>
      </c>
      <c r="N11" t="s">
        <v>37</v>
      </c>
      <c r="O11">
        <f>MEDIAN(L2:L21)</f>
        <v>12.322593114340243</v>
      </c>
      <c r="Q11">
        <f t="shared" si="4"/>
        <v>4.5238461538461543</v>
      </c>
      <c r="S11" t="s">
        <v>37</v>
      </c>
      <c r="T11">
        <f>MEDIAN(Q2:Q20)</f>
        <v>4.345084745762712</v>
      </c>
    </row>
    <row r="12" spans="1:20" x14ac:dyDescent="0.75">
      <c r="A12" s="1">
        <v>11</v>
      </c>
      <c r="B12">
        <v>55</v>
      </c>
      <c r="C12" t="s">
        <v>209</v>
      </c>
      <c r="D12">
        <v>1.2955000000000001</v>
      </c>
      <c r="E12">
        <v>1.538</v>
      </c>
      <c r="F12" s="1">
        <f t="shared" si="0"/>
        <v>0.24249999999999994</v>
      </c>
      <c r="G12" t="s">
        <v>210</v>
      </c>
      <c r="H12">
        <v>1.2881</v>
      </c>
      <c r="I12">
        <v>3.1034999999999999</v>
      </c>
      <c r="J12" s="1">
        <f t="shared" si="1"/>
        <v>1.8153999999999999</v>
      </c>
      <c r="K12" s="1">
        <f t="shared" si="2"/>
        <v>2.0579000000000001</v>
      </c>
      <c r="L12" s="1">
        <f t="shared" si="3"/>
        <v>11.783857330288154</v>
      </c>
      <c r="N12" t="s">
        <v>40</v>
      </c>
      <c r="O12" t="e">
        <f>_xlfn.MODE.SNGL(L2:L21)</f>
        <v>#N/A</v>
      </c>
      <c r="Q12">
        <f t="shared" si="4"/>
        <v>3.7416363636363634</v>
      </c>
      <c r="S12" t="s">
        <v>40</v>
      </c>
      <c r="T12" t="e">
        <f>_xlfn.MODE.SNGL(Q2:Q20)</f>
        <v>#N/A</v>
      </c>
    </row>
    <row r="13" spans="1:20" x14ac:dyDescent="0.75">
      <c r="A13" s="1">
        <v>12</v>
      </c>
      <c r="B13">
        <v>55</v>
      </c>
      <c r="C13" t="s">
        <v>211</v>
      </c>
      <c r="D13">
        <v>1.3</v>
      </c>
      <c r="E13">
        <v>1.6941999999999999</v>
      </c>
      <c r="F13" s="1">
        <f t="shared" si="0"/>
        <v>0.39419999999999988</v>
      </c>
      <c r="G13" t="s">
        <v>212</v>
      </c>
      <c r="H13">
        <v>1.2998000000000001</v>
      </c>
      <c r="I13">
        <v>2.9314</v>
      </c>
      <c r="J13" s="1">
        <f t="shared" si="1"/>
        <v>1.6315999999999999</v>
      </c>
      <c r="K13" s="1">
        <f t="shared" si="2"/>
        <v>2.0257999999999998</v>
      </c>
      <c r="L13" s="1">
        <f t="shared" si="3"/>
        <v>19.458979168723463</v>
      </c>
      <c r="N13" t="s">
        <v>43</v>
      </c>
      <c r="O13">
        <f>_xlfn.STDEV.S(L2:L21)</f>
        <v>3.9589520866459202</v>
      </c>
      <c r="Q13">
        <f t="shared" si="4"/>
        <v>3.6832727272727266</v>
      </c>
      <c r="S13" t="s">
        <v>43</v>
      </c>
      <c r="T13">
        <f>_xlfn.STDEV.S(Q2:Q20)</f>
        <v>0.59139678820270281</v>
      </c>
    </row>
    <row r="14" spans="1:20" x14ac:dyDescent="0.75">
      <c r="A14" s="1">
        <v>13</v>
      </c>
      <c r="B14">
        <v>52</v>
      </c>
      <c r="C14" t="s">
        <v>213</v>
      </c>
      <c r="D14">
        <v>1.2974000000000001</v>
      </c>
      <c r="E14">
        <v>1.7216</v>
      </c>
      <c r="F14" s="1">
        <f t="shared" si="0"/>
        <v>0.42419999999999991</v>
      </c>
      <c r="G14" t="s">
        <v>214</v>
      </c>
      <c r="H14">
        <v>1.3055000000000001</v>
      </c>
      <c r="I14">
        <v>3.0474000000000001</v>
      </c>
      <c r="J14" s="1">
        <f t="shared" si="1"/>
        <v>1.7419</v>
      </c>
      <c r="K14" s="1">
        <f t="shared" si="2"/>
        <v>2.1661000000000001</v>
      </c>
      <c r="L14" s="1">
        <f t="shared" si="3"/>
        <v>19.583583398735051</v>
      </c>
      <c r="N14" t="s">
        <v>46</v>
      </c>
      <c r="O14">
        <f>_xlfn.VAR.S(L2:L21)</f>
        <v>15.673301624358086</v>
      </c>
      <c r="Q14">
        <f t="shared" si="4"/>
        <v>4.1655769230769231</v>
      </c>
      <c r="S14" t="s">
        <v>46</v>
      </c>
      <c r="T14">
        <f>_xlfn.VAR.S(Q2:Q20)</f>
        <v>0.3497501610964725</v>
      </c>
    </row>
    <row r="15" spans="1:20" x14ac:dyDescent="0.75">
      <c r="A15" s="1">
        <v>14</v>
      </c>
      <c r="B15">
        <v>54</v>
      </c>
      <c r="C15" t="s">
        <v>215</v>
      </c>
      <c r="D15">
        <v>1.2919</v>
      </c>
      <c r="E15">
        <v>1.5124</v>
      </c>
      <c r="F15" s="1">
        <f t="shared" si="0"/>
        <v>0.22049999999999992</v>
      </c>
      <c r="G15" t="s">
        <v>216</v>
      </c>
      <c r="H15">
        <v>1.3009999999999999</v>
      </c>
      <c r="I15">
        <v>3.6459000000000001</v>
      </c>
      <c r="J15" s="1">
        <f t="shared" si="1"/>
        <v>2.3449</v>
      </c>
      <c r="K15" s="1">
        <f t="shared" si="2"/>
        <v>2.5653999999999999</v>
      </c>
      <c r="L15" s="1">
        <f t="shared" si="3"/>
        <v>8.5951508536680397</v>
      </c>
      <c r="N15" t="s">
        <v>49</v>
      </c>
      <c r="O15">
        <f>KURT(L2:L21)</f>
        <v>-0.45282129166176643</v>
      </c>
      <c r="Q15">
        <f t="shared" si="4"/>
        <v>4.7507407407407412</v>
      </c>
      <c r="S15" t="s">
        <v>49</v>
      </c>
      <c r="T15">
        <f>KURT(Q2:Q20)</f>
        <v>-0.38119568322650332</v>
      </c>
    </row>
    <row r="16" spans="1:20" x14ac:dyDescent="0.75">
      <c r="A16" s="1">
        <v>15</v>
      </c>
      <c r="B16">
        <v>53</v>
      </c>
      <c r="C16" t="s">
        <v>217</v>
      </c>
      <c r="D16">
        <v>1.3145</v>
      </c>
      <c r="E16">
        <v>1.5023</v>
      </c>
      <c r="F16" s="1">
        <f t="shared" si="0"/>
        <v>0.18779999999999997</v>
      </c>
      <c r="G16" t="s">
        <v>218</v>
      </c>
      <c r="H16">
        <v>1.3018000000000001</v>
      </c>
      <c r="I16">
        <v>3.6253000000000002</v>
      </c>
      <c r="J16" s="1">
        <f t="shared" si="1"/>
        <v>2.3235000000000001</v>
      </c>
      <c r="K16" s="1">
        <f t="shared" si="2"/>
        <v>2.5113000000000003</v>
      </c>
      <c r="L16" s="1">
        <f t="shared" si="3"/>
        <v>7.4781985425875028</v>
      </c>
      <c r="N16" t="s">
        <v>52</v>
      </c>
      <c r="O16">
        <f>SKEW(L2:L21)</f>
        <v>0.64425374756996023</v>
      </c>
      <c r="Q16">
        <f t="shared" si="4"/>
        <v>4.7383018867924536</v>
      </c>
      <c r="S16" t="s">
        <v>52</v>
      </c>
      <c r="T16">
        <f>SKEW(Q2:Q20)</f>
        <v>-0.38484854061716822</v>
      </c>
    </row>
    <row r="17" spans="1:20" x14ac:dyDescent="0.75">
      <c r="A17" s="1">
        <v>16</v>
      </c>
      <c r="B17">
        <v>55</v>
      </c>
      <c r="C17" t="s">
        <v>219</v>
      </c>
      <c r="D17">
        <v>1.3003</v>
      </c>
      <c r="E17">
        <v>1.6221000000000001</v>
      </c>
      <c r="F17" s="1">
        <f t="shared" si="0"/>
        <v>0.32180000000000009</v>
      </c>
      <c r="G17" t="s">
        <v>220</v>
      </c>
      <c r="H17" s="7">
        <v>1.3112999999999999</v>
      </c>
      <c r="I17">
        <v>3.1048</v>
      </c>
      <c r="J17" s="1">
        <f t="shared" si="1"/>
        <v>1.7935000000000001</v>
      </c>
      <c r="K17" s="1">
        <f t="shared" si="2"/>
        <v>2.1153000000000004</v>
      </c>
      <c r="L17" s="1">
        <f t="shared" si="3"/>
        <v>15.212972155249849</v>
      </c>
      <c r="N17" t="s">
        <v>55</v>
      </c>
      <c r="O17">
        <f>MAX(L2:L21)-MIN(L2:L21)</f>
        <v>12.636837379746474</v>
      </c>
      <c r="Q17">
        <f t="shared" si="4"/>
        <v>3.846000000000001</v>
      </c>
      <c r="S17" t="s">
        <v>55</v>
      </c>
      <c r="T17">
        <f>MAX(Q2:Q20)-MIN(Q2:Q20)</f>
        <v>2.2010101010101009</v>
      </c>
    </row>
    <row r="18" spans="1:20" x14ac:dyDescent="0.75">
      <c r="A18" s="1">
        <v>17</v>
      </c>
      <c r="B18">
        <v>58</v>
      </c>
      <c r="C18" t="s">
        <v>221</v>
      </c>
      <c r="D18">
        <v>1.2971999999999999</v>
      </c>
      <c r="E18">
        <v>1.8461000000000001</v>
      </c>
      <c r="F18" s="1">
        <f t="shared" si="0"/>
        <v>0.54890000000000017</v>
      </c>
      <c r="G18" t="s">
        <v>222</v>
      </c>
      <c r="H18">
        <v>1.3016000000000001</v>
      </c>
      <c r="I18">
        <v>3.5234999999999999</v>
      </c>
      <c r="J18" s="1">
        <f t="shared" si="1"/>
        <v>2.2218999999999998</v>
      </c>
      <c r="K18" s="1">
        <f t="shared" si="2"/>
        <v>2.7707999999999999</v>
      </c>
      <c r="L18" s="1">
        <f t="shared" si="3"/>
        <v>19.810163129782019</v>
      </c>
      <c r="N18" t="s">
        <v>58</v>
      </c>
      <c r="O18">
        <f>MIN(L2:L21)</f>
        <v>7.1733257500355458</v>
      </c>
      <c r="Q18">
        <f t="shared" si="4"/>
        <v>4.7772413793103441</v>
      </c>
      <c r="S18" t="s">
        <v>58</v>
      </c>
      <c r="T18">
        <f>MIN(Q2:Q20)</f>
        <v>3.0745454545454542</v>
      </c>
    </row>
    <row r="19" spans="1:20" x14ac:dyDescent="0.75">
      <c r="A19" s="1">
        <v>18</v>
      </c>
      <c r="B19">
        <v>55</v>
      </c>
      <c r="C19" t="s">
        <v>223</v>
      </c>
      <c r="D19">
        <v>1.2929999999999999</v>
      </c>
      <c r="E19">
        <v>1.4947999999999999</v>
      </c>
      <c r="F19" s="1">
        <f t="shared" si="0"/>
        <v>0.20179999999999998</v>
      </c>
      <c r="G19" t="s">
        <v>224</v>
      </c>
      <c r="H19">
        <v>1.3123</v>
      </c>
      <c r="I19">
        <v>3.9237000000000002</v>
      </c>
      <c r="J19" s="1">
        <f t="shared" si="1"/>
        <v>2.6114000000000002</v>
      </c>
      <c r="K19" s="1">
        <f t="shared" si="2"/>
        <v>2.8132000000000001</v>
      </c>
      <c r="L19" s="1">
        <f t="shared" si="3"/>
        <v>7.1733257500355458</v>
      </c>
      <c r="N19" t="s">
        <v>61</v>
      </c>
      <c r="O19">
        <f>MAX(L2:L21)</f>
        <v>19.810163129782019</v>
      </c>
      <c r="Q19">
        <f>(K20/B20)*100</f>
        <v>4.1076595744680846</v>
      </c>
      <c r="S19" t="s">
        <v>61</v>
      </c>
      <c r="T19">
        <f>MAX(Q2:Q20)</f>
        <v>5.2755555555555551</v>
      </c>
    </row>
    <row r="20" spans="1:20" x14ac:dyDescent="0.75">
      <c r="A20" s="1">
        <v>19</v>
      </c>
      <c r="B20">
        <v>47</v>
      </c>
      <c r="C20" t="s">
        <v>225</v>
      </c>
      <c r="D20">
        <v>1.3066</v>
      </c>
      <c r="E20">
        <v>1.5841000000000001</v>
      </c>
      <c r="F20" s="1">
        <f t="shared" si="0"/>
        <v>0.27750000000000008</v>
      </c>
      <c r="G20" t="s">
        <v>226</v>
      </c>
      <c r="H20">
        <v>1.3043</v>
      </c>
      <c r="I20" s="1">
        <v>2.9573999999999998</v>
      </c>
      <c r="J20" s="1">
        <f t="shared" si="1"/>
        <v>1.6530999999999998</v>
      </c>
      <c r="K20" s="1">
        <f t="shared" si="2"/>
        <v>1.9305999999999999</v>
      </c>
      <c r="L20" s="1">
        <f t="shared" si="3"/>
        <v>14.373769812493531</v>
      </c>
      <c r="N20" t="s">
        <v>64</v>
      </c>
      <c r="O20">
        <f>SUM(L2:L21)</f>
        <v>247.65033141440381</v>
      </c>
      <c r="Q20">
        <f>(K21/B21)*100</f>
        <v>3.4042000000000003</v>
      </c>
      <c r="S20" t="s">
        <v>64</v>
      </c>
      <c r="T20">
        <f>SUM(Q2:Q20)</f>
        <v>82.091658588081728</v>
      </c>
    </row>
    <row r="21" spans="1:20" ht="15.5" thickBot="1" x14ac:dyDescent="0.9">
      <c r="A21" s="1">
        <v>20</v>
      </c>
      <c r="B21">
        <v>50</v>
      </c>
      <c r="C21" t="s">
        <v>227</v>
      </c>
      <c r="D21">
        <v>1.3028</v>
      </c>
      <c r="E21" s="2">
        <v>1.5483</v>
      </c>
      <c r="F21" s="1">
        <f t="shared" si="0"/>
        <v>0.24550000000000005</v>
      </c>
      <c r="G21" t="s">
        <v>228</v>
      </c>
      <c r="H21">
        <v>1.304</v>
      </c>
      <c r="I21" s="1">
        <v>2.7606000000000002</v>
      </c>
      <c r="J21" s="1">
        <f t="shared" si="1"/>
        <v>1.4566000000000001</v>
      </c>
      <c r="K21" s="1">
        <f t="shared" si="2"/>
        <v>1.7021000000000002</v>
      </c>
      <c r="L21" s="1">
        <f t="shared" si="3"/>
        <v>14.42335937958992</v>
      </c>
      <c r="N21" s="6" t="s">
        <v>68</v>
      </c>
      <c r="O21" s="6">
        <v>20</v>
      </c>
      <c r="Q21" t="e">
        <f>(K22/B22)*100</f>
        <v>#DIV/0!</v>
      </c>
      <c r="S21" s="6" t="s">
        <v>68</v>
      </c>
      <c r="T21" s="6">
        <v>20</v>
      </c>
    </row>
  </sheetData>
  <pageMargins left="0.70000000000000007" right="0.70000000000000007" top="0.75" bottom="0.75" header="0.30000000000000004" footer="0.3000000000000000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59</v>
      </c>
      <c r="C2" t="s">
        <v>109</v>
      </c>
      <c r="D2">
        <v>1.3073999999999999</v>
      </c>
      <c r="E2">
        <v>2.0691999999999999</v>
      </c>
      <c r="F2" s="1">
        <f t="shared" ref="F2:F21" si="0">(E2-D2)</f>
        <v>0.76180000000000003</v>
      </c>
      <c r="G2" t="s">
        <v>110</v>
      </c>
      <c r="H2">
        <v>1.3041</v>
      </c>
      <c r="I2">
        <v>3.2338</v>
      </c>
      <c r="J2" s="1">
        <f t="shared" ref="J2:J21" si="1">(I2-H2)</f>
        <v>1.9297</v>
      </c>
      <c r="K2" s="1">
        <f t="shared" ref="K2:K21" si="2">(F2+J2)</f>
        <v>2.6915</v>
      </c>
      <c r="L2" s="1">
        <f t="shared" ref="L2:L21" si="3">(F2/K2)*100</f>
        <v>28.303919747352779</v>
      </c>
      <c r="Q2">
        <f t="shared" ref="Q2:Q18" si="4">(K2/B2)*100</f>
        <v>4.5618644067796605</v>
      </c>
    </row>
    <row r="3" spans="1:20" x14ac:dyDescent="0.75">
      <c r="A3" s="1">
        <v>2</v>
      </c>
      <c r="B3">
        <v>67</v>
      </c>
      <c r="C3" t="s">
        <v>111</v>
      </c>
      <c r="D3">
        <v>1.2982</v>
      </c>
      <c r="E3">
        <v>1.8855</v>
      </c>
      <c r="F3" s="1">
        <f t="shared" si="0"/>
        <v>0.58729999999999993</v>
      </c>
      <c r="G3" t="s">
        <v>112</v>
      </c>
      <c r="H3">
        <v>1.3041</v>
      </c>
      <c r="I3">
        <v>5.8815</v>
      </c>
      <c r="J3" s="1">
        <f t="shared" si="1"/>
        <v>4.5773999999999999</v>
      </c>
      <c r="K3" s="1">
        <f t="shared" si="2"/>
        <v>5.1646999999999998</v>
      </c>
      <c r="L3" s="1">
        <f t="shared" si="3"/>
        <v>11.37142525219277</v>
      </c>
      <c r="Q3">
        <f t="shared" si="4"/>
        <v>7.7085074626865673</v>
      </c>
    </row>
    <row r="4" spans="1:20" x14ac:dyDescent="0.75">
      <c r="A4" s="1">
        <v>3</v>
      </c>
      <c r="B4">
        <v>60</v>
      </c>
      <c r="C4" t="s">
        <v>113</v>
      </c>
      <c r="D4">
        <v>1.2939000000000001</v>
      </c>
      <c r="E4">
        <v>1.6172</v>
      </c>
      <c r="F4" s="1">
        <f t="shared" si="0"/>
        <v>0.32329999999999992</v>
      </c>
      <c r="G4" t="s">
        <v>114</v>
      </c>
      <c r="H4">
        <v>1.302</v>
      </c>
      <c r="I4">
        <v>4.0861999999999998</v>
      </c>
      <c r="J4" s="1">
        <f t="shared" si="1"/>
        <v>2.7841999999999998</v>
      </c>
      <c r="K4" s="1">
        <f t="shared" si="2"/>
        <v>3.1074999999999999</v>
      </c>
      <c r="L4" s="1">
        <f t="shared" si="3"/>
        <v>10.403861625100561</v>
      </c>
      <c r="Q4">
        <f t="shared" si="4"/>
        <v>5.1791666666666663</v>
      </c>
    </row>
    <row r="5" spans="1:20" ht="15.5" thickBot="1" x14ac:dyDescent="0.9">
      <c r="A5" s="1">
        <v>4</v>
      </c>
      <c r="B5">
        <v>61</v>
      </c>
      <c r="C5" t="s">
        <v>115</v>
      </c>
      <c r="D5">
        <v>1.3062</v>
      </c>
      <c r="E5">
        <v>1.651</v>
      </c>
      <c r="F5" s="1">
        <f t="shared" si="0"/>
        <v>0.3448</v>
      </c>
      <c r="G5" t="s">
        <v>116</v>
      </c>
      <c r="H5">
        <v>1.3147</v>
      </c>
      <c r="I5">
        <v>4.4309000000000003</v>
      </c>
      <c r="J5" s="1">
        <f t="shared" si="1"/>
        <v>3.1162000000000001</v>
      </c>
      <c r="K5" s="1">
        <f t="shared" si="2"/>
        <v>3.4610000000000003</v>
      </c>
      <c r="L5" s="1">
        <f t="shared" si="3"/>
        <v>9.9624386015602422</v>
      </c>
      <c r="Q5">
        <f t="shared" si="4"/>
        <v>5.6737704918032792</v>
      </c>
    </row>
    <row r="6" spans="1:20" ht="16" x14ac:dyDescent="0.8">
      <c r="A6" s="1">
        <v>5</v>
      </c>
      <c r="B6">
        <v>59</v>
      </c>
      <c r="C6" t="s">
        <v>117</v>
      </c>
      <c r="D6">
        <v>1.302</v>
      </c>
      <c r="E6">
        <v>1.5429999999999999</v>
      </c>
      <c r="F6" s="1">
        <f t="shared" si="0"/>
        <v>0.24099999999999988</v>
      </c>
      <c r="G6" t="s">
        <v>118</v>
      </c>
      <c r="H6">
        <v>1.3142</v>
      </c>
      <c r="I6">
        <v>4.0354000000000001</v>
      </c>
      <c r="J6" s="1">
        <f t="shared" si="1"/>
        <v>2.7212000000000001</v>
      </c>
      <c r="K6" s="1">
        <f t="shared" si="2"/>
        <v>2.9622000000000002</v>
      </c>
      <c r="L6" s="1">
        <f t="shared" si="3"/>
        <v>8.1358449800823678</v>
      </c>
      <c r="N6" s="3" t="s">
        <v>23</v>
      </c>
      <c r="O6" s="3"/>
      <c r="Q6">
        <f t="shared" si="4"/>
        <v>5.0206779661016947</v>
      </c>
      <c r="S6" s="3" t="s">
        <v>24</v>
      </c>
      <c r="T6" s="3"/>
    </row>
    <row r="7" spans="1:20" ht="16" x14ac:dyDescent="0.8">
      <c r="A7" s="1">
        <v>6</v>
      </c>
      <c r="B7">
        <v>47</v>
      </c>
      <c r="C7" t="s">
        <v>119</v>
      </c>
      <c r="D7">
        <v>1.2905</v>
      </c>
      <c r="E7" s="4">
        <v>1.8387</v>
      </c>
      <c r="F7" s="1">
        <f t="shared" si="0"/>
        <v>0.54820000000000002</v>
      </c>
      <c r="G7" t="s">
        <v>120</v>
      </c>
      <c r="H7">
        <v>1.3023</v>
      </c>
      <c r="I7">
        <v>2.8172999999999999</v>
      </c>
      <c r="J7" s="1">
        <f t="shared" si="1"/>
        <v>1.5149999999999999</v>
      </c>
      <c r="K7" s="1">
        <f t="shared" si="2"/>
        <v>2.0632000000000001</v>
      </c>
      <c r="L7" s="1">
        <f t="shared" si="3"/>
        <v>26.570376114773165</v>
      </c>
      <c r="N7" s="5"/>
      <c r="O7" s="5"/>
      <c r="Q7">
        <f t="shared" si="4"/>
        <v>4.3897872340425534</v>
      </c>
      <c r="S7" s="5"/>
      <c r="T7" s="5"/>
    </row>
    <row r="8" spans="1:20" x14ac:dyDescent="0.75">
      <c r="A8" s="1">
        <v>7</v>
      </c>
      <c r="B8">
        <v>57</v>
      </c>
      <c r="C8" t="s">
        <v>121</v>
      </c>
      <c r="D8">
        <v>1.3024</v>
      </c>
      <c r="E8">
        <v>1.6419999999999999</v>
      </c>
      <c r="F8" s="1">
        <f t="shared" si="0"/>
        <v>0.3395999999999999</v>
      </c>
      <c r="G8" t="s">
        <v>122</v>
      </c>
      <c r="H8">
        <v>1.3035000000000001</v>
      </c>
      <c r="I8">
        <v>4.5027999999999997</v>
      </c>
      <c r="J8" s="1">
        <f t="shared" si="1"/>
        <v>3.1992999999999996</v>
      </c>
      <c r="K8" s="1">
        <f t="shared" si="2"/>
        <v>3.5388999999999995</v>
      </c>
      <c r="L8" s="1">
        <f t="shared" si="3"/>
        <v>9.5962022097261848</v>
      </c>
      <c r="Q8">
        <f t="shared" si="4"/>
        <v>6.2085964912280698</v>
      </c>
    </row>
    <row r="9" spans="1:20" x14ac:dyDescent="0.75">
      <c r="A9" s="1">
        <v>8</v>
      </c>
      <c r="B9">
        <v>58</v>
      </c>
      <c r="C9" t="s">
        <v>123</v>
      </c>
      <c r="D9">
        <v>1.3003</v>
      </c>
      <c r="E9">
        <v>1.6894</v>
      </c>
      <c r="F9" s="1">
        <f t="shared" si="0"/>
        <v>0.3891</v>
      </c>
      <c r="G9" t="s">
        <v>124</v>
      </c>
      <c r="H9">
        <v>1.3050999999999999</v>
      </c>
      <c r="I9">
        <v>3.4146999999999998</v>
      </c>
      <c r="J9" s="1">
        <f t="shared" si="1"/>
        <v>2.1095999999999999</v>
      </c>
      <c r="K9" s="1">
        <f t="shared" si="2"/>
        <v>2.4986999999999999</v>
      </c>
      <c r="L9" s="1">
        <f t="shared" si="3"/>
        <v>15.57209749069516</v>
      </c>
      <c r="N9" t="s">
        <v>31</v>
      </c>
      <c r="O9">
        <f>AVERAGE(L2:L21)</f>
        <v>13.326262600128292</v>
      </c>
      <c r="Q9">
        <f t="shared" si="4"/>
        <v>4.3081034482758618</v>
      </c>
      <c r="S9" t="s">
        <v>31</v>
      </c>
      <c r="T9">
        <f>AVERAGE(Q2:Q20)</f>
        <v>5.1876841901350117</v>
      </c>
    </row>
    <row r="10" spans="1:20" x14ac:dyDescent="0.75">
      <c r="A10" s="1">
        <v>9</v>
      </c>
      <c r="B10">
        <v>60</v>
      </c>
      <c r="C10" t="s">
        <v>125</v>
      </c>
      <c r="D10">
        <v>1.3059000000000001</v>
      </c>
      <c r="E10">
        <v>1.4704999999999999</v>
      </c>
      <c r="F10" s="1">
        <f t="shared" si="0"/>
        <v>0.16459999999999986</v>
      </c>
      <c r="G10" t="s">
        <v>126</v>
      </c>
      <c r="H10">
        <v>1.3056000000000001</v>
      </c>
      <c r="I10">
        <v>4.2062999999999997</v>
      </c>
      <c r="J10" s="1">
        <f t="shared" si="1"/>
        <v>2.9006999999999996</v>
      </c>
      <c r="K10" s="1">
        <f t="shared" si="2"/>
        <v>3.0652999999999997</v>
      </c>
      <c r="L10" s="1">
        <f t="shared" si="3"/>
        <v>5.3697843604214883</v>
      </c>
      <c r="N10" t="s">
        <v>34</v>
      </c>
      <c r="O10">
        <f>(O13/SQRT(20))</f>
        <v>1.5541937029290414</v>
      </c>
      <c r="Q10">
        <f t="shared" si="4"/>
        <v>5.1088333333333322</v>
      </c>
      <c r="S10" t="s">
        <v>34</v>
      </c>
      <c r="T10">
        <f>(T13/SQRT(20))</f>
        <v>0.22259581433854345</v>
      </c>
    </row>
    <row r="11" spans="1:20" x14ac:dyDescent="0.75">
      <c r="A11" s="1">
        <v>10</v>
      </c>
      <c r="B11">
        <v>52</v>
      </c>
      <c r="C11" t="s">
        <v>127</v>
      </c>
      <c r="D11">
        <v>1.3166</v>
      </c>
      <c r="E11">
        <v>1.8117000000000001</v>
      </c>
      <c r="F11" s="1">
        <f t="shared" si="0"/>
        <v>0.4951000000000001</v>
      </c>
      <c r="G11" t="s">
        <v>128</v>
      </c>
      <c r="H11">
        <v>1.2963</v>
      </c>
      <c r="I11">
        <v>2.9350000000000001</v>
      </c>
      <c r="J11" s="1">
        <f t="shared" si="1"/>
        <v>1.6387</v>
      </c>
      <c r="K11" s="1">
        <f t="shared" si="2"/>
        <v>2.1337999999999999</v>
      </c>
      <c r="L11" s="1">
        <f t="shared" si="3"/>
        <v>23.202736901302845</v>
      </c>
      <c r="N11" t="s">
        <v>37</v>
      </c>
      <c r="O11">
        <f>MEDIAN(L2:L21)</f>
        <v>10.696679455457996</v>
      </c>
      <c r="Q11">
        <f t="shared" si="4"/>
        <v>4.1034615384615387</v>
      </c>
      <c r="S11" t="s">
        <v>37</v>
      </c>
      <c r="T11">
        <f>MEDIAN(Q2:Q20)</f>
        <v>5.1088333333333322</v>
      </c>
    </row>
    <row r="12" spans="1:20" x14ac:dyDescent="0.75">
      <c r="A12" s="1">
        <v>11</v>
      </c>
      <c r="B12">
        <v>57</v>
      </c>
      <c r="C12" t="s">
        <v>129</v>
      </c>
      <c r="D12">
        <v>1.3035000000000001</v>
      </c>
      <c r="E12">
        <v>1.5522</v>
      </c>
      <c r="F12" s="1">
        <f t="shared" si="0"/>
        <v>0.24869999999999992</v>
      </c>
      <c r="G12" t="s">
        <v>130</v>
      </c>
      <c r="H12">
        <v>1.3012999999999999</v>
      </c>
      <c r="I12">
        <v>3.8319999999999999</v>
      </c>
      <c r="J12" s="1">
        <f t="shared" si="1"/>
        <v>2.5306999999999999</v>
      </c>
      <c r="K12" s="1">
        <f t="shared" si="2"/>
        <v>2.7793999999999999</v>
      </c>
      <c r="L12" s="1">
        <f t="shared" si="3"/>
        <v>8.9479743829603482</v>
      </c>
      <c r="N12" t="s">
        <v>40</v>
      </c>
      <c r="O12" t="e">
        <f>_xlfn.MODE.SNGL(L2:L21)</f>
        <v>#N/A</v>
      </c>
      <c r="Q12">
        <f t="shared" si="4"/>
        <v>4.8761403508771926</v>
      </c>
      <c r="S12" t="s">
        <v>40</v>
      </c>
      <c r="T12" t="e">
        <f>_xlfn.MODE.SNGL(Q2:Q20)</f>
        <v>#N/A</v>
      </c>
    </row>
    <row r="13" spans="1:20" x14ac:dyDescent="0.75">
      <c r="A13" s="1">
        <v>12</v>
      </c>
      <c r="B13">
        <v>59</v>
      </c>
      <c r="C13" t="s">
        <v>131</v>
      </c>
      <c r="D13">
        <v>1.2931999999999999</v>
      </c>
      <c r="E13">
        <v>1.5819000000000001</v>
      </c>
      <c r="F13" s="1">
        <f t="shared" si="0"/>
        <v>0.28870000000000018</v>
      </c>
      <c r="G13" t="s">
        <v>132</v>
      </c>
      <c r="H13">
        <v>1.3008</v>
      </c>
      <c r="I13">
        <v>4.3319000000000001</v>
      </c>
      <c r="J13" s="1">
        <f t="shared" si="1"/>
        <v>3.0311000000000003</v>
      </c>
      <c r="K13" s="1">
        <f t="shared" si="2"/>
        <v>3.3198000000000008</v>
      </c>
      <c r="L13" s="1">
        <f t="shared" si="3"/>
        <v>8.6963070064461743</v>
      </c>
      <c r="N13" t="s">
        <v>43</v>
      </c>
      <c r="O13">
        <f>_xlfn.STDEV.S(L2:L21)</f>
        <v>6.9505655399029012</v>
      </c>
      <c r="Q13">
        <f t="shared" si="4"/>
        <v>5.6267796610169505</v>
      </c>
      <c r="S13" t="s">
        <v>43</v>
      </c>
      <c r="T13">
        <f>_xlfn.STDEV.S(Q2:Q20)</f>
        <v>0.99547874473581111</v>
      </c>
    </row>
    <row r="14" spans="1:20" x14ac:dyDescent="0.75">
      <c r="A14" s="1">
        <v>13</v>
      </c>
      <c r="B14">
        <v>59</v>
      </c>
      <c r="C14" t="s">
        <v>133</v>
      </c>
      <c r="D14">
        <v>1.2870999999999999</v>
      </c>
      <c r="E14">
        <v>1.6089</v>
      </c>
      <c r="F14" s="1">
        <f t="shared" si="0"/>
        <v>0.32180000000000009</v>
      </c>
      <c r="G14" t="s">
        <v>134</v>
      </c>
      <c r="H14">
        <v>1.2959000000000001</v>
      </c>
      <c r="I14">
        <v>3.6179000000000001</v>
      </c>
      <c r="J14" s="1">
        <f t="shared" si="1"/>
        <v>2.3220000000000001</v>
      </c>
      <c r="K14" s="1">
        <f t="shared" si="2"/>
        <v>2.6438000000000001</v>
      </c>
      <c r="L14" s="1">
        <f t="shared" si="3"/>
        <v>12.17187381798926</v>
      </c>
      <c r="N14" t="s">
        <v>46</v>
      </c>
      <c r="O14">
        <f>_xlfn.VAR.S(L2:L21)</f>
        <v>48.310361324485712</v>
      </c>
      <c r="Q14">
        <f t="shared" si="4"/>
        <v>4.4810169491525427</v>
      </c>
      <c r="S14" t="s">
        <v>46</v>
      </c>
      <c r="T14">
        <f>_xlfn.VAR.S(Q2:Q20)</f>
        <v>0.99097793122078626</v>
      </c>
    </row>
    <row r="15" spans="1:20" x14ac:dyDescent="0.75">
      <c r="A15" s="1">
        <v>14</v>
      </c>
      <c r="B15">
        <v>54</v>
      </c>
      <c r="C15" t="s">
        <v>135</v>
      </c>
      <c r="D15">
        <v>1.3149</v>
      </c>
      <c r="E15">
        <v>1.5438000000000001</v>
      </c>
      <c r="F15" s="1">
        <f t="shared" si="0"/>
        <v>0.2289000000000001</v>
      </c>
      <c r="G15" t="s">
        <v>136</v>
      </c>
      <c r="H15">
        <v>1.3084</v>
      </c>
      <c r="I15">
        <v>4.1497000000000002</v>
      </c>
      <c r="J15" s="1">
        <f t="shared" si="1"/>
        <v>2.8413000000000004</v>
      </c>
      <c r="K15" s="1">
        <f t="shared" si="2"/>
        <v>3.0702000000000007</v>
      </c>
      <c r="L15" s="1">
        <f t="shared" si="3"/>
        <v>7.4555403556771562</v>
      </c>
      <c r="N15" t="s">
        <v>49</v>
      </c>
      <c r="O15">
        <f>KURT(L2:L21)</f>
        <v>0.16936472088289412</v>
      </c>
      <c r="Q15">
        <f t="shared" si="4"/>
        <v>5.685555555555557</v>
      </c>
      <c r="S15" t="s">
        <v>49</v>
      </c>
      <c r="T15">
        <f>KURT(Q2:Q20)</f>
        <v>0.73514160130858608</v>
      </c>
    </row>
    <row r="16" spans="1:20" x14ac:dyDescent="0.75">
      <c r="A16" s="1">
        <v>15</v>
      </c>
      <c r="B16">
        <v>59</v>
      </c>
      <c r="C16" t="s">
        <v>137</v>
      </c>
      <c r="D16">
        <v>1.3172999999999999</v>
      </c>
      <c r="E16">
        <v>1.8714</v>
      </c>
      <c r="F16" s="1">
        <f t="shared" si="0"/>
        <v>0.55410000000000004</v>
      </c>
      <c r="G16" t="s">
        <v>138</v>
      </c>
      <c r="H16">
        <v>1.2914000000000001</v>
      </c>
      <c r="I16">
        <v>2.9304000000000001</v>
      </c>
      <c r="J16" s="1">
        <f t="shared" si="1"/>
        <v>1.639</v>
      </c>
      <c r="K16" s="1">
        <f t="shared" si="2"/>
        <v>2.1931000000000003</v>
      </c>
      <c r="L16" s="1">
        <f t="shared" si="3"/>
        <v>25.265605763531074</v>
      </c>
      <c r="N16" t="s">
        <v>52</v>
      </c>
      <c r="O16">
        <f>SKEW(L2:L21)</f>
        <v>1.20265664942793</v>
      </c>
      <c r="Q16">
        <f t="shared" si="4"/>
        <v>3.717118644067797</v>
      </c>
      <c r="S16" t="s">
        <v>52</v>
      </c>
      <c r="T16">
        <f>SKEW(Q2:Q20)</f>
        <v>0.71096798874937372</v>
      </c>
    </row>
    <row r="17" spans="1:20" x14ac:dyDescent="0.75">
      <c r="A17" s="1">
        <v>16</v>
      </c>
      <c r="B17">
        <v>54</v>
      </c>
      <c r="C17" t="s">
        <v>139</v>
      </c>
      <c r="D17">
        <v>1.2968999999999999</v>
      </c>
      <c r="E17">
        <v>1.6291</v>
      </c>
      <c r="F17" s="1">
        <f t="shared" si="0"/>
        <v>0.33220000000000005</v>
      </c>
      <c r="G17" t="s">
        <v>140</v>
      </c>
      <c r="H17">
        <v>1.2902</v>
      </c>
      <c r="I17">
        <v>3.0575999999999999</v>
      </c>
      <c r="J17" s="1">
        <f t="shared" si="1"/>
        <v>1.7673999999999999</v>
      </c>
      <c r="K17" s="1">
        <f t="shared" si="2"/>
        <v>2.0995999999999997</v>
      </c>
      <c r="L17" s="1">
        <f t="shared" si="3"/>
        <v>15.822061345018104</v>
      </c>
      <c r="N17" t="s">
        <v>55</v>
      </c>
      <c r="O17">
        <f>MAX(L2:L21)-MIN(L2:L21)</f>
        <v>22.934135386931292</v>
      </c>
      <c r="Q17">
        <f t="shared" si="4"/>
        <v>3.8881481481481477</v>
      </c>
      <c r="S17" t="s">
        <v>55</v>
      </c>
      <c r="T17">
        <f>MAX(Q2:Q20)-MIN(Q2:Q20)</f>
        <v>3.9913888186187703</v>
      </c>
    </row>
    <row r="18" spans="1:20" x14ac:dyDescent="0.75">
      <c r="A18" s="1">
        <v>17</v>
      </c>
      <c r="B18">
        <v>60</v>
      </c>
      <c r="C18" t="s">
        <v>141</v>
      </c>
      <c r="D18">
        <v>1.2975000000000001</v>
      </c>
      <c r="E18">
        <v>1.5719000000000001</v>
      </c>
      <c r="F18" s="1">
        <f t="shared" si="0"/>
        <v>0.27439999999999998</v>
      </c>
      <c r="G18" t="s">
        <v>142</v>
      </c>
      <c r="H18">
        <v>1.3003</v>
      </c>
      <c r="I18">
        <v>4.6169000000000002</v>
      </c>
      <c r="J18" s="1">
        <f t="shared" si="1"/>
        <v>3.3166000000000002</v>
      </c>
      <c r="K18" s="1">
        <f t="shared" si="2"/>
        <v>3.5910000000000002</v>
      </c>
      <c r="L18" s="1">
        <f t="shared" si="3"/>
        <v>7.6413255360623769</v>
      </c>
      <c r="N18" t="s">
        <v>58</v>
      </c>
      <c r="O18">
        <f>MIN(L2:L21)</f>
        <v>5.3697843604214883</v>
      </c>
      <c r="Q18">
        <f t="shared" si="4"/>
        <v>5.9850000000000003</v>
      </c>
      <c r="S18" t="s">
        <v>58</v>
      </c>
      <c r="T18">
        <f>MIN(Q2:Q20)</f>
        <v>3.717118644067797</v>
      </c>
    </row>
    <row r="19" spans="1:20" x14ac:dyDescent="0.75">
      <c r="A19" s="1">
        <v>18</v>
      </c>
      <c r="B19">
        <v>55</v>
      </c>
      <c r="C19" t="s">
        <v>143</v>
      </c>
      <c r="D19">
        <v>1.2970999999999999</v>
      </c>
      <c r="E19">
        <v>1.4829000000000001</v>
      </c>
      <c r="F19" s="1">
        <f t="shared" si="0"/>
        <v>0.18580000000000019</v>
      </c>
      <c r="G19" t="s">
        <v>144</v>
      </c>
      <c r="H19">
        <v>1.2903</v>
      </c>
      <c r="I19">
        <v>3.3178000000000001</v>
      </c>
      <c r="J19" s="1">
        <f t="shared" si="1"/>
        <v>2.0274999999999999</v>
      </c>
      <c r="K19" s="1">
        <f t="shared" si="2"/>
        <v>2.2133000000000003</v>
      </c>
      <c r="L19" s="1">
        <f t="shared" si="3"/>
        <v>8.3947047395292174</v>
      </c>
      <c r="N19" t="s">
        <v>61</v>
      </c>
      <c r="O19">
        <f>MAX(L2:L21)</f>
        <v>28.303919747352779</v>
      </c>
      <c r="Q19">
        <f>(K20/B20)*100</f>
        <v>6.3941379310344821</v>
      </c>
      <c r="S19" t="s">
        <v>61</v>
      </c>
      <c r="T19">
        <f>MAX(Q2:Q20)</f>
        <v>7.7085074626865673</v>
      </c>
    </row>
    <row r="20" spans="1:20" x14ac:dyDescent="0.75">
      <c r="A20" s="1">
        <v>19</v>
      </c>
      <c r="B20">
        <v>58</v>
      </c>
      <c r="C20" t="s">
        <v>145</v>
      </c>
      <c r="D20">
        <v>1.2970999999999999</v>
      </c>
      <c r="E20">
        <v>1.7663</v>
      </c>
      <c r="F20" s="1">
        <f t="shared" si="0"/>
        <v>0.46920000000000006</v>
      </c>
      <c r="G20" t="s">
        <v>146</v>
      </c>
      <c r="H20">
        <v>1.2935000000000001</v>
      </c>
      <c r="I20" s="1">
        <v>4.5328999999999997</v>
      </c>
      <c r="J20" s="1">
        <f t="shared" si="1"/>
        <v>3.2393999999999998</v>
      </c>
      <c r="K20" s="1">
        <f t="shared" si="2"/>
        <v>3.7085999999999997</v>
      </c>
      <c r="L20" s="1">
        <f t="shared" si="3"/>
        <v>12.651674486329076</v>
      </c>
      <c r="N20" t="s">
        <v>64</v>
      </c>
      <c r="O20">
        <f>SUM(L2:L21)</f>
        <v>266.52525200256582</v>
      </c>
      <c r="Q20">
        <f>(K21/B21)*100</f>
        <v>5.6493333333333329</v>
      </c>
      <c r="S20" t="s">
        <v>64</v>
      </c>
      <c r="T20">
        <f>SUM(Q2:Q20)</f>
        <v>98.565999612565221</v>
      </c>
    </row>
    <row r="21" spans="1:20" ht="15.5" thickBot="1" x14ac:dyDescent="0.9">
      <c r="A21" s="1">
        <v>20</v>
      </c>
      <c r="B21">
        <v>60</v>
      </c>
      <c r="C21" t="s">
        <v>147</v>
      </c>
      <c r="D21">
        <v>1.2876000000000001</v>
      </c>
      <c r="E21" s="2">
        <v>1.6600999999999999</v>
      </c>
      <c r="F21" s="1">
        <f t="shared" si="0"/>
        <v>0.37249999999999983</v>
      </c>
      <c r="G21" t="s">
        <v>148</v>
      </c>
      <c r="H21">
        <v>1.3072999999999999</v>
      </c>
      <c r="I21" s="1">
        <v>4.3243999999999998</v>
      </c>
      <c r="J21" s="1">
        <f t="shared" si="1"/>
        <v>3.0171000000000001</v>
      </c>
      <c r="K21" s="1">
        <f t="shared" si="2"/>
        <v>3.3895999999999997</v>
      </c>
      <c r="L21" s="1">
        <f t="shared" si="3"/>
        <v>10.989497285815432</v>
      </c>
      <c r="N21" s="6" t="s">
        <v>68</v>
      </c>
      <c r="O21" s="6">
        <v>20</v>
      </c>
      <c r="Q21" t="e">
        <f>(K22/B22)*100</f>
        <v>#DIV/0!</v>
      </c>
      <c r="S21" s="6" t="s">
        <v>68</v>
      </c>
      <c r="T21" s="6">
        <v>20</v>
      </c>
    </row>
  </sheetData>
  <pageMargins left="0.70000000000000007" right="0.70000000000000007" top="0.75" bottom="0.75" header="0.30000000000000004" footer="0.3000000000000000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68</v>
      </c>
      <c r="C2" t="s">
        <v>109</v>
      </c>
      <c r="D2">
        <v>1.3073999999999999</v>
      </c>
      <c r="E2">
        <v>1.5831</v>
      </c>
      <c r="F2" s="1">
        <f t="shared" ref="F2:F21" si="0">(E2-D2)</f>
        <v>0.27570000000000006</v>
      </c>
      <c r="G2" t="s">
        <v>110</v>
      </c>
      <c r="H2">
        <v>1.3041</v>
      </c>
      <c r="I2">
        <v>5.3083999999999998</v>
      </c>
      <c r="J2" s="1">
        <f t="shared" ref="J2:J8" si="1">(I2-H2)</f>
        <v>4.0042999999999997</v>
      </c>
      <c r="K2" s="1">
        <f t="shared" ref="K2:K21" si="2">(F2+J2)</f>
        <v>4.2799999999999994</v>
      </c>
      <c r="L2" s="1">
        <f t="shared" ref="L2:L21" si="3">(F2/K2)*100</f>
        <v>6.441588785046731</v>
      </c>
      <c r="Q2">
        <f t="shared" ref="Q2:Q18" si="4">(K2/B2)*100</f>
        <v>6.2941176470588225</v>
      </c>
    </row>
    <row r="3" spans="1:20" x14ac:dyDescent="0.75">
      <c r="A3" s="1">
        <v>2</v>
      </c>
      <c r="B3">
        <v>57</v>
      </c>
      <c r="C3" t="s">
        <v>111</v>
      </c>
      <c r="D3">
        <v>1.2982</v>
      </c>
      <c r="E3">
        <v>1.5863</v>
      </c>
      <c r="F3" s="1">
        <f t="shared" si="0"/>
        <v>0.28810000000000002</v>
      </c>
      <c r="G3" t="s">
        <v>112</v>
      </c>
      <c r="H3">
        <v>1.3041</v>
      </c>
      <c r="I3">
        <v>3.5598000000000001</v>
      </c>
      <c r="J3" s="1">
        <f t="shared" si="1"/>
        <v>2.2557</v>
      </c>
      <c r="K3" s="1">
        <f t="shared" si="2"/>
        <v>2.5438000000000001</v>
      </c>
      <c r="L3" s="1">
        <f t="shared" si="3"/>
        <v>11.325575910055823</v>
      </c>
      <c r="Q3">
        <f t="shared" si="4"/>
        <v>4.4628070175438603</v>
      </c>
    </row>
    <row r="4" spans="1:20" x14ac:dyDescent="0.75">
      <c r="A4" s="1">
        <v>3</v>
      </c>
      <c r="B4">
        <v>53</v>
      </c>
      <c r="C4" t="s">
        <v>113</v>
      </c>
      <c r="D4">
        <v>1.2939000000000001</v>
      </c>
      <c r="E4">
        <v>1.5046999999999999</v>
      </c>
      <c r="F4" s="1">
        <f t="shared" si="0"/>
        <v>0.21079999999999988</v>
      </c>
      <c r="G4" t="s">
        <v>114</v>
      </c>
      <c r="H4">
        <v>1.302</v>
      </c>
      <c r="I4">
        <v>3.2404999999999999</v>
      </c>
      <c r="J4" s="1">
        <f t="shared" si="1"/>
        <v>1.9384999999999999</v>
      </c>
      <c r="K4" s="1">
        <f t="shared" si="2"/>
        <v>2.1492999999999998</v>
      </c>
      <c r="L4" s="1">
        <f t="shared" si="3"/>
        <v>9.8078444144605168</v>
      </c>
      <c r="Q4">
        <f t="shared" si="4"/>
        <v>4.0552830188679243</v>
      </c>
    </row>
    <row r="5" spans="1:20" ht="15.5" thickBot="1" x14ac:dyDescent="0.9">
      <c r="A5" s="1">
        <v>4</v>
      </c>
      <c r="B5">
        <v>57</v>
      </c>
      <c r="C5" t="s">
        <v>115</v>
      </c>
      <c r="D5">
        <v>1.3062</v>
      </c>
      <c r="E5">
        <v>1.7029000000000001</v>
      </c>
      <c r="F5" s="1">
        <f t="shared" si="0"/>
        <v>0.39670000000000005</v>
      </c>
      <c r="G5" t="s">
        <v>116</v>
      </c>
      <c r="H5">
        <v>1.3147</v>
      </c>
      <c r="I5">
        <v>3.3601999999999999</v>
      </c>
      <c r="J5" s="1">
        <f t="shared" si="1"/>
        <v>2.0454999999999997</v>
      </c>
      <c r="K5" s="1">
        <f t="shared" si="2"/>
        <v>2.4421999999999997</v>
      </c>
      <c r="L5" s="1">
        <f t="shared" si="3"/>
        <v>16.243550896732458</v>
      </c>
      <c r="Q5">
        <f t="shared" si="4"/>
        <v>4.2845614035087713</v>
      </c>
    </row>
    <row r="6" spans="1:20" ht="16" x14ac:dyDescent="0.8">
      <c r="A6" s="1">
        <v>5</v>
      </c>
      <c r="B6">
        <v>60</v>
      </c>
      <c r="C6" t="s">
        <v>117</v>
      </c>
      <c r="D6">
        <v>1.302</v>
      </c>
      <c r="E6">
        <v>1.5313000000000001</v>
      </c>
      <c r="F6" s="1">
        <f t="shared" si="0"/>
        <v>0.22930000000000006</v>
      </c>
      <c r="G6" t="s">
        <v>118</v>
      </c>
      <c r="H6">
        <v>1.3142</v>
      </c>
      <c r="I6">
        <v>3.468</v>
      </c>
      <c r="J6" s="1">
        <f t="shared" si="1"/>
        <v>2.1537999999999999</v>
      </c>
      <c r="K6" s="1">
        <f t="shared" si="2"/>
        <v>2.3830999999999998</v>
      </c>
      <c r="L6" s="1">
        <f t="shared" si="3"/>
        <v>9.621921027233439</v>
      </c>
      <c r="N6" s="3" t="s">
        <v>23</v>
      </c>
      <c r="O6" s="3"/>
      <c r="Q6">
        <f t="shared" si="4"/>
        <v>3.9718333333333327</v>
      </c>
      <c r="S6" s="3" t="s">
        <v>24</v>
      </c>
      <c r="T6" s="3"/>
    </row>
    <row r="7" spans="1:20" ht="16" x14ac:dyDescent="0.8">
      <c r="A7" s="1">
        <v>6</v>
      </c>
      <c r="B7">
        <v>63</v>
      </c>
      <c r="C7" t="s">
        <v>119</v>
      </c>
      <c r="D7">
        <v>1.2905</v>
      </c>
      <c r="E7" s="4">
        <v>1.6351</v>
      </c>
      <c r="F7" s="1">
        <f t="shared" si="0"/>
        <v>0.34460000000000002</v>
      </c>
      <c r="G7" t="s">
        <v>120</v>
      </c>
      <c r="H7">
        <v>1.3023</v>
      </c>
      <c r="I7">
        <v>4.57</v>
      </c>
      <c r="J7" s="1">
        <f t="shared" si="1"/>
        <v>3.2677000000000005</v>
      </c>
      <c r="K7" s="1">
        <f t="shared" si="2"/>
        <v>3.6123000000000003</v>
      </c>
      <c r="L7" s="1">
        <f t="shared" si="3"/>
        <v>9.5396284915427838</v>
      </c>
      <c r="N7" s="5"/>
      <c r="O7" s="5"/>
      <c r="Q7">
        <f t="shared" si="4"/>
        <v>5.7338095238095246</v>
      </c>
      <c r="S7" s="5"/>
      <c r="T7" s="5"/>
    </row>
    <row r="8" spans="1:20" x14ac:dyDescent="0.75">
      <c r="A8" s="1">
        <v>7</v>
      </c>
      <c r="B8">
        <v>57</v>
      </c>
      <c r="C8" t="s">
        <v>121</v>
      </c>
      <c r="D8">
        <v>1.3024</v>
      </c>
      <c r="E8">
        <v>1.4702999999999999</v>
      </c>
      <c r="F8" s="1">
        <f t="shared" si="0"/>
        <v>0.16789999999999994</v>
      </c>
      <c r="G8" t="s">
        <v>122</v>
      </c>
      <c r="H8">
        <v>1.3035000000000001</v>
      </c>
      <c r="I8">
        <v>3.7494000000000001</v>
      </c>
      <c r="J8" s="1">
        <f t="shared" si="1"/>
        <v>2.4459</v>
      </c>
      <c r="K8" s="1">
        <f t="shared" si="2"/>
        <v>2.6137999999999999</v>
      </c>
      <c r="L8" s="1">
        <f t="shared" si="3"/>
        <v>6.4235978269186607</v>
      </c>
      <c r="Q8">
        <f t="shared" si="4"/>
        <v>4.585614035087719</v>
      </c>
    </row>
    <row r="9" spans="1:20" x14ac:dyDescent="0.75">
      <c r="A9" s="1">
        <v>8</v>
      </c>
      <c r="B9">
        <v>56</v>
      </c>
      <c r="C9" t="s">
        <v>123</v>
      </c>
      <c r="D9">
        <v>1.3003</v>
      </c>
      <c r="E9">
        <v>1.5472999999999999</v>
      </c>
      <c r="F9" s="1">
        <f t="shared" si="0"/>
        <v>0.24699999999999989</v>
      </c>
      <c r="G9" t="s">
        <v>124</v>
      </c>
      <c r="H9">
        <v>1.3050999999999999</v>
      </c>
      <c r="I9">
        <v>3.5973999999999999</v>
      </c>
      <c r="J9" s="1">
        <f t="shared" ref="J9:J21" si="5">(I10-H9)</f>
        <v>3.5142000000000002</v>
      </c>
      <c r="K9" s="1">
        <f t="shared" si="2"/>
        <v>3.7612000000000001</v>
      </c>
      <c r="L9" s="1">
        <f t="shared" si="3"/>
        <v>6.5670530681697299</v>
      </c>
      <c r="N9" t="s">
        <v>31</v>
      </c>
      <c r="O9">
        <f>AVERAGE(L2:L21)</f>
        <v>8.2062785424782057</v>
      </c>
      <c r="Q9">
        <f t="shared" si="4"/>
        <v>6.7164285714285716</v>
      </c>
      <c r="S9" t="s">
        <v>31</v>
      </c>
      <c r="T9">
        <f>AVERAGE(Q2:Q20)</f>
        <v>4.7519315636102348</v>
      </c>
    </row>
    <row r="10" spans="1:20" x14ac:dyDescent="0.75">
      <c r="A10" s="1">
        <v>9</v>
      </c>
      <c r="B10">
        <v>62</v>
      </c>
      <c r="C10" t="s">
        <v>125</v>
      </c>
      <c r="D10">
        <v>1.3059000000000001</v>
      </c>
      <c r="E10">
        <v>1.6164000000000001</v>
      </c>
      <c r="F10" s="1">
        <f t="shared" si="0"/>
        <v>0.3105</v>
      </c>
      <c r="G10" t="s">
        <v>126</v>
      </c>
      <c r="H10">
        <v>1.3056000000000001</v>
      </c>
      <c r="I10">
        <v>4.8193000000000001</v>
      </c>
      <c r="J10" s="1">
        <f t="shared" si="5"/>
        <v>2.8353999999999999</v>
      </c>
      <c r="K10" s="1">
        <f t="shared" si="2"/>
        <v>3.1459000000000001</v>
      </c>
      <c r="L10" s="1">
        <f t="shared" si="3"/>
        <v>9.869989510156076</v>
      </c>
      <c r="N10" t="s">
        <v>34</v>
      </c>
      <c r="O10">
        <f>(O13/SQRT(20))</f>
        <v>2.0746742996712002</v>
      </c>
      <c r="Q10">
        <f t="shared" si="4"/>
        <v>5.0740322580645163</v>
      </c>
      <c r="S10" t="s">
        <v>34</v>
      </c>
      <c r="T10">
        <f>(T13/SQRT(20))</f>
        <v>0.40881144187389584</v>
      </c>
    </row>
    <row r="11" spans="1:20" x14ac:dyDescent="0.75">
      <c r="A11" s="1">
        <v>10</v>
      </c>
      <c r="B11">
        <v>59</v>
      </c>
      <c r="C11" t="s">
        <v>127</v>
      </c>
      <c r="D11">
        <v>1.3166</v>
      </c>
      <c r="E11">
        <v>1.5437000000000001</v>
      </c>
      <c r="F11" s="1">
        <f t="shared" si="0"/>
        <v>0.22710000000000008</v>
      </c>
      <c r="G11" t="s">
        <v>128</v>
      </c>
      <c r="H11">
        <v>1.2963</v>
      </c>
      <c r="I11">
        <v>4.141</v>
      </c>
      <c r="J11" s="1">
        <f t="shared" si="5"/>
        <v>2.5488</v>
      </c>
      <c r="K11" s="1">
        <f t="shared" si="2"/>
        <v>2.7759</v>
      </c>
      <c r="L11" s="1">
        <f t="shared" si="3"/>
        <v>8.181130444180269</v>
      </c>
      <c r="N11" t="s">
        <v>37</v>
      </c>
      <c r="O11">
        <f>MEDIAN(L2:L21)</f>
        <v>9.5807747593881114</v>
      </c>
      <c r="Q11">
        <f t="shared" si="4"/>
        <v>4.7049152542372878</v>
      </c>
      <c r="S11" t="s">
        <v>37</v>
      </c>
      <c r="T11">
        <f>MEDIAN(Q2:Q20)</f>
        <v>4.7049152542372878</v>
      </c>
    </row>
    <row r="12" spans="1:20" x14ac:dyDescent="0.75">
      <c r="A12" s="1">
        <v>11</v>
      </c>
      <c r="B12">
        <v>57</v>
      </c>
      <c r="C12" t="s">
        <v>129</v>
      </c>
      <c r="D12">
        <v>1.3035000000000001</v>
      </c>
      <c r="E12">
        <v>1.6116999999999999</v>
      </c>
      <c r="F12" s="1">
        <f t="shared" si="0"/>
        <v>0.30819999999999981</v>
      </c>
      <c r="G12" t="s">
        <v>130</v>
      </c>
      <c r="H12">
        <v>1.3012999999999999</v>
      </c>
      <c r="I12">
        <v>3.8451</v>
      </c>
      <c r="J12" s="1">
        <f t="shared" si="5"/>
        <v>2.0293000000000001</v>
      </c>
      <c r="K12" s="1">
        <f t="shared" si="2"/>
        <v>2.3374999999999999</v>
      </c>
      <c r="L12" s="1">
        <f t="shared" si="3"/>
        <v>13.185026737967906</v>
      </c>
      <c r="N12" t="s">
        <v>40</v>
      </c>
      <c r="O12" t="e">
        <f>_xlfn.MODE.SNGL(L2:L21)</f>
        <v>#N/A</v>
      </c>
      <c r="Q12">
        <f t="shared" si="4"/>
        <v>4.1008771929824555</v>
      </c>
      <c r="S12" t="s">
        <v>40</v>
      </c>
      <c r="T12" t="e">
        <f>_xlfn.MODE.SNGL(Q2:Q20)</f>
        <v>#N/A</v>
      </c>
    </row>
    <row r="13" spans="1:20" x14ac:dyDescent="0.75">
      <c r="A13" s="1">
        <v>12</v>
      </c>
      <c r="B13">
        <v>56</v>
      </c>
      <c r="C13" t="s">
        <v>131</v>
      </c>
      <c r="D13">
        <v>1.2931999999999999</v>
      </c>
      <c r="E13">
        <v>1.5535000000000001</v>
      </c>
      <c r="F13" s="1">
        <f t="shared" si="0"/>
        <v>0.2603000000000002</v>
      </c>
      <c r="G13" t="s">
        <v>132</v>
      </c>
      <c r="H13">
        <v>1.3008</v>
      </c>
      <c r="I13">
        <v>3.3306</v>
      </c>
      <c r="J13" s="1">
        <f t="shared" si="5"/>
        <v>2.8420000000000005</v>
      </c>
      <c r="K13" s="1">
        <f t="shared" si="2"/>
        <v>3.1023000000000005</v>
      </c>
      <c r="L13" s="1">
        <f t="shared" si="3"/>
        <v>8.390548947555045</v>
      </c>
      <c r="N13" t="s">
        <v>43</v>
      </c>
      <c r="O13">
        <f>_xlfn.STDEV.S(L2:L21)</f>
        <v>9.2782255304731471</v>
      </c>
      <c r="Q13">
        <f t="shared" si="4"/>
        <v>5.5398214285714298</v>
      </c>
      <c r="S13" t="s">
        <v>43</v>
      </c>
      <c r="T13">
        <f>_xlfn.STDEV.S(Q2:Q20)</f>
        <v>1.8282603480194703</v>
      </c>
    </row>
    <row r="14" spans="1:20" x14ac:dyDescent="0.75">
      <c r="A14" s="1">
        <v>13</v>
      </c>
      <c r="B14">
        <v>62</v>
      </c>
      <c r="C14" t="s">
        <v>133</v>
      </c>
      <c r="D14">
        <v>1.2870999999999999</v>
      </c>
      <c r="E14">
        <v>1.6731</v>
      </c>
      <c r="F14" s="1">
        <f t="shared" si="0"/>
        <v>0.38600000000000012</v>
      </c>
      <c r="G14" t="s">
        <v>134</v>
      </c>
      <c r="H14">
        <v>1.2959000000000001</v>
      </c>
      <c r="I14">
        <v>4.1428000000000003</v>
      </c>
      <c r="J14" s="1">
        <f t="shared" si="5"/>
        <v>3.1717</v>
      </c>
      <c r="K14" s="1">
        <f t="shared" si="2"/>
        <v>3.5577000000000001</v>
      </c>
      <c r="L14" s="1">
        <f t="shared" si="3"/>
        <v>10.849706270905363</v>
      </c>
      <c r="N14" t="s">
        <v>46</v>
      </c>
      <c r="O14">
        <f>_xlfn.VAR.S(L2:L21)</f>
        <v>86.085468994323719</v>
      </c>
      <c r="Q14">
        <f t="shared" si="4"/>
        <v>5.738225806451613</v>
      </c>
      <c r="S14" t="s">
        <v>46</v>
      </c>
      <c r="T14">
        <f>_xlfn.VAR.S(Q2:Q20)</f>
        <v>3.342535900140275</v>
      </c>
    </row>
    <row r="15" spans="1:20" x14ac:dyDescent="0.75">
      <c r="A15" s="1">
        <v>14</v>
      </c>
      <c r="B15">
        <v>64</v>
      </c>
      <c r="C15" t="s">
        <v>135</v>
      </c>
      <c r="D15">
        <v>1.3149</v>
      </c>
      <c r="E15">
        <v>1.7013</v>
      </c>
      <c r="F15" s="1">
        <f t="shared" si="0"/>
        <v>0.38640000000000008</v>
      </c>
      <c r="G15" t="s">
        <v>136</v>
      </c>
      <c r="H15">
        <v>1.3084</v>
      </c>
      <c r="I15">
        <v>4.4676</v>
      </c>
      <c r="J15" s="1">
        <f t="shared" si="5"/>
        <v>1.9919999999999998</v>
      </c>
      <c r="K15" s="1">
        <f t="shared" si="2"/>
        <v>2.3784000000000001</v>
      </c>
      <c r="L15" s="1">
        <f t="shared" si="3"/>
        <v>16.246215943491428</v>
      </c>
      <c r="N15" t="s">
        <v>49</v>
      </c>
      <c r="O15">
        <f>KURT(L2:L21)</f>
        <v>15.688604828439054</v>
      </c>
      <c r="Q15">
        <f t="shared" si="4"/>
        <v>3.7162500000000001</v>
      </c>
      <c r="S15" t="s">
        <v>49</v>
      </c>
      <c r="T15">
        <f>KURT(Q2:Q20)</f>
        <v>8.6952831542760372</v>
      </c>
    </row>
    <row r="16" spans="1:20" x14ac:dyDescent="0.75">
      <c r="A16" s="1">
        <v>15</v>
      </c>
      <c r="B16">
        <v>54</v>
      </c>
      <c r="C16" t="s">
        <v>137</v>
      </c>
      <c r="D16">
        <v>1.3172999999999999</v>
      </c>
      <c r="E16">
        <v>1.5915999999999999</v>
      </c>
      <c r="F16" s="1">
        <f t="shared" si="0"/>
        <v>0.27429999999999999</v>
      </c>
      <c r="G16" t="s">
        <v>138</v>
      </c>
      <c r="H16">
        <v>1.2914000000000001</v>
      </c>
      <c r="I16">
        <v>3.3003999999999998</v>
      </c>
      <c r="J16" s="1">
        <f t="shared" si="5"/>
        <v>2.6266999999999996</v>
      </c>
      <c r="K16" s="1">
        <f t="shared" si="2"/>
        <v>2.9009999999999998</v>
      </c>
      <c r="L16" s="1">
        <f t="shared" si="3"/>
        <v>9.4553602206135814</v>
      </c>
      <c r="N16" t="s">
        <v>52</v>
      </c>
      <c r="O16">
        <f>SKEW(L2:L21)</f>
        <v>-3.7294964659782801</v>
      </c>
      <c r="Q16">
        <f t="shared" si="4"/>
        <v>5.3722222222222218</v>
      </c>
      <c r="S16" t="s">
        <v>52</v>
      </c>
      <c r="T16">
        <f>SKEW(Q2:Q20)</f>
        <v>-2.4707886810440995</v>
      </c>
    </row>
    <row r="17" spans="1:20" x14ac:dyDescent="0.75">
      <c r="A17" s="1">
        <v>16</v>
      </c>
      <c r="B17">
        <v>60</v>
      </c>
      <c r="C17" t="s">
        <v>139</v>
      </c>
      <c r="D17">
        <v>1.2968999999999999</v>
      </c>
      <c r="E17">
        <v>1.6949000000000001</v>
      </c>
      <c r="F17" s="1">
        <f t="shared" si="0"/>
        <v>0.39800000000000013</v>
      </c>
      <c r="G17" t="s">
        <v>140</v>
      </c>
      <c r="H17">
        <v>1.2902</v>
      </c>
      <c r="I17">
        <v>3.9180999999999999</v>
      </c>
      <c r="J17" s="1">
        <f t="shared" si="5"/>
        <v>3.6929000000000003</v>
      </c>
      <c r="K17" s="1">
        <f t="shared" si="2"/>
        <v>4.0909000000000004</v>
      </c>
      <c r="L17" s="1">
        <f t="shared" si="3"/>
        <v>9.7289105086900207</v>
      </c>
      <c r="N17" t="s">
        <v>55</v>
      </c>
      <c r="O17">
        <f>MAX(L2:L21)-MIN(L2:L21)</f>
        <v>45.46436361572627</v>
      </c>
      <c r="Q17">
        <f t="shared" si="4"/>
        <v>6.8181666666666665</v>
      </c>
      <c r="S17" t="s">
        <v>55</v>
      </c>
      <c r="T17">
        <f>MAX(Q2:Q20)-MIN(Q2:Q20)</f>
        <v>8.5043333333333333</v>
      </c>
    </row>
    <row r="18" spans="1:20" x14ac:dyDescent="0.75">
      <c r="A18" s="1">
        <v>17</v>
      </c>
      <c r="B18">
        <v>63</v>
      </c>
      <c r="C18" t="s">
        <v>141</v>
      </c>
      <c r="D18">
        <v>1.2975000000000001</v>
      </c>
      <c r="E18">
        <v>1.5984</v>
      </c>
      <c r="F18" s="1">
        <f t="shared" si="0"/>
        <v>0.30089999999999995</v>
      </c>
      <c r="G18" t="s">
        <v>142</v>
      </c>
      <c r="H18">
        <v>1.3003</v>
      </c>
      <c r="I18">
        <v>4.9831000000000003</v>
      </c>
      <c r="J18" s="1">
        <f t="shared" si="5"/>
        <v>3.6287000000000003</v>
      </c>
      <c r="K18" s="1">
        <f t="shared" si="2"/>
        <v>3.9296000000000002</v>
      </c>
      <c r="L18" s="1">
        <f t="shared" si="3"/>
        <v>7.6572679153094443</v>
      </c>
      <c r="N18" t="s">
        <v>58</v>
      </c>
      <c r="O18">
        <f>MIN(L2:L21)</f>
        <v>-29.218147672234839</v>
      </c>
      <c r="Q18">
        <f t="shared" si="4"/>
        <v>6.237460317460318</v>
      </c>
      <c r="S18" t="s">
        <v>58</v>
      </c>
      <c r="T18">
        <f>MIN(Q2:Q20)</f>
        <v>-1.6861666666666668</v>
      </c>
    </row>
    <row r="19" spans="1:20" x14ac:dyDescent="0.75">
      <c r="A19" s="1">
        <v>18</v>
      </c>
      <c r="B19">
        <v>67</v>
      </c>
      <c r="C19" t="s">
        <v>143</v>
      </c>
      <c r="D19">
        <v>1.2970999999999999</v>
      </c>
      <c r="E19">
        <v>1.5740000000000001</v>
      </c>
      <c r="F19" s="1">
        <f t="shared" si="0"/>
        <v>0.27690000000000015</v>
      </c>
      <c r="G19" t="s">
        <v>144</v>
      </c>
      <c r="H19">
        <v>1.2903</v>
      </c>
      <c r="I19">
        <v>4.9290000000000003</v>
      </c>
      <c r="J19" s="1">
        <f t="shared" si="5"/>
        <v>2.7329999999999997</v>
      </c>
      <c r="K19" s="1">
        <f t="shared" si="2"/>
        <v>3.0099</v>
      </c>
      <c r="L19" s="1">
        <f t="shared" si="3"/>
        <v>9.1996411840924992</v>
      </c>
      <c r="N19" t="s">
        <v>61</v>
      </c>
      <c r="O19">
        <f>MAX(L2:L21)</f>
        <v>16.246215943491428</v>
      </c>
      <c r="Q19">
        <f>(K20/B20)*100</f>
        <v>4.566440677966102</v>
      </c>
      <c r="S19" t="s">
        <v>61</v>
      </c>
      <c r="T19">
        <f>MAX(Q2:Q20)</f>
        <v>6.8181666666666665</v>
      </c>
    </row>
    <row r="20" spans="1:20" x14ac:dyDescent="0.75">
      <c r="A20" s="1">
        <v>19</v>
      </c>
      <c r="B20">
        <v>59</v>
      </c>
      <c r="C20" t="s">
        <v>145</v>
      </c>
      <c r="D20">
        <v>1.2970999999999999</v>
      </c>
      <c r="E20">
        <v>1.6907000000000001</v>
      </c>
      <c r="F20" s="1">
        <f t="shared" si="0"/>
        <v>0.39360000000000017</v>
      </c>
      <c r="G20" t="s">
        <v>146</v>
      </c>
      <c r="H20">
        <v>1.2935000000000001</v>
      </c>
      <c r="I20">
        <v>4.0232999999999999</v>
      </c>
      <c r="J20" s="1">
        <f t="shared" si="5"/>
        <v>2.3006000000000002</v>
      </c>
      <c r="K20" s="1">
        <f t="shared" si="2"/>
        <v>2.6942000000000004</v>
      </c>
      <c r="L20" s="1">
        <f t="shared" si="3"/>
        <v>14.609160418677163</v>
      </c>
      <c r="N20" t="s">
        <v>64</v>
      </c>
      <c r="O20">
        <f>SUM(L2:L21)</f>
        <v>164.12557084956413</v>
      </c>
      <c r="Q20">
        <f>(K21/B21)*100</f>
        <v>-1.6861666666666668</v>
      </c>
      <c r="S20" t="s">
        <v>64</v>
      </c>
      <c r="T20">
        <f>SUM(Q2:Q20)</f>
        <v>90.286699708594469</v>
      </c>
    </row>
    <row r="21" spans="1:20" ht="15.5" thickBot="1" x14ac:dyDescent="0.9">
      <c r="A21" s="1">
        <v>20</v>
      </c>
      <c r="B21">
        <v>60</v>
      </c>
      <c r="C21" t="s">
        <v>147</v>
      </c>
      <c r="D21">
        <v>1.2876000000000001</v>
      </c>
      <c r="E21" s="2">
        <v>1.5831999999999999</v>
      </c>
      <c r="F21" s="1">
        <f t="shared" si="0"/>
        <v>0.29559999999999986</v>
      </c>
      <c r="G21" t="s">
        <v>148</v>
      </c>
      <c r="H21">
        <v>1.3072999999999999</v>
      </c>
      <c r="I21" s="1">
        <v>3.5941000000000001</v>
      </c>
      <c r="J21" s="1">
        <f t="shared" si="5"/>
        <v>-1.3072999999999999</v>
      </c>
      <c r="K21" s="1">
        <f t="shared" si="2"/>
        <v>-1.0117</v>
      </c>
      <c r="L21" s="1">
        <f t="shared" si="3"/>
        <v>-29.218147672234839</v>
      </c>
      <c r="N21" s="6" t="s">
        <v>68</v>
      </c>
      <c r="O21" s="6">
        <v>20</v>
      </c>
      <c r="Q21" t="e">
        <f>(K22/B22)*100</f>
        <v>#DIV/0!</v>
      </c>
      <c r="S21" s="6" t="s">
        <v>68</v>
      </c>
      <c r="T21" s="6">
        <v>20</v>
      </c>
    </row>
    <row r="22" spans="1:20" x14ac:dyDescent="0.75">
      <c r="I22" s="1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Bullhead_Bay_ADPI_(01_June_2022</vt:lpstr>
      <vt:lpstr>Bulhead_Bay_ADPI_(13_June_2022)</vt:lpstr>
      <vt:lpstr>Bullhead_Bay_(30_June_2022)</vt:lpstr>
      <vt:lpstr>Bullhead_Bay_ADPI_(13_July_2022</vt:lpstr>
      <vt:lpstr>Bullhead_Bay_ADPI_(27_July_2022</vt:lpstr>
      <vt:lpstr>Bullhead_Bay_ADPI_(09_Aug_2022)</vt:lpstr>
      <vt:lpstr>Bullhead_Bay_ADPI_(24_Aug_2022)</vt:lpstr>
      <vt:lpstr>Bullhead_Bay_ADPI_(06_Sep_2022)</vt:lpstr>
      <vt:lpstr>Bullhead_Bay_ADPI_(21_Sep_2022)</vt:lpstr>
      <vt:lpstr>Bullhead_Bay_ADPI_(10_Oct_2022)</vt:lpstr>
      <vt:lpstr>Bullhead_Bay_ADPI_(18_Oct_2022)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Mitchell Goldman</dc:creator>
  <dc:description/>
  <cp:lastModifiedBy>Jessica MacGregor</cp:lastModifiedBy>
  <dcterms:created xsi:type="dcterms:W3CDTF">2022-07-05T15:54:06Z</dcterms:created>
  <dcterms:modified xsi:type="dcterms:W3CDTF">2023-02-28T19:21:27Z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0x01010012B069746CAB1441AF77AB72485C99C7</vt:lpwstr>
  </property>
</Properties>
</file>