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gr\Documents\Stony_Brook_Masters\Scallop_project\resp2022\resp2022\"/>
    </mc:Choice>
  </mc:AlternateContent>
  <xr:revisionPtr revIDLastSave="0" documentId="8_{6BE6542B-3DE9-4C3D-B879-418357B0A29C}" xr6:coauthVersionLast="47" xr6:coauthVersionMax="47" xr10:uidLastSave="{00000000-0000-0000-0000-000000000000}"/>
  <bookViews>
    <workbookView xWindow="-90" yWindow="-90" windowWidth="19380" windowHeight="10980"/>
  </bookViews>
  <sheets>
    <sheet name="Cowyard_ADPI_(01_June_2022)" sheetId="3" r:id="rId1"/>
    <sheet name="Cowyard_ADPI_(13_June_2022)" sheetId="4" r:id="rId2"/>
    <sheet name="Cowyard_(30_June_2022)" sheetId="5" r:id="rId3"/>
    <sheet name="Cowyard_ADPI_(13_July_2022)" sheetId="6" r:id="rId4"/>
    <sheet name="Cowyard_ADPI_(27_July_2022)" sheetId="7" r:id="rId5"/>
    <sheet name="Cowyard_ADPI_(09_August_2022)" sheetId="8" r:id="rId6"/>
    <sheet name="Cowyard_ADPI_(24_August_2022)" sheetId="9" r:id="rId7"/>
    <sheet name="Cowyard_ADPI_(05_Sept_2022)" sheetId="10" r:id="rId8"/>
    <sheet name="Cowyard_ADPI_(19_Sept_2022)" sheetId="11" r:id="rId9"/>
    <sheet name="Cowyard_ADPI_(10_October_2022)" sheetId="12" r:id="rId10"/>
    <sheet name="Cowyard_ADPI_(18_October_2022)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3" l="1"/>
  <c r="Q20" i="13"/>
  <c r="J20" i="13"/>
  <c r="F20" i="13"/>
  <c r="K20" i="13" s="1"/>
  <c r="J19" i="13"/>
  <c r="K19" i="13"/>
  <c r="L19" i="13" s="1"/>
  <c r="F19" i="13"/>
  <c r="J18" i="13"/>
  <c r="F18" i="13"/>
  <c r="J17" i="13"/>
  <c r="K17" i="13" s="1"/>
  <c r="Q17" i="13" s="1"/>
  <c r="F17" i="13"/>
  <c r="L16" i="13"/>
  <c r="K16" i="13"/>
  <c r="Q16" i="13" s="1"/>
  <c r="J16" i="13"/>
  <c r="F16" i="13"/>
  <c r="J15" i="13"/>
  <c r="F15" i="13"/>
  <c r="J14" i="13"/>
  <c r="F14" i="13"/>
  <c r="J13" i="13"/>
  <c r="F13" i="13"/>
  <c r="J12" i="13"/>
  <c r="K12" i="13" s="1"/>
  <c r="F12" i="13"/>
  <c r="J11" i="13"/>
  <c r="F11" i="13"/>
  <c r="J10" i="13"/>
  <c r="F10" i="13"/>
  <c r="K10" i="13" s="1"/>
  <c r="J9" i="13"/>
  <c r="F9" i="13"/>
  <c r="J8" i="13"/>
  <c r="F8" i="13"/>
  <c r="J7" i="13"/>
  <c r="F7" i="13"/>
  <c r="L6" i="13"/>
  <c r="K6" i="13"/>
  <c r="Q6" i="13" s="1"/>
  <c r="J6" i="13"/>
  <c r="F6" i="13"/>
  <c r="J5" i="13"/>
  <c r="F5" i="13"/>
  <c r="K5" i="13"/>
  <c r="Q5" i="13" s="1"/>
  <c r="J4" i="13"/>
  <c r="K4" i="13" s="1"/>
  <c r="F4" i="13"/>
  <c r="J3" i="13"/>
  <c r="K3" i="13" s="1"/>
  <c r="Q3" i="13" s="1"/>
  <c r="F3" i="13"/>
  <c r="J2" i="13"/>
  <c r="F2" i="13"/>
  <c r="K2" i="13" s="1"/>
  <c r="Q21" i="12"/>
  <c r="J21" i="12"/>
  <c r="F21" i="12"/>
  <c r="K21" i="12"/>
  <c r="J20" i="12"/>
  <c r="K20" i="12" s="1"/>
  <c r="Q19" i="12" s="1"/>
  <c r="F20" i="12"/>
  <c r="J19" i="12"/>
  <c r="F19" i="12"/>
  <c r="K19" i="12" s="1"/>
  <c r="J18" i="12"/>
  <c r="F18" i="12"/>
  <c r="J17" i="12"/>
  <c r="F17" i="12"/>
  <c r="J16" i="12"/>
  <c r="K16" i="12" s="1"/>
  <c r="F16" i="12"/>
  <c r="J15" i="12"/>
  <c r="K15" i="12" s="1"/>
  <c r="F15" i="12"/>
  <c r="J14" i="12"/>
  <c r="F14" i="12"/>
  <c r="J13" i="12"/>
  <c r="F13" i="12"/>
  <c r="K13" i="12"/>
  <c r="L13" i="12" s="1"/>
  <c r="L12" i="12"/>
  <c r="J12" i="12"/>
  <c r="F12" i="12"/>
  <c r="K12" i="12" s="1"/>
  <c r="Q12" i="12" s="1"/>
  <c r="J11" i="12"/>
  <c r="F11" i="12"/>
  <c r="J10" i="12"/>
  <c r="F10" i="12"/>
  <c r="J9" i="12"/>
  <c r="F9" i="12"/>
  <c r="J8" i="12"/>
  <c r="F8" i="12"/>
  <c r="K8" i="12" s="1"/>
  <c r="J7" i="12"/>
  <c r="K7" i="12" s="1"/>
  <c r="F7" i="12"/>
  <c r="K6" i="12"/>
  <c r="Q6" i="12" s="1"/>
  <c r="J6" i="12"/>
  <c r="F6" i="12"/>
  <c r="Q5" i="12"/>
  <c r="J5" i="12"/>
  <c r="F5" i="12"/>
  <c r="K5" i="12" s="1"/>
  <c r="J4" i="12"/>
  <c r="F4" i="12"/>
  <c r="J3" i="12"/>
  <c r="K3" i="12"/>
  <c r="Q3" i="12" s="1"/>
  <c r="F3" i="12"/>
  <c r="J2" i="12"/>
  <c r="K2" i="12" s="1"/>
  <c r="F2" i="12"/>
  <c r="Q21" i="11"/>
  <c r="J21" i="11"/>
  <c r="F21" i="11"/>
  <c r="K21" i="11" s="1"/>
  <c r="Q20" i="11" s="1"/>
  <c r="J20" i="11"/>
  <c r="F20" i="11"/>
  <c r="J19" i="11"/>
  <c r="K19" i="11"/>
  <c r="L19" i="11" s="1"/>
  <c r="F19" i="11"/>
  <c r="J18" i="11"/>
  <c r="F18" i="11"/>
  <c r="J17" i="11"/>
  <c r="K17" i="11" s="1"/>
  <c r="F17" i="11"/>
  <c r="K16" i="11"/>
  <c r="Q16" i="11" s="1"/>
  <c r="J16" i="11"/>
  <c r="F16" i="11"/>
  <c r="J15" i="11"/>
  <c r="K15" i="11"/>
  <c r="L15" i="11" s="1"/>
  <c r="F15" i="11"/>
  <c r="J14" i="11"/>
  <c r="F14" i="11"/>
  <c r="J13" i="11"/>
  <c r="F13" i="11"/>
  <c r="K13" i="11" s="1"/>
  <c r="Q13" i="11" s="1"/>
  <c r="J12" i="11"/>
  <c r="F12" i="11"/>
  <c r="J11" i="11"/>
  <c r="K11" i="11" s="1"/>
  <c r="Q11" i="11" s="1"/>
  <c r="F11" i="11"/>
  <c r="J10" i="11"/>
  <c r="F10" i="11"/>
  <c r="J9" i="11"/>
  <c r="F9" i="11"/>
  <c r="K9" i="11" s="1"/>
  <c r="Q9" i="11" s="1"/>
  <c r="J8" i="11"/>
  <c r="F8" i="11"/>
  <c r="J7" i="11"/>
  <c r="K7" i="11"/>
  <c r="F7" i="11"/>
  <c r="J6" i="11"/>
  <c r="K6" i="11" s="1"/>
  <c r="F6" i="11"/>
  <c r="J5" i="11"/>
  <c r="F5" i="11"/>
  <c r="K5" i="11"/>
  <c r="Q5" i="11" s="1"/>
  <c r="J4" i="11"/>
  <c r="F4" i="11"/>
  <c r="K4" i="11" s="1"/>
  <c r="Q4" i="11" s="1"/>
  <c r="J3" i="11"/>
  <c r="F3" i="11"/>
  <c r="K3" i="11" s="1"/>
  <c r="J2" i="11"/>
  <c r="K2" i="11" s="1"/>
  <c r="L2" i="11" s="1"/>
  <c r="F2" i="11"/>
  <c r="Q21" i="10"/>
  <c r="J21" i="10"/>
  <c r="F21" i="10"/>
  <c r="J20" i="10"/>
  <c r="K20" i="10" s="1"/>
  <c r="L20" i="10" s="1"/>
  <c r="F20" i="10"/>
  <c r="Q19" i="10"/>
  <c r="J19" i="10"/>
  <c r="K19" i="10"/>
  <c r="F19" i="10"/>
  <c r="J18" i="10"/>
  <c r="F18" i="10"/>
  <c r="J17" i="10"/>
  <c r="F17" i="10"/>
  <c r="K17" i="10"/>
  <c r="Q17" i="10" s="1"/>
  <c r="J16" i="10"/>
  <c r="K16" i="10" s="1"/>
  <c r="F16" i="10"/>
  <c r="J15" i="10"/>
  <c r="F15" i="10"/>
  <c r="K15" i="10" s="1"/>
  <c r="Q15" i="10" s="1"/>
  <c r="J14" i="10"/>
  <c r="K14" i="10" s="1"/>
  <c r="F14" i="10"/>
  <c r="J13" i="10"/>
  <c r="F13" i="10"/>
  <c r="K13" i="10"/>
  <c r="Q13" i="10" s="1"/>
  <c r="L12" i="10"/>
  <c r="K12" i="10"/>
  <c r="Q12" i="10"/>
  <c r="J12" i="10"/>
  <c r="F12" i="10"/>
  <c r="J11" i="10"/>
  <c r="F11" i="10"/>
  <c r="K11" i="10" s="1"/>
  <c r="Q11" i="10" s="1"/>
  <c r="J10" i="10"/>
  <c r="F10" i="10"/>
  <c r="J9" i="10"/>
  <c r="F9" i="10"/>
  <c r="K9" i="10" s="1"/>
  <c r="L9" i="10" s="1"/>
  <c r="Q9" i="10"/>
  <c r="J8" i="10"/>
  <c r="F8" i="10"/>
  <c r="J7" i="10"/>
  <c r="K7" i="10"/>
  <c r="Q7" i="10" s="1"/>
  <c r="F7" i="10"/>
  <c r="J6" i="10"/>
  <c r="F6" i="10"/>
  <c r="K6" i="10" s="1"/>
  <c r="Q6" i="10" s="1"/>
  <c r="J5" i="10"/>
  <c r="K5" i="10" s="1"/>
  <c r="Q5" i="10" s="1"/>
  <c r="F5" i="10"/>
  <c r="J4" i="10"/>
  <c r="F4" i="10"/>
  <c r="J3" i="10"/>
  <c r="F3" i="10"/>
  <c r="K3" i="10" s="1"/>
  <c r="Q3" i="10" s="1"/>
  <c r="K2" i="10"/>
  <c r="L2" i="10" s="1"/>
  <c r="Q2" i="10"/>
  <c r="J2" i="10"/>
  <c r="F2" i="10"/>
  <c r="Q21" i="9"/>
  <c r="J21" i="9"/>
  <c r="K21" i="9" s="1"/>
  <c r="L21" i="9" s="1"/>
  <c r="F21" i="9"/>
  <c r="J20" i="9"/>
  <c r="K20" i="9" s="1"/>
  <c r="F20" i="9"/>
  <c r="J19" i="9"/>
  <c r="F19" i="9"/>
  <c r="J18" i="9"/>
  <c r="F18" i="9"/>
  <c r="K18" i="9" s="1"/>
  <c r="J17" i="9"/>
  <c r="F17" i="9"/>
  <c r="K17" i="9" s="1"/>
  <c r="L17" i="9" s="1"/>
  <c r="J16" i="9"/>
  <c r="F16" i="9"/>
  <c r="K16" i="9" s="1"/>
  <c r="J15" i="9"/>
  <c r="K15" i="9" s="1"/>
  <c r="F15" i="9"/>
  <c r="J14" i="9"/>
  <c r="K14" i="9" s="1"/>
  <c r="Q14" i="9" s="1"/>
  <c r="F14" i="9"/>
  <c r="J13" i="9"/>
  <c r="K13" i="9" s="1"/>
  <c r="Q13" i="9" s="1"/>
  <c r="F13" i="9"/>
  <c r="J12" i="9"/>
  <c r="F12" i="9"/>
  <c r="K12" i="9" s="1"/>
  <c r="J11" i="9"/>
  <c r="F11" i="9"/>
  <c r="K11" i="9" s="1"/>
  <c r="Q11" i="9" s="1"/>
  <c r="J10" i="9"/>
  <c r="F10" i="9"/>
  <c r="J9" i="9"/>
  <c r="F9" i="9"/>
  <c r="K9" i="9" s="1"/>
  <c r="Q9" i="9" s="1"/>
  <c r="J8" i="9"/>
  <c r="F8" i="9"/>
  <c r="J7" i="9"/>
  <c r="K7" i="9" s="1"/>
  <c r="Q7" i="9" s="1"/>
  <c r="F7" i="9"/>
  <c r="J6" i="9"/>
  <c r="F6" i="9"/>
  <c r="K6" i="9" s="1"/>
  <c r="J5" i="9"/>
  <c r="F5" i="9"/>
  <c r="K5" i="9" s="1"/>
  <c r="Q5" i="9" s="1"/>
  <c r="J4" i="9"/>
  <c r="F4" i="9"/>
  <c r="J3" i="9"/>
  <c r="K3" i="9"/>
  <c r="Q3" i="9" s="1"/>
  <c r="F3" i="9"/>
  <c r="J2" i="9"/>
  <c r="F2" i="9"/>
  <c r="K2" i="9" s="1"/>
  <c r="Q2" i="9" s="1"/>
  <c r="Q21" i="8"/>
  <c r="J21" i="8"/>
  <c r="K21" i="8" s="1"/>
  <c r="Q20" i="8" s="1"/>
  <c r="F21" i="8"/>
  <c r="J20" i="8"/>
  <c r="F20" i="8"/>
  <c r="J19" i="8"/>
  <c r="K19" i="8"/>
  <c r="F19" i="8"/>
  <c r="L19" i="8" s="1"/>
  <c r="J18" i="8"/>
  <c r="F18" i="8"/>
  <c r="J17" i="8"/>
  <c r="F17" i="8"/>
  <c r="J16" i="8"/>
  <c r="K16" i="8" s="1"/>
  <c r="F16" i="8"/>
  <c r="J15" i="8"/>
  <c r="F15" i="8"/>
  <c r="K15" i="8" s="1"/>
  <c r="L15" i="8" s="1"/>
  <c r="J14" i="8"/>
  <c r="F14" i="8"/>
  <c r="J13" i="8"/>
  <c r="F13" i="8"/>
  <c r="K13" i="8" s="1"/>
  <c r="L12" i="8"/>
  <c r="Q12" i="8"/>
  <c r="J12" i="8"/>
  <c r="F12" i="8"/>
  <c r="K12" i="8" s="1"/>
  <c r="J11" i="8"/>
  <c r="F11" i="8"/>
  <c r="J10" i="8"/>
  <c r="F10" i="8"/>
  <c r="J9" i="8"/>
  <c r="F9" i="8"/>
  <c r="K9" i="8" s="1"/>
  <c r="J8" i="8"/>
  <c r="F8" i="8"/>
  <c r="J7" i="8"/>
  <c r="K7" i="8"/>
  <c r="Q7" i="8" s="1"/>
  <c r="F7" i="8"/>
  <c r="J6" i="8"/>
  <c r="F6" i="8"/>
  <c r="J5" i="8"/>
  <c r="F5" i="8"/>
  <c r="K5" i="8" s="1"/>
  <c r="Q5" i="8" s="1"/>
  <c r="J4" i="8"/>
  <c r="F4" i="8"/>
  <c r="J3" i="8"/>
  <c r="F3" i="8"/>
  <c r="L2" i="8"/>
  <c r="K2" i="8"/>
  <c r="Q2" i="8" s="1"/>
  <c r="J2" i="8"/>
  <c r="F2" i="8"/>
  <c r="Q21" i="7"/>
  <c r="J21" i="7"/>
  <c r="F21" i="7"/>
  <c r="K21" i="7" s="1"/>
  <c r="Q20" i="7" s="1"/>
  <c r="K20" i="7"/>
  <c r="Q19" i="7" s="1"/>
  <c r="L20" i="7"/>
  <c r="J20" i="7"/>
  <c r="F20" i="7"/>
  <c r="J19" i="7"/>
  <c r="F19" i="7"/>
  <c r="J18" i="7"/>
  <c r="F18" i="7"/>
  <c r="J17" i="7"/>
  <c r="F17" i="7"/>
  <c r="K17" i="7"/>
  <c r="L17" i="7" s="1"/>
  <c r="K16" i="7"/>
  <c r="Q16" i="7"/>
  <c r="J16" i="7"/>
  <c r="F16" i="7"/>
  <c r="L16" i="7" s="1"/>
  <c r="J15" i="7"/>
  <c r="Q15" i="7"/>
  <c r="F15" i="7"/>
  <c r="K15" i="7" s="1"/>
  <c r="J14" i="7"/>
  <c r="F14" i="7"/>
  <c r="J13" i="7"/>
  <c r="F13" i="7"/>
  <c r="J12" i="7"/>
  <c r="F12" i="7"/>
  <c r="J11" i="7"/>
  <c r="K11" i="7" s="1"/>
  <c r="Q11" i="7" s="1"/>
  <c r="F11" i="7"/>
  <c r="J10" i="7"/>
  <c r="F10" i="7"/>
  <c r="J9" i="7"/>
  <c r="F9" i="7"/>
  <c r="J8" i="7"/>
  <c r="K8" i="7" s="1"/>
  <c r="Q8" i="7" s="1"/>
  <c r="F8" i="7"/>
  <c r="J7" i="7"/>
  <c r="F7" i="7"/>
  <c r="K7" i="7" s="1"/>
  <c r="Q7" i="7" s="1"/>
  <c r="J6" i="7"/>
  <c r="F6" i="7"/>
  <c r="K6" i="7" s="1"/>
  <c r="Q6" i="7" s="1"/>
  <c r="J5" i="7"/>
  <c r="F5" i="7"/>
  <c r="K5" i="7"/>
  <c r="Q5" i="7" s="1"/>
  <c r="K4" i="7"/>
  <c r="L4" i="7" s="1"/>
  <c r="Q4" i="7"/>
  <c r="J4" i="7"/>
  <c r="F4" i="7"/>
  <c r="J3" i="7"/>
  <c r="Q3" i="7"/>
  <c r="F3" i="7"/>
  <c r="K3" i="7" s="1"/>
  <c r="L3" i="7" s="1"/>
  <c r="Q2" i="7"/>
  <c r="K2" i="7"/>
  <c r="L2" i="7"/>
  <c r="J2" i="7"/>
  <c r="F2" i="7"/>
  <c r="Q21" i="6"/>
  <c r="J21" i="6"/>
  <c r="K21" i="6" s="1"/>
  <c r="F21" i="6"/>
  <c r="J20" i="6"/>
  <c r="F20" i="6"/>
  <c r="J19" i="6"/>
  <c r="F19" i="6"/>
  <c r="K19" i="6" s="1"/>
  <c r="L19" i="6" s="1"/>
  <c r="J18" i="6"/>
  <c r="F18" i="6"/>
  <c r="J17" i="6"/>
  <c r="F17" i="6"/>
  <c r="J16" i="6"/>
  <c r="F16" i="6"/>
  <c r="J15" i="6"/>
  <c r="K15" i="6"/>
  <c r="Q15" i="6" s="1"/>
  <c r="F15" i="6"/>
  <c r="J14" i="6"/>
  <c r="F14" i="6"/>
  <c r="J13" i="6"/>
  <c r="F13" i="6"/>
  <c r="J12" i="6"/>
  <c r="F12" i="6"/>
  <c r="J11" i="6"/>
  <c r="F11" i="6"/>
  <c r="K11" i="6" s="1"/>
  <c r="J10" i="6"/>
  <c r="F10" i="6"/>
  <c r="J9" i="6"/>
  <c r="F9" i="6"/>
  <c r="J8" i="6"/>
  <c r="F8" i="6"/>
  <c r="J7" i="6"/>
  <c r="F7" i="6"/>
  <c r="J6" i="6"/>
  <c r="F6" i="6"/>
  <c r="J5" i="6"/>
  <c r="F5" i="6"/>
  <c r="J4" i="6"/>
  <c r="F4" i="6"/>
  <c r="J3" i="6"/>
  <c r="F3" i="6"/>
  <c r="J2" i="6"/>
  <c r="F2" i="6"/>
  <c r="L2" i="6" s="1"/>
  <c r="K2" i="6"/>
  <c r="Q2" i="6" s="1"/>
  <c r="Q21" i="5"/>
  <c r="J21" i="5"/>
  <c r="F21" i="5"/>
  <c r="K21" i="5"/>
  <c r="J20" i="5"/>
  <c r="F20" i="5"/>
  <c r="J19" i="5"/>
  <c r="F19" i="5"/>
  <c r="K19" i="5" s="1"/>
  <c r="K18" i="5"/>
  <c r="Q18" i="5" s="1"/>
  <c r="J18" i="5"/>
  <c r="F18" i="5"/>
  <c r="J17" i="5"/>
  <c r="F17" i="5"/>
  <c r="J16" i="5"/>
  <c r="F16" i="5"/>
  <c r="J15" i="5"/>
  <c r="F15" i="5"/>
  <c r="Q14" i="5"/>
  <c r="J14" i="5"/>
  <c r="F14" i="5"/>
  <c r="K14" i="5"/>
  <c r="L14" i="5"/>
  <c r="J13" i="5"/>
  <c r="F13" i="5"/>
  <c r="J12" i="5"/>
  <c r="F12" i="5"/>
  <c r="J11" i="5"/>
  <c r="F11" i="5"/>
  <c r="J10" i="5"/>
  <c r="F10" i="5"/>
  <c r="K10" i="5" s="1"/>
  <c r="Q10" i="5" s="1"/>
  <c r="Q9" i="5"/>
  <c r="J9" i="5"/>
  <c r="F9" i="5"/>
  <c r="K9" i="5" s="1"/>
  <c r="J8" i="5"/>
  <c r="F8" i="5"/>
  <c r="J7" i="5"/>
  <c r="F7" i="5"/>
  <c r="K7" i="5" s="1"/>
  <c r="Q7" i="5" s="1"/>
  <c r="J6" i="5"/>
  <c r="F6" i="5"/>
  <c r="K6" i="5" s="1"/>
  <c r="J5" i="5"/>
  <c r="F5" i="5"/>
  <c r="J4" i="5"/>
  <c r="F4" i="5"/>
  <c r="J3" i="5"/>
  <c r="F3" i="5"/>
  <c r="J2" i="5"/>
  <c r="F2" i="5"/>
  <c r="Q21" i="4"/>
  <c r="J21" i="4"/>
  <c r="F21" i="4"/>
  <c r="Q19" i="4"/>
  <c r="J19" i="4"/>
  <c r="F19" i="4"/>
  <c r="J18" i="4"/>
  <c r="K18" i="4"/>
  <c r="F18" i="4"/>
  <c r="J17" i="4"/>
  <c r="F17" i="4"/>
  <c r="J16" i="4"/>
  <c r="K16" i="4" s="1"/>
  <c r="L16" i="4" s="1"/>
  <c r="F16" i="4"/>
  <c r="J15" i="4"/>
  <c r="K15" i="4" s="1"/>
  <c r="F15" i="4"/>
  <c r="J14" i="4"/>
  <c r="K14" i="4" s="1"/>
  <c r="F14" i="4"/>
  <c r="J13" i="4"/>
  <c r="F13" i="4"/>
  <c r="J12" i="4"/>
  <c r="F12" i="4"/>
  <c r="K12" i="4" s="1"/>
  <c r="Q12" i="4" s="1"/>
  <c r="J11" i="4"/>
  <c r="F11" i="4"/>
  <c r="K11" i="4" s="1"/>
  <c r="Q11" i="4" s="1"/>
  <c r="J10" i="4"/>
  <c r="F10" i="4"/>
  <c r="K10" i="4" s="1"/>
  <c r="Q10" i="4" s="1"/>
  <c r="J9" i="4"/>
  <c r="F9" i="4"/>
  <c r="J8" i="4"/>
  <c r="F8" i="4"/>
  <c r="J7" i="4"/>
  <c r="K7" i="4" s="1"/>
  <c r="F7" i="4"/>
  <c r="J6" i="4"/>
  <c r="F6" i="4"/>
  <c r="J5" i="4"/>
  <c r="F5" i="4"/>
  <c r="J4" i="4"/>
  <c r="K4" i="4"/>
  <c r="Q4" i="4" s="1"/>
  <c r="F4" i="4"/>
  <c r="L4" i="4" s="1"/>
  <c r="J3" i="4"/>
  <c r="F3" i="4"/>
  <c r="J2" i="4"/>
  <c r="F2" i="4"/>
  <c r="K2" i="4" s="1"/>
  <c r="Q2" i="4"/>
  <c r="Q21" i="3"/>
  <c r="K21" i="3"/>
  <c r="Q20" i="3" s="1"/>
  <c r="J21" i="3"/>
  <c r="F21" i="3"/>
  <c r="J20" i="3"/>
  <c r="K20" i="3" s="1"/>
  <c r="F20" i="3"/>
  <c r="J19" i="3"/>
  <c r="F19" i="3"/>
  <c r="L19" i="3" s="1"/>
  <c r="J18" i="3"/>
  <c r="K18" i="3" s="1"/>
  <c r="F18" i="3"/>
  <c r="J17" i="3"/>
  <c r="F17" i="3"/>
  <c r="J16" i="3"/>
  <c r="F16" i="3"/>
  <c r="K16" i="3"/>
  <c r="Q16" i="3" s="1"/>
  <c r="J15" i="3"/>
  <c r="F15" i="3"/>
  <c r="K14" i="3"/>
  <c r="Q14" i="3"/>
  <c r="J14" i="3"/>
  <c r="F14" i="3"/>
  <c r="J13" i="3"/>
  <c r="Q13" i="3"/>
  <c r="F13" i="3"/>
  <c r="K13" i="3" s="1"/>
  <c r="J12" i="3"/>
  <c r="F12" i="3"/>
  <c r="K12" i="3" s="1"/>
  <c r="Q12" i="3" s="1"/>
  <c r="J11" i="3"/>
  <c r="K11" i="3" s="1"/>
  <c r="F11" i="3"/>
  <c r="J10" i="3"/>
  <c r="F10" i="3"/>
  <c r="J9" i="3"/>
  <c r="K9" i="3" s="1"/>
  <c r="Q9" i="3" s="1"/>
  <c r="F9" i="3"/>
  <c r="J8" i="3"/>
  <c r="F8" i="3"/>
  <c r="J7" i="3"/>
  <c r="F7" i="3"/>
  <c r="J6" i="3"/>
  <c r="F6" i="3"/>
  <c r="L6" i="3" s="1"/>
  <c r="K6" i="3"/>
  <c r="Q6" i="3" s="1"/>
  <c r="J5" i="3"/>
  <c r="F5" i="3"/>
  <c r="K5" i="3" s="1"/>
  <c r="Q5" i="3" s="1"/>
  <c r="J4" i="3"/>
  <c r="F4" i="3"/>
  <c r="L3" i="3"/>
  <c r="K3" i="3"/>
  <c r="Q3" i="3" s="1"/>
  <c r="J3" i="3"/>
  <c r="F3" i="3"/>
  <c r="J2" i="3"/>
  <c r="F2" i="3"/>
  <c r="K2" i="3" s="1"/>
  <c r="L10" i="5"/>
  <c r="Q18" i="4"/>
  <c r="L18" i="4"/>
  <c r="L18" i="5"/>
  <c r="L11" i="4"/>
  <c r="L7" i="5"/>
  <c r="Q17" i="7"/>
  <c r="K9" i="4"/>
  <c r="K16" i="5"/>
  <c r="Q2" i="3"/>
  <c r="K7" i="3"/>
  <c r="Q7" i="3"/>
  <c r="Q20" i="9"/>
  <c r="L2" i="4"/>
  <c r="K3" i="5"/>
  <c r="L3" i="5" s="1"/>
  <c r="Q3" i="5"/>
  <c r="K17" i="5"/>
  <c r="Q17" i="5"/>
  <c r="L7" i="10"/>
  <c r="Q15" i="11"/>
  <c r="K19" i="3"/>
  <c r="Q6" i="5"/>
  <c r="L18" i="3"/>
  <c r="L21" i="3"/>
  <c r="K3" i="4"/>
  <c r="Q3" i="4"/>
  <c r="L9" i="5"/>
  <c r="L11" i="6"/>
  <c r="Q11" i="6"/>
  <c r="L13" i="3"/>
  <c r="K6" i="4"/>
  <c r="Q6" i="4"/>
  <c r="K4" i="9"/>
  <c r="Q4" i="9"/>
  <c r="K4" i="10"/>
  <c r="Q4" i="10" s="1"/>
  <c r="Q15" i="8"/>
  <c r="L9" i="9"/>
  <c r="L13" i="10"/>
  <c r="L13" i="11"/>
  <c r="Q10" i="13"/>
  <c r="K15" i="5"/>
  <c r="Q15" i="5"/>
  <c r="K8" i="6"/>
  <c r="Q8" i="6"/>
  <c r="L5" i="7"/>
  <c r="K14" i="7"/>
  <c r="L14" i="7" s="1"/>
  <c r="K18" i="7"/>
  <c r="L7" i="8"/>
  <c r="K18" i="8"/>
  <c r="L18" i="8" s="1"/>
  <c r="Q18" i="8"/>
  <c r="K18" i="10"/>
  <c r="K14" i="11"/>
  <c r="Q14" i="11" s="1"/>
  <c r="K18" i="11"/>
  <c r="Q18" i="11" s="1"/>
  <c r="K18" i="12"/>
  <c r="L18" i="12" s="1"/>
  <c r="Q18" i="12"/>
  <c r="L8" i="13"/>
  <c r="L10" i="6"/>
  <c r="K10" i="6"/>
  <c r="Q10" i="6"/>
  <c r="Q18" i="3"/>
  <c r="K8" i="4"/>
  <c r="L8" i="4" s="1"/>
  <c r="K8" i="5"/>
  <c r="Q8" i="5" s="1"/>
  <c r="K14" i="6"/>
  <c r="Q14" i="6" s="1"/>
  <c r="K10" i="7"/>
  <c r="Q10" i="7"/>
  <c r="K14" i="8"/>
  <c r="Q14" i="8"/>
  <c r="K10" i="9"/>
  <c r="Q10" i="9" s="1"/>
  <c r="Q7" i="11"/>
  <c r="L7" i="11"/>
  <c r="K10" i="11"/>
  <c r="Q10" i="11" s="1"/>
  <c r="K10" i="12"/>
  <c r="Q10" i="12"/>
  <c r="K14" i="12"/>
  <c r="Q14" i="12"/>
  <c r="L5" i="13"/>
  <c r="K18" i="13"/>
  <c r="Q18" i="13"/>
  <c r="Q19" i="13"/>
  <c r="L20" i="13"/>
  <c r="K4" i="12"/>
  <c r="L4" i="12" s="1"/>
  <c r="L17" i="13"/>
  <c r="K4" i="3"/>
  <c r="Q4" i="3" s="1"/>
  <c r="K10" i="3"/>
  <c r="Q10" i="3"/>
  <c r="K17" i="3"/>
  <c r="L17" i="3" s="1"/>
  <c r="K5" i="4"/>
  <c r="K13" i="4"/>
  <c r="Q13" i="4" s="1"/>
  <c r="K13" i="5"/>
  <c r="Q13" i="5"/>
  <c r="K18" i="6"/>
  <c r="Q18" i="6" s="1"/>
  <c r="Q2" i="11"/>
  <c r="K8" i="11"/>
  <c r="Q8" i="11"/>
  <c r="L16" i="11"/>
  <c r="L3" i="13"/>
  <c r="K4" i="8"/>
  <c r="L4" i="8" s="1"/>
  <c r="Q4" i="8"/>
  <c r="K5" i="6"/>
  <c r="K13" i="6"/>
  <c r="L15" i="7"/>
  <c r="L8" i="8"/>
  <c r="K8" i="8"/>
  <c r="Q8" i="8"/>
  <c r="L3" i="9"/>
  <c r="L5" i="9"/>
  <c r="Q12" i="9"/>
  <c r="L12" i="9"/>
  <c r="K8" i="10"/>
  <c r="Q8" i="10"/>
  <c r="Q16" i="10"/>
  <c r="L16" i="10"/>
  <c r="L5" i="11"/>
  <c r="Q8" i="12"/>
  <c r="Q16" i="12"/>
  <c r="L16" i="12"/>
  <c r="K8" i="13"/>
  <c r="Q8" i="13"/>
  <c r="K14" i="13"/>
  <c r="L14" i="13" s="1"/>
  <c r="Q14" i="13"/>
  <c r="L10" i="11"/>
  <c r="L14" i="9"/>
  <c r="L13" i="4"/>
  <c r="L4" i="3"/>
  <c r="L14" i="6"/>
  <c r="L15" i="5"/>
  <c r="L7" i="3"/>
  <c r="L10" i="9"/>
  <c r="L14" i="12"/>
  <c r="L14" i="8"/>
  <c r="L10" i="7"/>
  <c r="L4" i="10"/>
  <c r="L3" i="4"/>
  <c r="L6" i="5"/>
  <c r="L9" i="3"/>
  <c r="L8" i="12"/>
  <c r="L8" i="10"/>
  <c r="L10" i="13"/>
  <c r="L8" i="6"/>
  <c r="L6" i="4"/>
  <c r="L17" i="5"/>
  <c r="L2" i="3"/>
  <c r="L18" i="11"/>
  <c r="Q13" i="6"/>
  <c r="L13" i="6"/>
  <c r="Q5" i="6"/>
  <c r="L5" i="6"/>
  <c r="L8" i="11"/>
  <c r="L18" i="6"/>
  <c r="L18" i="13"/>
  <c r="L10" i="12"/>
  <c r="L4" i="9"/>
  <c r="L13" i="5"/>
  <c r="L10" i="3"/>
  <c r="Q20" i="6" l="1"/>
  <c r="L21" i="6"/>
  <c r="Q6" i="9"/>
  <c r="T11" i="9" s="1"/>
  <c r="L6" i="9"/>
  <c r="Q15" i="4"/>
  <c r="L15" i="4"/>
  <c r="Q14" i="10"/>
  <c r="L14" i="10"/>
  <c r="Q2" i="13"/>
  <c r="L2" i="13"/>
  <c r="Q9" i="4"/>
  <c r="L9" i="4"/>
  <c r="L8" i="9"/>
  <c r="Q16" i="9"/>
  <c r="T12" i="9" s="1"/>
  <c r="L16" i="9"/>
  <c r="Q18" i="9"/>
  <c r="L18" i="9"/>
  <c r="Q18" i="10"/>
  <c r="L18" i="10"/>
  <c r="L11" i="3"/>
  <c r="Q11" i="3"/>
  <c r="Q7" i="4"/>
  <c r="L7" i="4"/>
  <c r="Q12" i="13"/>
  <c r="L12" i="13"/>
  <c r="T13" i="9"/>
  <c r="T10" i="9" s="1"/>
  <c r="Q5" i="4"/>
  <c r="L5" i="4"/>
  <c r="L18" i="7"/>
  <c r="Q18" i="7"/>
  <c r="Q19" i="9"/>
  <c r="L20" i="9"/>
  <c r="Q17" i="11"/>
  <c r="L17" i="11"/>
  <c r="Q16" i="8"/>
  <c r="L16" i="8"/>
  <c r="T20" i="3"/>
  <c r="T17" i="3"/>
  <c r="Q15" i="12"/>
  <c r="L15" i="12"/>
  <c r="L6" i="11"/>
  <c r="Q6" i="11"/>
  <c r="T16" i="11" s="1"/>
  <c r="L4" i="13"/>
  <c r="Q4" i="13"/>
  <c r="K6" i="8"/>
  <c r="Q6" i="8" s="1"/>
  <c r="L6" i="8"/>
  <c r="Q17" i="3"/>
  <c r="Q4" i="12"/>
  <c r="Q8" i="4"/>
  <c r="Q14" i="7"/>
  <c r="K8" i="3"/>
  <c r="Q8" i="3" s="1"/>
  <c r="T14" i="3" s="1"/>
  <c r="K17" i="4"/>
  <c r="K21" i="4"/>
  <c r="Q20" i="4" s="1"/>
  <c r="K4" i="5"/>
  <c r="Q4" i="5" s="1"/>
  <c r="L4" i="5"/>
  <c r="L8" i="5"/>
  <c r="K6" i="6"/>
  <c r="Q6" i="6" s="1"/>
  <c r="L6" i="6"/>
  <c r="K9" i="6"/>
  <c r="K12" i="6"/>
  <c r="Q12" i="6" s="1"/>
  <c r="K9" i="7"/>
  <c r="Q9" i="7" s="1"/>
  <c r="K3" i="8"/>
  <c r="Q3" i="8" s="1"/>
  <c r="L3" i="8"/>
  <c r="L11" i="9"/>
  <c r="Q13" i="12"/>
  <c r="K7" i="13"/>
  <c r="Q7" i="13" s="1"/>
  <c r="L11" i="13"/>
  <c r="K11" i="13"/>
  <c r="Q11" i="13" s="1"/>
  <c r="L9" i="8"/>
  <c r="Q9" i="8"/>
  <c r="L17" i="10"/>
  <c r="K11" i="5"/>
  <c r="Q11" i="5" s="1"/>
  <c r="K12" i="7"/>
  <c r="Q12" i="7" s="1"/>
  <c r="Q13" i="8"/>
  <c r="L13" i="8"/>
  <c r="L21" i="7"/>
  <c r="T9" i="9"/>
  <c r="L12" i="6"/>
  <c r="L3" i="10"/>
  <c r="L5" i="3"/>
  <c r="K5" i="5"/>
  <c r="K12" i="5"/>
  <c r="Q12" i="5" s="1"/>
  <c r="L12" i="5"/>
  <c r="L21" i="5"/>
  <c r="Q20" i="5"/>
  <c r="K3" i="6"/>
  <c r="Q3" i="6" s="1"/>
  <c r="K16" i="6"/>
  <c r="K13" i="7"/>
  <c r="K19" i="7"/>
  <c r="L19" i="7" s="1"/>
  <c r="K10" i="10"/>
  <c r="L15" i="10"/>
  <c r="K21" i="10"/>
  <c r="Q20" i="10" s="1"/>
  <c r="K12" i="11"/>
  <c r="Q12" i="11" s="1"/>
  <c r="Q7" i="12"/>
  <c r="L7" i="12"/>
  <c r="K11" i="12"/>
  <c r="L20" i="12"/>
  <c r="K15" i="13"/>
  <c r="L20" i="5"/>
  <c r="Q3" i="11"/>
  <c r="T13" i="11" s="1"/>
  <c r="T10" i="11" s="1"/>
  <c r="L3" i="11"/>
  <c r="K20" i="5"/>
  <c r="Q19" i="5" s="1"/>
  <c r="L15" i="6"/>
  <c r="L6" i="7"/>
  <c r="L12" i="3"/>
  <c r="L21" i="11"/>
  <c r="Q14" i="4"/>
  <c r="L14" i="4"/>
  <c r="K11" i="8"/>
  <c r="Q11" i="8" s="1"/>
  <c r="L11" i="8"/>
  <c r="K20" i="8"/>
  <c r="Q19" i="8" s="1"/>
  <c r="L15" i="9"/>
  <c r="Q15" i="9"/>
  <c r="L9" i="7"/>
  <c r="K8" i="9"/>
  <c r="Q8" i="9" s="1"/>
  <c r="T18" i="9" s="1"/>
  <c r="L6" i="10"/>
  <c r="L7" i="7"/>
  <c r="Q16" i="4"/>
  <c r="L16" i="3"/>
  <c r="K2" i="5"/>
  <c r="Q2" i="5" s="1"/>
  <c r="L2" i="5"/>
  <c r="K4" i="6"/>
  <c r="K7" i="6"/>
  <c r="Q7" i="6" s="1"/>
  <c r="K17" i="6"/>
  <c r="K17" i="8"/>
  <c r="Q17" i="8" s="1"/>
  <c r="K19" i="9"/>
  <c r="L19" i="9" s="1"/>
  <c r="L19" i="10"/>
  <c r="K17" i="12"/>
  <c r="Q17" i="12" s="1"/>
  <c r="K9" i="13"/>
  <c r="L8" i="7"/>
  <c r="L19" i="12"/>
  <c r="L2" i="9"/>
  <c r="L7" i="9"/>
  <c r="L14" i="3"/>
  <c r="L12" i="4"/>
  <c r="K19" i="4"/>
  <c r="L19" i="4" s="1"/>
  <c r="K20" i="6"/>
  <c r="Q19" i="6" s="1"/>
  <c r="L5" i="8"/>
  <c r="L11" i="11"/>
  <c r="L14" i="11"/>
  <c r="L2" i="12"/>
  <c r="Q2" i="12"/>
  <c r="L21" i="12"/>
  <c r="Q20" i="12"/>
  <c r="K20" i="11"/>
  <c r="Q19" i="11" s="1"/>
  <c r="L20" i="11"/>
  <c r="K15" i="3"/>
  <c r="Q15" i="3" s="1"/>
  <c r="K10" i="8"/>
  <c r="Q10" i="8" s="1"/>
  <c r="T20" i="8" s="1"/>
  <c r="L9" i="11"/>
  <c r="L4" i="11"/>
  <c r="T19" i="9"/>
  <c r="L6" i="12"/>
  <c r="L10" i="4"/>
  <c r="L16" i="5"/>
  <c r="Q16" i="5"/>
  <c r="Q17" i="9"/>
  <c r="L20" i="3"/>
  <c r="Q19" i="3"/>
  <c r="L19" i="5"/>
  <c r="L11" i="7"/>
  <c r="L21" i="8"/>
  <c r="L13" i="9"/>
  <c r="L5" i="10"/>
  <c r="L11" i="10"/>
  <c r="L3" i="12"/>
  <c r="L9" i="12"/>
  <c r="K9" i="12"/>
  <c r="Q9" i="12" s="1"/>
  <c r="K13" i="13"/>
  <c r="Q13" i="13" s="1"/>
  <c r="L5" i="12"/>
  <c r="T18" i="4" l="1"/>
  <c r="O9" i="8"/>
  <c r="O20" i="9"/>
  <c r="O18" i="9"/>
  <c r="O15" i="9"/>
  <c r="O14" i="9"/>
  <c r="O11" i="9"/>
  <c r="O12" i="9"/>
  <c r="O9" i="9"/>
  <c r="O19" i="9"/>
  <c r="O17" i="9"/>
  <c r="O16" i="9"/>
  <c r="O13" i="9"/>
  <c r="O10" i="9" s="1"/>
  <c r="Q15" i="13"/>
  <c r="T20" i="13" s="1"/>
  <c r="L15" i="13"/>
  <c r="O12" i="13" s="1"/>
  <c r="T20" i="7"/>
  <c r="T15" i="9"/>
  <c r="T19" i="3"/>
  <c r="L17" i="8"/>
  <c r="T12" i="7"/>
  <c r="L20" i="6"/>
  <c r="T17" i="9"/>
  <c r="Q11" i="12"/>
  <c r="L11" i="12"/>
  <c r="T11" i="11"/>
  <c r="L12" i="11"/>
  <c r="T15" i="3"/>
  <c r="O14" i="4"/>
  <c r="L12" i="7"/>
  <c r="T19" i="5"/>
  <c r="T18" i="5"/>
  <c r="T17" i="5"/>
  <c r="Q10" i="10"/>
  <c r="L10" i="10"/>
  <c r="O15" i="10" s="1"/>
  <c r="T14" i="9"/>
  <c r="T20" i="9"/>
  <c r="T20" i="11"/>
  <c r="Q13" i="7"/>
  <c r="L13" i="7"/>
  <c r="Q5" i="5"/>
  <c r="T9" i="5" s="1"/>
  <c r="L5" i="5"/>
  <c r="O18" i="5" s="1"/>
  <c r="O15" i="8"/>
  <c r="L11" i="5"/>
  <c r="O13" i="5" s="1"/>
  <c r="O10" i="5" s="1"/>
  <c r="T18" i="3"/>
  <c r="T16" i="9"/>
  <c r="T16" i="3"/>
  <c r="Q9" i="6"/>
  <c r="L9" i="6"/>
  <c r="L10" i="8"/>
  <c r="Q17" i="6"/>
  <c r="L17" i="6"/>
  <c r="T9" i="7"/>
  <c r="L16" i="6"/>
  <c r="Q16" i="6"/>
  <c r="L8" i="3"/>
  <c r="O19" i="3" s="1"/>
  <c r="T13" i="6"/>
  <c r="T10" i="6" s="1"/>
  <c r="T11" i="3"/>
  <c r="T9" i="11"/>
  <c r="Q17" i="4"/>
  <c r="T20" i="4" s="1"/>
  <c r="L17" i="4"/>
  <c r="O9" i="4" s="1"/>
  <c r="O15" i="7"/>
  <c r="O16" i="7"/>
  <c r="O17" i="7"/>
  <c r="O13" i="7"/>
  <c r="O10" i="7" s="1"/>
  <c r="O20" i="7"/>
  <c r="O9" i="7"/>
  <c r="O18" i="7"/>
  <c r="O14" i="7"/>
  <c r="O19" i="7"/>
  <c r="O11" i="7"/>
  <c r="T9" i="3"/>
  <c r="T13" i="12"/>
  <c r="T10" i="12" s="1"/>
  <c r="T17" i="12"/>
  <c r="T15" i="12"/>
  <c r="T14" i="12"/>
  <c r="T16" i="12"/>
  <c r="T9" i="12"/>
  <c r="T20" i="12"/>
  <c r="T12" i="12"/>
  <c r="T19" i="12"/>
  <c r="T18" i="12"/>
  <c r="T11" i="12"/>
  <c r="L13" i="13"/>
  <c r="T9" i="8"/>
  <c r="L15" i="3"/>
  <c r="O12" i="3" s="1"/>
  <c r="O17" i="12"/>
  <c r="O14" i="12"/>
  <c r="T17" i="7"/>
  <c r="Q9" i="13"/>
  <c r="T13" i="13" s="1"/>
  <c r="T10" i="13" s="1"/>
  <c r="L9" i="13"/>
  <c r="O11" i="13" s="1"/>
  <c r="T14" i="4"/>
  <c r="O15" i="11"/>
  <c r="O17" i="11"/>
  <c r="O13" i="11"/>
  <c r="O10" i="11" s="1"/>
  <c r="O9" i="11"/>
  <c r="O11" i="11"/>
  <c r="O18" i="11"/>
  <c r="O20" i="11"/>
  <c r="O14" i="11"/>
  <c r="O19" i="11"/>
  <c r="O12" i="11"/>
  <c r="O16" i="11"/>
  <c r="L3" i="6"/>
  <c r="O13" i="10"/>
  <c r="O10" i="10" s="1"/>
  <c r="T19" i="8"/>
  <c r="T18" i="8"/>
  <c r="T13" i="8"/>
  <c r="T10" i="8" s="1"/>
  <c r="T14" i="8"/>
  <c r="T17" i="8"/>
  <c r="T15" i="8"/>
  <c r="T16" i="8"/>
  <c r="T12" i="8"/>
  <c r="T11" i="8"/>
  <c r="O12" i="7"/>
  <c r="T12" i="3"/>
  <c r="L7" i="6"/>
  <c r="O19" i="13"/>
  <c r="O17" i="13"/>
  <c r="O16" i="13"/>
  <c r="T18" i="11"/>
  <c r="T16" i="7"/>
  <c r="T14" i="7"/>
  <c r="L17" i="12"/>
  <c r="O16" i="12" s="1"/>
  <c r="Q4" i="6"/>
  <c r="T20" i="6" s="1"/>
  <c r="L4" i="6"/>
  <c r="L20" i="8"/>
  <c r="O18" i="8" s="1"/>
  <c r="T16" i="4"/>
  <c r="T15" i="11"/>
  <c r="T19" i="11"/>
  <c r="T14" i="11"/>
  <c r="T12" i="11"/>
  <c r="T17" i="11"/>
  <c r="L21" i="10"/>
  <c r="O12" i="10" s="1"/>
  <c r="L7" i="13"/>
  <c r="O18" i="13" s="1"/>
  <c r="L21" i="4"/>
  <c r="T11" i="4"/>
  <c r="T13" i="3"/>
  <c r="T10" i="3" s="1"/>
  <c r="T17" i="4"/>
  <c r="T19" i="4"/>
  <c r="T13" i="4"/>
  <c r="T10" i="4" s="1"/>
  <c r="T11" i="13"/>
  <c r="T12" i="13"/>
  <c r="T19" i="13"/>
  <c r="O17" i="10" l="1"/>
  <c r="O17" i="3"/>
  <c r="O19" i="5"/>
  <c r="O12" i="5"/>
  <c r="O9" i="10"/>
  <c r="O20" i="12"/>
  <c r="O16" i="8"/>
  <c r="O18" i="3"/>
  <c r="O14" i="8"/>
  <c r="O16" i="5"/>
  <c r="T20" i="10"/>
  <c r="T18" i="10"/>
  <c r="T17" i="10"/>
  <c r="T12" i="10"/>
  <c r="T16" i="10"/>
  <c r="T15" i="10"/>
  <c r="T9" i="10"/>
  <c r="T19" i="10"/>
  <c r="T11" i="10"/>
  <c r="T14" i="10"/>
  <c r="T13" i="10"/>
  <c r="T10" i="10" s="1"/>
  <c r="T15" i="5"/>
  <c r="T12" i="6"/>
  <c r="O19" i="4"/>
  <c r="T9" i="4"/>
  <c r="O19" i="12"/>
  <c r="O19" i="8"/>
  <c r="O14" i="3"/>
  <c r="O11" i="8"/>
  <c r="O17" i="5"/>
  <c r="T15" i="4"/>
  <c r="T12" i="5"/>
  <c r="T20" i="5"/>
  <c r="T15" i="6"/>
  <c r="T15" i="13"/>
  <c r="T14" i="13"/>
  <c r="O13" i="8"/>
  <c r="O10" i="8" s="1"/>
  <c r="O15" i="13"/>
  <c r="O12" i="6"/>
  <c r="O11" i="6"/>
  <c r="O14" i="6"/>
  <c r="O15" i="6"/>
  <c r="O16" i="6"/>
  <c r="O17" i="6"/>
  <c r="O18" i="6"/>
  <c r="O9" i="6"/>
  <c r="O13" i="6"/>
  <c r="O10" i="6" s="1"/>
  <c r="O19" i="6"/>
  <c r="O20" i="6"/>
  <c r="O9" i="12"/>
  <c r="O11" i="12"/>
  <c r="O20" i="8"/>
  <c r="O12" i="8"/>
  <c r="O11" i="5"/>
  <c r="T18" i="7"/>
  <c r="T11" i="7"/>
  <c r="T15" i="7"/>
  <c r="T13" i="5"/>
  <c r="T10" i="5" s="1"/>
  <c r="T14" i="5"/>
  <c r="O17" i="8"/>
  <c r="O15" i="5"/>
  <c r="T14" i="6"/>
  <c r="O9" i="5"/>
  <c r="O11" i="4"/>
  <c r="O15" i="4"/>
  <c r="O12" i="4"/>
  <c r="O13" i="4"/>
  <c r="O10" i="4" s="1"/>
  <c r="O16" i="4"/>
  <c r="O9" i="3"/>
  <c r="O13" i="3"/>
  <c r="O10" i="3" s="1"/>
  <c r="O20" i="3"/>
  <c r="O19" i="10"/>
  <c r="O14" i="10"/>
  <c r="T19" i="6"/>
  <c r="O13" i="13"/>
  <c r="O10" i="13" s="1"/>
  <c r="T16" i="13"/>
  <c r="T9" i="13"/>
  <c r="O9" i="13"/>
  <c r="O14" i="13"/>
  <c r="O16" i="10"/>
  <c r="O18" i="12"/>
  <c r="O15" i="12"/>
  <c r="T12" i="4"/>
  <c r="O15" i="3"/>
  <c r="O14" i="5"/>
  <c r="O20" i="4"/>
  <c r="T16" i="5"/>
  <c r="T11" i="5"/>
  <c r="T19" i="7"/>
  <c r="O18" i="4"/>
  <c r="O16" i="3"/>
  <c r="T17" i="6"/>
  <c r="T18" i="6"/>
  <c r="T11" i="6"/>
  <c r="O18" i="10"/>
  <c r="O13" i="12"/>
  <c r="O10" i="12" s="1"/>
  <c r="T17" i="13"/>
  <c r="T18" i="13"/>
  <c r="T16" i="6"/>
  <c r="O20" i="10"/>
  <c r="O20" i="13"/>
  <c r="O11" i="10"/>
  <c r="O12" i="12"/>
  <c r="O11" i="3"/>
  <c r="O20" i="5"/>
  <c r="T9" i="6"/>
  <c r="O17" i="4"/>
  <c r="T13" i="7"/>
  <c r="T10" i="7" s="1"/>
</calcChain>
</file>

<file path=xl/sharedStrings.xml><?xml version="1.0" encoding="utf-8"?>
<sst xmlns="http://schemas.openxmlformats.org/spreadsheetml/2006/main" count="894" uniqueCount="233">
  <si>
    <t>Scallop #</t>
  </si>
  <si>
    <t>Shell Ht (mm)</t>
  </si>
  <si>
    <t>Dish #</t>
  </si>
  <si>
    <t>Dish wt (g)</t>
  </si>
  <si>
    <t xml:space="preserve">Dish + Gonad Dry Wt (g) </t>
  </si>
  <si>
    <t xml:space="preserve">Gonad Dry wt (g) </t>
  </si>
  <si>
    <t xml:space="preserve">Dish # </t>
  </si>
  <si>
    <t xml:space="preserve">Dish Wt (g) </t>
  </si>
  <si>
    <t xml:space="preserve">Dish + Other Tissue Dry Wt (g) </t>
  </si>
  <si>
    <t xml:space="preserve">Other Tissue Dry Wt (g) </t>
  </si>
  <si>
    <t>Total Tissue (g)</t>
  </si>
  <si>
    <t xml:space="preserve">Gonad Index </t>
  </si>
  <si>
    <t>Condition Index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</si>
  <si>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</si>
  <si>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</si>
  <si>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</si>
  <si>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</si>
  <si>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</si>
  <si>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</si>
  <si>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</si>
  <si>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</si>
  <si>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</si>
  <si>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</si>
  <si>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GI</t>
  </si>
  <si>
    <t>CI</t>
  </si>
  <si>
    <t>26A</t>
  </si>
  <si>
    <t>26B</t>
  </si>
  <si>
    <t>27A</t>
  </si>
  <si>
    <t>27B</t>
  </si>
  <si>
    <t>28A</t>
  </si>
  <si>
    <t>28B</t>
  </si>
  <si>
    <t>Mean</t>
  </si>
  <si>
    <t>29A</t>
  </si>
  <si>
    <t>29B</t>
  </si>
  <si>
    <t>Standard Error</t>
  </si>
  <si>
    <t>30A</t>
  </si>
  <si>
    <t>30B</t>
  </si>
  <si>
    <t>Median</t>
  </si>
  <si>
    <t>31A</t>
  </si>
  <si>
    <t>31B</t>
  </si>
  <si>
    <t>Mode</t>
  </si>
  <si>
    <t>32A</t>
  </si>
  <si>
    <t>32B</t>
  </si>
  <si>
    <t>Standard Deviation</t>
  </si>
  <si>
    <t>33A</t>
  </si>
  <si>
    <t>33B</t>
  </si>
  <si>
    <t>Sample Variance</t>
  </si>
  <si>
    <t>34A</t>
  </si>
  <si>
    <t>34B</t>
  </si>
  <si>
    <t>Kurtosis</t>
  </si>
  <si>
    <t>35A</t>
  </si>
  <si>
    <t>35B</t>
  </si>
  <si>
    <t>Skewness</t>
  </si>
  <si>
    <t>36A</t>
  </si>
  <si>
    <t>36B</t>
  </si>
  <si>
    <t>Range</t>
  </si>
  <si>
    <t>37A</t>
  </si>
  <si>
    <t>37B</t>
  </si>
  <si>
    <t>Minimum</t>
  </si>
  <si>
    <t>38A</t>
  </si>
  <si>
    <t>38B</t>
  </si>
  <si>
    <t>Maximum</t>
  </si>
  <si>
    <t>39A</t>
  </si>
  <si>
    <t>39B</t>
  </si>
  <si>
    <t>Sum</t>
  </si>
  <si>
    <t>40A</t>
  </si>
  <si>
    <t>40B</t>
  </si>
  <si>
    <t>Count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</si>
  <si>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</si>
  <si>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</si>
  <si>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</si>
  <si>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</si>
  <si>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</si>
  <si>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</si>
  <si>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</si>
  <si>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</si>
  <si>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</si>
  <si>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</si>
  <si>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</si>
  <si>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</si>
  <si>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</si>
  <si>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</si>
  <si>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</si>
  <si>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</si>
  <si>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</si>
  <si>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</si>
  <si>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</si>
  <si>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</si>
  <si>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</si>
  <si>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</si>
  <si>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</si>
  <si>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</si>
  <si>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</si>
  <si>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</si>
  <si>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</si>
  <si>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</si>
  <si>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</si>
  <si>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</si>
  <si>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</si>
  <si>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</si>
  <si>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</si>
  <si>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</si>
  <si>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</si>
  <si>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</si>
  <si>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clucker</t>
  </si>
  <si>
    <t>100A</t>
  </si>
  <si>
    <t>100B</t>
  </si>
  <si>
    <t>99A</t>
  </si>
  <si>
    <t>99B</t>
  </si>
  <si>
    <t>discard</t>
  </si>
  <si>
    <t>121A</t>
  </si>
  <si>
    <t>121B</t>
  </si>
  <si>
    <t>122A</t>
  </si>
  <si>
    <t>122B</t>
  </si>
  <si>
    <t>123A</t>
  </si>
  <si>
    <t>123B</t>
  </si>
  <si>
    <t>124A</t>
  </si>
  <si>
    <t>124B</t>
  </si>
  <si>
    <t>125A</t>
  </si>
  <si>
    <t>125B</t>
  </si>
  <si>
    <t>126A</t>
  </si>
  <si>
    <t>126B</t>
  </si>
  <si>
    <t>127A</t>
  </si>
  <si>
    <t>127B</t>
  </si>
  <si>
    <t>128A</t>
  </si>
  <si>
    <t>128B</t>
  </si>
  <si>
    <t>129A</t>
  </si>
  <si>
    <t>129B</t>
  </si>
  <si>
    <t>130A</t>
  </si>
  <si>
    <t>130B</t>
  </si>
  <si>
    <t>131A</t>
  </si>
  <si>
    <t>131B</t>
  </si>
  <si>
    <t>132A</t>
  </si>
  <si>
    <t>132B</t>
  </si>
  <si>
    <t>133A</t>
  </si>
  <si>
    <t>133B</t>
  </si>
  <si>
    <t>134A</t>
  </si>
  <si>
    <t>134B</t>
  </si>
  <si>
    <t>135A</t>
  </si>
  <si>
    <t>135B</t>
  </si>
  <si>
    <t>136A</t>
  </si>
  <si>
    <t>136B</t>
  </si>
  <si>
    <t>137A</t>
  </si>
  <si>
    <t>137B</t>
  </si>
  <si>
    <t>138A</t>
  </si>
  <si>
    <t>138B</t>
  </si>
  <si>
    <t>139A</t>
  </si>
  <si>
    <t>139B</t>
  </si>
  <si>
    <t>140A</t>
  </si>
  <si>
    <t>140B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</si>
  <si>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</si>
  <si>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</si>
  <si>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</si>
  <si>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</si>
  <si>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</si>
  <si>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</si>
  <si>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</si>
  <si>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</si>
  <si>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</si>
  <si>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</si>
  <si>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</si>
  <si>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</si>
  <si>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</si>
  <si>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</si>
  <si>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</si>
  <si>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</si>
  <si>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</si>
  <si>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</si>
  <si>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</si>
  <si>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</si>
  <si>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</si>
  <si>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</si>
  <si>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</si>
  <si>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</si>
  <si>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</si>
  <si>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</si>
  <si>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</si>
  <si>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</si>
  <si>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</si>
  <si>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</si>
  <si>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</si>
  <si>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</si>
  <si>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</si>
  <si>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</si>
  <si>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</si>
  <si>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</si>
  <si>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</si>
  <si>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</si>
  <si>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</si>
  <si>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</si>
  <si>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Pea crab (Fem)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</si>
  <si>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</si>
  <si>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</si>
  <si>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</si>
  <si>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</si>
  <si>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</si>
  <si>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</si>
  <si>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</si>
  <si>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</si>
  <si>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</si>
  <si>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</si>
  <si>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</si>
  <si>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</si>
  <si>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large female pea crab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</si>
  <si>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</si>
  <si>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</si>
  <si>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</si>
  <si>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</si>
  <si>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</si>
  <si>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</si>
  <si>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</si>
  <si>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</si>
  <si>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</si>
  <si>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</si>
  <si>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</si>
  <si>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</si>
  <si>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</si>
  <si>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</si>
  <si>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</si>
  <si>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</si>
  <si>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</si>
  <si>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</si>
  <si>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</si>
  <si>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</si>
  <si>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</si>
  <si>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</si>
  <si>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</si>
  <si>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</si>
  <si>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</si>
  <si>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</si>
  <si>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</si>
  <si>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</si>
  <si>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Moribund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</si>
</sst>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rgb="FF000000"/>
      <name val="Calibri"/>
      <family val="2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left"/>
    </xf>
    <xf numFmtId="0" fontId="0" fillId="0" borderId="2" xfId="0" applyBorder="1"/>
    <xf numFmtId="0" fontId="0" fillId="2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53</v>
      </c>
      <c r="C2" t="s">
        <v>13</v>
      </c>
      <c r="D2">
        <v>1.2952999999999999</v>
      </c>
      <c r="E2">
        <v>1.706</v>
      </c>
      <c r="F2" s="1">
        <f t="shared" ref="F2:F21" si="0">(E2-D2)</f>
        <v>0.41070000000000007</v>
      </c>
      <c r="G2" t="s">
        <v>14</v>
      </c>
      <c r="H2">
        <v>1.3062</v>
      </c>
      <c r="I2">
        <v>2.4028</v>
      </c>
      <c r="J2" s="1">
        <f t="shared" ref="J2:J21" si="1">(I2-H2)</f>
        <v>1.0966</v>
      </c>
      <c r="K2" s="1">
        <f t="shared" ref="K2:K21" si="2">(F2+J2)</f>
        <v>1.5073000000000001</v>
      </c>
      <c r="L2" s="1">
        <f t="shared" ref="L2:L21" si="3">(F2/K2)*100</f>
        <v>27.247396006103632</v>
      </c>
      <c r="Q2">
        <f t="shared" ref="Q2:Q18" si="4">(K2/B2)*100</f>
        <v>2.8439622641509437</v>
      </c>
    </row>
    <row r="3" spans="1:20" x14ac:dyDescent="0.75">
      <c r="A3" s="1">
        <v>2</v>
      </c>
      <c r="B3">
        <v>45</v>
      </c>
      <c r="C3" t="s">
        <v>15</v>
      </c>
      <c r="D3">
        <v>1.2968999999999999</v>
      </c>
      <c r="E3">
        <v>1.613</v>
      </c>
      <c r="F3" s="1">
        <f t="shared" si="0"/>
        <v>0.31610000000000005</v>
      </c>
      <c r="G3" t="s">
        <v>16</v>
      </c>
      <c r="H3">
        <v>1.3036000000000001</v>
      </c>
      <c r="I3">
        <v>2.0724999999999998</v>
      </c>
      <c r="J3" s="1">
        <f t="shared" si="1"/>
        <v>0.76889999999999969</v>
      </c>
      <c r="K3" s="1">
        <f t="shared" si="2"/>
        <v>1.0849999999999997</v>
      </c>
      <c r="L3" s="1">
        <f t="shared" si="3"/>
        <v>29.133640552995406</v>
      </c>
      <c r="Q3">
        <f t="shared" si="4"/>
        <v>2.4111111111111105</v>
      </c>
    </row>
    <row r="4" spans="1:20" x14ac:dyDescent="0.75">
      <c r="A4" s="1">
        <v>3</v>
      </c>
      <c r="B4">
        <v>52</v>
      </c>
      <c r="C4" t="s">
        <v>17</v>
      </c>
      <c r="D4">
        <v>1.2967</v>
      </c>
      <c r="E4">
        <v>1.7018</v>
      </c>
      <c r="F4" s="1">
        <f t="shared" si="0"/>
        <v>0.40510000000000002</v>
      </c>
      <c r="G4" t="s">
        <v>18</v>
      </c>
      <c r="H4">
        <v>1.3007</v>
      </c>
      <c r="I4">
        <v>2.4135</v>
      </c>
      <c r="J4" s="1">
        <f t="shared" si="1"/>
        <v>1.1128</v>
      </c>
      <c r="K4" s="1">
        <f t="shared" si="2"/>
        <v>1.5179</v>
      </c>
      <c r="L4" s="1">
        <f t="shared" si="3"/>
        <v>26.688187627643455</v>
      </c>
      <c r="Q4">
        <f t="shared" si="4"/>
        <v>2.9190384615384612</v>
      </c>
    </row>
    <row r="5" spans="1:20" ht="15.5" thickBot="1" x14ac:dyDescent="0.9">
      <c r="A5" s="1">
        <v>4</v>
      </c>
      <c r="B5">
        <v>50</v>
      </c>
      <c r="C5" t="s">
        <v>19</v>
      </c>
      <c r="D5">
        <v>1.2983</v>
      </c>
      <c r="E5">
        <v>1.7323999999999999</v>
      </c>
      <c r="F5" s="1">
        <f t="shared" si="0"/>
        <v>0.43409999999999993</v>
      </c>
      <c r="G5" t="s">
        <v>20</v>
      </c>
      <c r="H5">
        <v>1.3075000000000001</v>
      </c>
      <c r="I5">
        <v>2.2000000000000002</v>
      </c>
      <c r="J5" s="1">
        <f t="shared" si="1"/>
        <v>0.89250000000000007</v>
      </c>
      <c r="K5" s="1">
        <f t="shared" si="2"/>
        <v>1.3266</v>
      </c>
      <c r="L5" s="1">
        <f t="shared" si="3"/>
        <v>32.722749886928987</v>
      </c>
      <c r="Q5">
        <f t="shared" si="4"/>
        <v>2.6532</v>
      </c>
    </row>
    <row r="6" spans="1:20" ht="16" x14ac:dyDescent="0.8">
      <c r="A6" s="1">
        <v>5</v>
      </c>
      <c r="B6">
        <v>62</v>
      </c>
      <c r="C6" t="s">
        <v>21</v>
      </c>
      <c r="D6">
        <v>1.2972999999999999</v>
      </c>
      <c r="E6">
        <v>2.0019999999999998</v>
      </c>
      <c r="F6" s="1">
        <f t="shared" si="0"/>
        <v>0.70469999999999988</v>
      </c>
      <c r="G6" t="s">
        <v>22</v>
      </c>
      <c r="H6">
        <v>1.3046</v>
      </c>
      <c r="I6">
        <v>2.8820000000000001</v>
      </c>
      <c r="J6" s="1">
        <f t="shared" si="1"/>
        <v>1.5774000000000001</v>
      </c>
      <c r="K6" s="1">
        <f t="shared" si="2"/>
        <v>2.2820999999999998</v>
      </c>
      <c r="L6" s="1">
        <f t="shared" si="3"/>
        <v>30.879453135270147</v>
      </c>
      <c r="N6" s="3" t="s">
        <v>23</v>
      </c>
      <c r="O6" s="3"/>
      <c r="Q6">
        <f t="shared" si="4"/>
        <v>3.6808064516129031</v>
      </c>
      <c r="S6" s="3" t="s">
        <v>24</v>
      </c>
      <c r="T6" s="3"/>
    </row>
    <row r="7" spans="1:20" ht="16" x14ac:dyDescent="0.8">
      <c r="A7" s="1">
        <v>6</v>
      </c>
      <c r="B7">
        <v>50</v>
      </c>
      <c r="C7" t="s">
        <v>25</v>
      </c>
      <c r="D7">
        <v>1.2939000000000001</v>
      </c>
      <c r="E7" s="4">
        <v>1.6789000000000001</v>
      </c>
      <c r="F7" s="1">
        <f t="shared" si="0"/>
        <v>0.38500000000000001</v>
      </c>
      <c r="G7" t="s">
        <v>26</v>
      </c>
      <c r="H7">
        <v>1.2947</v>
      </c>
      <c r="I7">
        <v>2.2909999999999999</v>
      </c>
      <c r="J7" s="1">
        <f t="shared" si="1"/>
        <v>0.99629999999999996</v>
      </c>
      <c r="K7" s="1">
        <f t="shared" si="2"/>
        <v>1.3813</v>
      </c>
      <c r="L7" s="1">
        <f t="shared" si="3"/>
        <v>27.872294215594007</v>
      </c>
      <c r="N7" s="5"/>
      <c r="O7" s="5"/>
      <c r="Q7">
        <f t="shared" si="4"/>
        <v>2.7625999999999999</v>
      </c>
      <c r="S7" s="5"/>
      <c r="T7" s="5"/>
    </row>
    <row r="8" spans="1:20" x14ac:dyDescent="0.75">
      <c r="A8" s="1">
        <v>7</v>
      </c>
      <c r="B8">
        <v>45</v>
      </c>
      <c r="C8" t="s">
        <v>27</v>
      </c>
      <c r="D8">
        <v>1.3005</v>
      </c>
      <c r="E8">
        <v>1.6849000000000001</v>
      </c>
      <c r="F8" s="1">
        <f t="shared" si="0"/>
        <v>0.38440000000000007</v>
      </c>
      <c r="G8" t="s">
        <v>28</v>
      </c>
      <c r="H8">
        <v>1.3</v>
      </c>
      <c r="I8">
        <v>2.1577999999999999</v>
      </c>
      <c r="J8" s="1">
        <f t="shared" si="1"/>
        <v>0.8577999999999999</v>
      </c>
      <c r="K8" s="1">
        <f t="shared" si="2"/>
        <v>1.2422</v>
      </c>
      <c r="L8" s="1">
        <f t="shared" si="3"/>
        <v>30.945097407824836</v>
      </c>
      <c r="Q8">
        <f t="shared" si="4"/>
        <v>2.7604444444444445</v>
      </c>
    </row>
    <row r="9" spans="1:20" x14ac:dyDescent="0.75">
      <c r="A9" s="1">
        <v>8</v>
      </c>
      <c r="B9">
        <v>51</v>
      </c>
      <c r="C9" t="s">
        <v>29</v>
      </c>
      <c r="D9">
        <v>1.2965</v>
      </c>
      <c r="E9">
        <v>1.6908000000000001</v>
      </c>
      <c r="F9" s="1">
        <f t="shared" si="0"/>
        <v>0.39430000000000009</v>
      </c>
      <c r="G9" t="s">
        <v>30</v>
      </c>
      <c r="H9">
        <v>1.2981</v>
      </c>
      <c r="I9">
        <v>2.4024999999999999</v>
      </c>
      <c r="J9" s="1">
        <f t="shared" si="1"/>
        <v>1.1043999999999998</v>
      </c>
      <c r="K9" s="1">
        <f t="shared" si="2"/>
        <v>1.4986999999999999</v>
      </c>
      <c r="L9" s="1">
        <f t="shared" si="3"/>
        <v>26.309468205778348</v>
      </c>
      <c r="N9" t="s">
        <v>31</v>
      </c>
      <c r="O9">
        <f>AVERAGE(L2:L21)</f>
        <v>28.068585308463675</v>
      </c>
      <c r="Q9">
        <f t="shared" si="4"/>
        <v>2.938627450980392</v>
      </c>
      <c r="S9" t="s">
        <v>31</v>
      </c>
      <c r="T9">
        <f>AVERAGE(Q2:Q20)</f>
        <v>2.8756733028694166</v>
      </c>
    </row>
    <row r="10" spans="1:20" x14ac:dyDescent="0.75">
      <c r="A10" s="1">
        <v>9</v>
      </c>
      <c r="B10">
        <v>48</v>
      </c>
      <c r="C10" t="s">
        <v>32</v>
      </c>
      <c r="D10">
        <v>1.3011999999999999</v>
      </c>
      <c r="E10">
        <v>1.7149000000000001</v>
      </c>
      <c r="F10" s="1">
        <f t="shared" si="0"/>
        <v>0.41370000000000018</v>
      </c>
      <c r="G10" t="s">
        <v>33</v>
      </c>
      <c r="H10">
        <v>1.2959000000000001</v>
      </c>
      <c r="I10">
        <v>2.3845999999999998</v>
      </c>
      <c r="J10" s="1">
        <f t="shared" si="1"/>
        <v>1.0886999999999998</v>
      </c>
      <c r="K10" s="1">
        <f t="shared" si="2"/>
        <v>1.5024</v>
      </c>
      <c r="L10" s="1">
        <f t="shared" si="3"/>
        <v>27.535942492012794</v>
      </c>
      <c r="N10" t="s">
        <v>34</v>
      </c>
      <c r="O10">
        <f>(O13/SQRT(20))</f>
        <v>0.55806820057757256</v>
      </c>
      <c r="Q10">
        <f t="shared" si="4"/>
        <v>3.1300000000000003</v>
      </c>
      <c r="S10" t="s">
        <v>34</v>
      </c>
      <c r="T10">
        <f>(T13/SQRT(20))</f>
        <v>6.6304521224527874E-2</v>
      </c>
    </row>
    <row r="11" spans="1:20" x14ac:dyDescent="0.75">
      <c r="A11" s="1">
        <v>10</v>
      </c>
      <c r="B11">
        <v>54</v>
      </c>
      <c r="C11" t="s">
        <v>35</v>
      </c>
      <c r="D11">
        <v>1.3112999999999999</v>
      </c>
      <c r="E11">
        <v>1.7730999999999999</v>
      </c>
      <c r="F11" s="1">
        <f t="shared" si="0"/>
        <v>0.46179999999999999</v>
      </c>
      <c r="G11" t="s">
        <v>36</v>
      </c>
      <c r="H11">
        <v>1.3102</v>
      </c>
      <c r="I11">
        <v>2.5760000000000001</v>
      </c>
      <c r="J11" s="1">
        <f t="shared" si="1"/>
        <v>1.2658</v>
      </c>
      <c r="K11" s="1">
        <f t="shared" si="2"/>
        <v>1.7276</v>
      </c>
      <c r="L11" s="1">
        <f t="shared" si="3"/>
        <v>26.730724704792774</v>
      </c>
      <c r="N11" t="s">
        <v>37</v>
      </c>
      <c r="O11">
        <f>MEDIAN(L2:L21)</f>
        <v>27.578732099281112</v>
      </c>
      <c r="Q11">
        <f t="shared" si="4"/>
        <v>3.1992592592592595</v>
      </c>
      <c r="S11" t="s">
        <v>37</v>
      </c>
      <c r="T11">
        <f>MEDIAN(Q2:Q20)</f>
        <v>2.8439622641509437</v>
      </c>
    </row>
    <row r="12" spans="1:20" x14ac:dyDescent="0.75">
      <c r="A12" s="1">
        <v>11</v>
      </c>
      <c r="B12">
        <v>50</v>
      </c>
      <c r="C12" t="s">
        <v>38</v>
      </c>
      <c r="D12">
        <v>1.3016000000000001</v>
      </c>
      <c r="E12">
        <v>1.7577</v>
      </c>
      <c r="F12" s="1">
        <f t="shared" si="0"/>
        <v>0.45609999999999995</v>
      </c>
      <c r="G12" t="s">
        <v>39</v>
      </c>
      <c r="H12">
        <v>1.3026</v>
      </c>
      <c r="I12">
        <v>2.2875999999999999</v>
      </c>
      <c r="J12" s="1">
        <f t="shared" si="1"/>
        <v>0.98499999999999988</v>
      </c>
      <c r="K12" s="1">
        <f t="shared" si="2"/>
        <v>1.4410999999999998</v>
      </c>
      <c r="L12" s="1">
        <f t="shared" si="3"/>
        <v>31.649434459787663</v>
      </c>
      <c r="N12" t="s">
        <v>40</v>
      </c>
      <c r="O12" t="e">
        <f>_xlfn.MODE.SNGL(L2:L21)</f>
        <v>#N/A</v>
      </c>
      <c r="Q12">
        <f t="shared" si="4"/>
        <v>2.8821999999999997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45</v>
      </c>
      <c r="C13" t="s">
        <v>41</v>
      </c>
      <c r="D13">
        <v>1.3151999999999999</v>
      </c>
      <c r="E13">
        <v>1.6843999999999999</v>
      </c>
      <c r="F13" s="1">
        <f t="shared" si="0"/>
        <v>0.36919999999999997</v>
      </c>
      <c r="G13" t="s">
        <v>42</v>
      </c>
      <c r="H13">
        <v>1.2987</v>
      </c>
      <c r="I13">
        <v>2.2197</v>
      </c>
      <c r="J13" s="1">
        <f t="shared" si="1"/>
        <v>0.92100000000000004</v>
      </c>
      <c r="K13" s="1">
        <f t="shared" si="2"/>
        <v>1.2902</v>
      </c>
      <c r="L13" s="1">
        <f t="shared" si="3"/>
        <v>28.615718493256857</v>
      </c>
      <c r="N13" t="s">
        <v>43</v>
      </c>
      <c r="O13">
        <f>_xlfn.STDEV.S(L2:L21)</f>
        <v>2.4957568651448794</v>
      </c>
      <c r="Q13">
        <f t="shared" si="4"/>
        <v>2.8671111111111114</v>
      </c>
      <c r="S13" t="s">
        <v>43</v>
      </c>
      <c r="T13">
        <f>_xlfn.STDEV.S(Q2:Q20)</f>
        <v>0.29652283334724383</v>
      </c>
    </row>
    <row r="14" spans="1:20" x14ac:dyDescent="0.75">
      <c r="A14" s="1">
        <v>13</v>
      </c>
      <c r="B14">
        <v>51</v>
      </c>
      <c r="C14" t="s">
        <v>44</v>
      </c>
      <c r="D14">
        <v>1.3041</v>
      </c>
      <c r="E14">
        <v>1.7382</v>
      </c>
      <c r="F14" s="1">
        <f t="shared" si="0"/>
        <v>0.43409999999999993</v>
      </c>
      <c r="G14" t="s">
        <v>45</v>
      </c>
      <c r="H14">
        <v>1.3053999999999999</v>
      </c>
      <c r="I14">
        <v>2.3711000000000002</v>
      </c>
      <c r="J14" s="1">
        <f t="shared" si="1"/>
        <v>1.0657000000000003</v>
      </c>
      <c r="K14" s="1">
        <f t="shared" si="2"/>
        <v>1.4998000000000002</v>
      </c>
      <c r="L14" s="1">
        <f t="shared" si="3"/>
        <v>28.943859181224152</v>
      </c>
      <c r="N14" t="s">
        <v>46</v>
      </c>
      <c r="O14">
        <f>_xlfn.VAR.S(L2:L21)</f>
        <v>6.2288023299177961</v>
      </c>
      <c r="Q14">
        <f t="shared" si="4"/>
        <v>2.9407843137254908</v>
      </c>
      <c r="S14" t="s">
        <v>46</v>
      </c>
      <c r="T14">
        <f>_xlfn.VAR.S(Q2:Q20)</f>
        <v>8.7925790696277331E-2</v>
      </c>
    </row>
    <row r="15" spans="1:20" x14ac:dyDescent="0.75">
      <c r="A15" s="1">
        <v>14</v>
      </c>
      <c r="B15">
        <v>44</v>
      </c>
      <c r="C15" t="s">
        <v>47</v>
      </c>
      <c r="D15">
        <v>1.2992999999999999</v>
      </c>
      <c r="E15">
        <v>1.6227</v>
      </c>
      <c r="F15" s="1">
        <f t="shared" si="0"/>
        <v>0.32340000000000013</v>
      </c>
      <c r="G15" t="s">
        <v>48</v>
      </c>
      <c r="H15">
        <v>1.2956000000000001</v>
      </c>
      <c r="I15">
        <v>2.1854</v>
      </c>
      <c r="J15" s="1">
        <f t="shared" si="1"/>
        <v>0.88979999999999992</v>
      </c>
      <c r="K15" s="1">
        <f t="shared" si="2"/>
        <v>1.2132000000000001</v>
      </c>
      <c r="L15" s="1">
        <f t="shared" si="3"/>
        <v>26.65677546983186</v>
      </c>
      <c r="N15" t="s">
        <v>49</v>
      </c>
      <c r="O15">
        <f>KURT(L2:L21)</f>
        <v>0.18440781378448667</v>
      </c>
      <c r="Q15">
        <f t="shared" si="4"/>
        <v>2.7572727272727273</v>
      </c>
      <c r="S15" t="s">
        <v>49</v>
      </c>
      <c r="T15">
        <f>KURT(Q2:Q20)</f>
        <v>1.9210265674017335</v>
      </c>
    </row>
    <row r="16" spans="1:20" x14ac:dyDescent="0.75">
      <c r="A16" s="1">
        <v>15</v>
      </c>
      <c r="B16">
        <v>47</v>
      </c>
      <c r="C16" t="s">
        <v>50</v>
      </c>
      <c r="D16">
        <v>1.2927999999999999</v>
      </c>
      <c r="E16">
        <v>1.5770999999999999</v>
      </c>
      <c r="F16" s="1">
        <f t="shared" si="0"/>
        <v>0.2843</v>
      </c>
      <c r="G16" t="s">
        <v>51</v>
      </c>
      <c r="H16">
        <v>1.2985</v>
      </c>
      <c r="I16">
        <v>2.2751000000000001</v>
      </c>
      <c r="J16" s="1">
        <f t="shared" si="1"/>
        <v>0.97660000000000013</v>
      </c>
      <c r="K16" s="1">
        <f t="shared" si="2"/>
        <v>1.2609000000000001</v>
      </c>
      <c r="L16" s="1">
        <f t="shared" si="3"/>
        <v>22.54738678721548</v>
      </c>
      <c r="N16" t="s">
        <v>52</v>
      </c>
      <c r="O16">
        <f>SKEW(L2:L21)</f>
        <v>-8.0185159798059152E-2</v>
      </c>
      <c r="Q16">
        <f t="shared" si="4"/>
        <v>2.6827659574468088</v>
      </c>
      <c r="S16" t="s">
        <v>52</v>
      </c>
      <c r="T16">
        <f>SKEW(Q2:Q20)</f>
        <v>1.1722134169955891</v>
      </c>
    </row>
    <row r="17" spans="1:20" x14ac:dyDescent="0.75">
      <c r="A17" s="1">
        <v>16</v>
      </c>
      <c r="B17">
        <v>44</v>
      </c>
      <c r="C17" t="s">
        <v>53</v>
      </c>
      <c r="D17">
        <v>1.2954000000000001</v>
      </c>
      <c r="E17">
        <v>1.6583000000000001</v>
      </c>
      <c r="F17" s="1">
        <f t="shared" si="0"/>
        <v>0.3629</v>
      </c>
      <c r="G17" t="s">
        <v>54</v>
      </c>
      <c r="H17">
        <v>1.2934000000000001</v>
      </c>
      <c r="I17">
        <v>2.1029</v>
      </c>
      <c r="J17" s="1">
        <f t="shared" si="1"/>
        <v>0.80949999999999989</v>
      </c>
      <c r="K17" s="1">
        <f t="shared" si="2"/>
        <v>1.1723999999999999</v>
      </c>
      <c r="L17" s="1">
        <f t="shared" si="3"/>
        <v>30.953599454111231</v>
      </c>
      <c r="N17" t="s">
        <v>55</v>
      </c>
      <c r="O17">
        <f>MAX(L2:L21)-MIN(L2:L21)</f>
        <v>10.175363099713508</v>
      </c>
      <c r="Q17">
        <f t="shared" si="4"/>
        <v>2.6645454545454541</v>
      </c>
      <c r="S17" t="s">
        <v>55</v>
      </c>
      <c r="T17">
        <f>MAX(Q2:Q20)-MIN(Q2:Q20)</f>
        <v>1.2696953405017926</v>
      </c>
    </row>
    <row r="18" spans="1:20" x14ac:dyDescent="0.75">
      <c r="A18" s="1">
        <v>17</v>
      </c>
      <c r="B18">
        <v>43</v>
      </c>
      <c r="C18" t="s">
        <v>56</v>
      </c>
      <c r="D18">
        <v>1.2875000000000001</v>
      </c>
      <c r="E18">
        <v>1.5963000000000001</v>
      </c>
      <c r="F18" s="1">
        <f t="shared" si="0"/>
        <v>0.30879999999999996</v>
      </c>
      <c r="G18" t="s">
        <v>57</v>
      </c>
      <c r="H18">
        <v>1.2995000000000001</v>
      </c>
      <c r="I18">
        <v>2.1356999999999999</v>
      </c>
      <c r="J18" s="1">
        <f t="shared" si="1"/>
        <v>0.83619999999999983</v>
      </c>
      <c r="K18" s="1">
        <f t="shared" si="2"/>
        <v>1.1449999999999998</v>
      </c>
      <c r="L18" s="1">
        <f t="shared" si="3"/>
        <v>26.969432314410479</v>
      </c>
      <c r="N18" t="s">
        <v>58</v>
      </c>
      <c r="O18">
        <f>MIN(L2:L21)</f>
        <v>22.54738678721548</v>
      </c>
      <c r="Q18">
        <f t="shared" si="4"/>
        <v>2.662790697674418</v>
      </c>
      <c r="S18" t="s">
        <v>58</v>
      </c>
      <c r="T18">
        <f>MIN(Q2:Q20)</f>
        <v>2.4111111111111105</v>
      </c>
    </row>
    <row r="19" spans="1:20" x14ac:dyDescent="0.75">
      <c r="A19" s="1">
        <v>18</v>
      </c>
      <c r="B19">
        <v>53</v>
      </c>
      <c r="C19" t="s">
        <v>59</v>
      </c>
      <c r="D19">
        <v>1.3008999999999999</v>
      </c>
      <c r="E19">
        <v>1.7606999999999999</v>
      </c>
      <c r="F19" s="1">
        <f t="shared" si="0"/>
        <v>0.45979999999999999</v>
      </c>
      <c r="G19" t="s">
        <v>60</v>
      </c>
      <c r="H19">
        <v>1.3031999999999999</v>
      </c>
      <c r="I19">
        <v>2.7391000000000001</v>
      </c>
      <c r="J19" s="1">
        <f t="shared" si="1"/>
        <v>1.4359000000000002</v>
      </c>
      <c r="K19" s="1">
        <f t="shared" si="2"/>
        <v>1.8957000000000002</v>
      </c>
      <c r="L19" s="1">
        <f t="shared" si="3"/>
        <v>24.254892651790893</v>
      </c>
      <c r="N19" t="s">
        <v>61</v>
      </c>
      <c r="O19">
        <f>MAX(L2:L21)</f>
        <v>32.722749886928987</v>
      </c>
      <c r="Q19">
        <f>(K20/B20)*100</f>
        <v>2.5451063829787239</v>
      </c>
      <c r="S19" t="s">
        <v>61</v>
      </c>
      <c r="T19">
        <f>MAX(Q2:Q20)</f>
        <v>3.6808064516129031</v>
      </c>
    </row>
    <row r="20" spans="1:20" x14ac:dyDescent="0.75">
      <c r="A20" s="1">
        <v>19</v>
      </c>
      <c r="B20">
        <v>47</v>
      </c>
      <c r="C20" t="s">
        <v>62</v>
      </c>
      <c r="D20">
        <v>1.2985</v>
      </c>
      <c r="E20">
        <v>1.6226</v>
      </c>
      <c r="F20" s="1">
        <f t="shared" si="0"/>
        <v>0.32410000000000005</v>
      </c>
      <c r="G20" t="s">
        <v>63</v>
      </c>
      <c r="H20">
        <v>1.3104</v>
      </c>
      <c r="I20" s="1">
        <v>2.1825000000000001</v>
      </c>
      <c r="J20" s="1">
        <f t="shared" si="1"/>
        <v>0.8721000000000001</v>
      </c>
      <c r="K20" s="1">
        <f t="shared" si="2"/>
        <v>1.1962000000000002</v>
      </c>
      <c r="L20" s="1">
        <f t="shared" si="3"/>
        <v>27.094131416151146</v>
      </c>
      <c r="N20" t="s">
        <v>64</v>
      </c>
      <c r="O20">
        <f>SUM(L2:L21)</f>
        <v>561.37170616927347</v>
      </c>
      <c r="Q20">
        <f>(K21/B21)*100</f>
        <v>3.3361666666666658</v>
      </c>
      <c r="S20" t="s">
        <v>64</v>
      </c>
      <c r="T20">
        <f>SUM(Q2:Q20)</f>
        <v>54.637792754518912</v>
      </c>
    </row>
    <row r="21" spans="1:20" ht="15.5" thickBot="1" x14ac:dyDescent="0.9">
      <c r="A21" s="1">
        <v>20</v>
      </c>
      <c r="B21">
        <v>60</v>
      </c>
      <c r="C21" t="s">
        <v>65</v>
      </c>
      <c r="D21">
        <v>1.3098000000000001</v>
      </c>
      <c r="E21" s="2">
        <v>1.8627</v>
      </c>
      <c r="F21" s="1">
        <f t="shared" si="0"/>
        <v>0.55289999999999995</v>
      </c>
      <c r="G21" t="s">
        <v>66</v>
      </c>
      <c r="H21">
        <v>1.3111999999999999</v>
      </c>
      <c r="I21" s="1">
        <v>2.76</v>
      </c>
      <c r="J21" s="1">
        <f t="shared" si="1"/>
        <v>1.4487999999999999</v>
      </c>
      <c r="K21" s="1">
        <f t="shared" si="2"/>
        <v>2.0016999999999996</v>
      </c>
      <c r="L21" s="1">
        <f t="shared" si="3"/>
        <v>27.621521706549434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60</v>
      </c>
      <c r="C2" t="s">
        <v>191</v>
      </c>
      <c r="D2">
        <v>1.2966</v>
      </c>
      <c r="E2">
        <v>1.4812000000000001</v>
      </c>
      <c r="F2" s="1">
        <f t="shared" ref="F2:F21" si="0">(E2-D2)</f>
        <v>0.1846000000000001</v>
      </c>
      <c r="G2" t="s">
        <v>192</v>
      </c>
      <c r="H2">
        <v>1.2848999999999999</v>
      </c>
      <c r="I2">
        <v>3.6785999999999999</v>
      </c>
      <c r="J2" s="1">
        <f t="shared" ref="J2:J21" si="1">(I2-H2)</f>
        <v>2.3936999999999999</v>
      </c>
      <c r="K2" s="1">
        <f t="shared" ref="K2:K21" si="2">(F2+J2)</f>
        <v>2.5783</v>
      </c>
      <c r="L2" s="1">
        <f t="shared" ref="L2:L21" si="3">(F2/K2)*100</f>
        <v>7.1597564286545428</v>
      </c>
      <c r="Q2">
        <f t="shared" ref="Q2:Q18" si="4">(K2/B2)*100</f>
        <v>4.2971666666666666</v>
      </c>
    </row>
    <row r="3" spans="1:20" x14ac:dyDescent="0.75">
      <c r="A3" s="1">
        <v>2</v>
      </c>
      <c r="B3">
        <v>52</v>
      </c>
      <c r="C3" t="s">
        <v>193</v>
      </c>
      <c r="D3">
        <v>1.2958000000000001</v>
      </c>
      <c r="E3">
        <v>1.4167000000000001</v>
      </c>
      <c r="F3" s="1">
        <f t="shared" si="0"/>
        <v>0.12090000000000001</v>
      </c>
      <c r="G3" t="s">
        <v>194</v>
      </c>
      <c r="H3">
        <v>1.2917000000000001</v>
      </c>
      <c r="I3">
        <v>3.0306000000000002</v>
      </c>
      <c r="J3" s="1">
        <f t="shared" si="1"/>
        <v>1.7389000000000001</v>
      </c>
      <c r="K3" s="1">
        <f t="shared" si="2"/>
        <v>1.8598000000000001</v>
      </c>
      <c r="L3" s="1">
        <f t="shared" si="3"/>
        <v>6.5006989998924611</v>
      </c>
      <c r="Q3">
        <f t="shared" si="4"/>
        <v>3.5765384615384614</v>
      </c>
    </row>
    <row r="4" spans="1:20" x14ac:dyDescent="0.75">
      <c r="A4" s="1">
        <v>3</v>
      </c>
      <c r="B4">
        <v>50</v>
      </c>
      <c r="C4" t="s">
        <v>195</v>
      </c>
      <c r="D4">
        <v>1.2942</v>
      </c>
      <c r="E4">
        <v>1.3991</v>
      </c>
      <c r="F4" s="1">
        <f t="shared" si="0"/>
        <v>0.10489999999999999</v>
      </c>
      <c r="G4" t="s">
        <v>196</v>
      </c>
      <c r="H4">
        <v>1.3049999999999999</v>
      </c>
      <c r="I4">
        <v>2.6242999999999999</v>
      </c>
      <c r="J4" s="1">
        <f t="shared" si="1"/>
        <v>1.3192999999999999</v>
      </c>
      <c r="K4" s="1">
        <f t="shared" si="2"/>
        <v>1.4241999999999999</v>
      </c>
      <c r="L4" s="1">
        <f t="shared" si="3"/>
        <v>7.3655385479567475</v>
      </c>
      <c r="Q4">
        <f t="shared" si="4"/>
        <v>2.8483999999999998</v>
      </c>
    </row>
    <row r="5" spans="1:20" ht="15.5" thickBot="1" x14ac:dyDescent="0.9">
      <c r="A5" s="1">
        <v>4</v>
      </c>
      <c r="B5">
        <v>52</v>
      </c>
      <c r="C5" t="s">
        <v>197</v>
      </c>
      <c r="D5">
        <v>1.2970999999999999</v>
      </c>
      <c r="E5">
        <v>1.5519000000000001</v>
      </c>
      <c r="F5" s="1">
        <f t="shared" si="0"/>
        <v>0.25480000000000014</v>
      </c>
      <c r="G5" t="s">
        <v>198</v>
      </c>
      <c r="H5">
        <v>1.2875000000000001</v>
      </c>
      <c r="I5">
        <v>2.7025999999999999</v>
      </c>
      <c r="J5" s="1">
        <f t="shared" si="1"/>
        <v>1.4150999999999998</v>
      </c>
      <c r="K5" s="1">
        <f t="shared" si="2"/>
        <v>1.6698999999999999</v>
      </c>
      <c r="L5" s="1">
        <f t="shared" si="3"/>
        <v>15.258398706509379</v>
      </c>
      <c r="Q5">
        <f t="shared" si="4"/>
        <v>3.2113461538461534</v>
      </c>
    </row>
    <row r="6" spans="1:20" ht="16" x14ac:dyDescent="0.8">
      <c r="A6" s="1">
        <v>5</v>
      </c>
      <c r="B6">
        <v>58</v>
      </c>
      <c r="C6" t="s">
        <v>199</v>
      </c>
      <c r="D6">
        <v>1.2946</v>
      </c>
      <c r="E6">
        <v>1.58</v>
      </c>
      <c r="F6" s="1">
        <f t="shared" si="0"/>
        <v>0.2854000000000001</v>
      </c>
      <c r="G6" t="s">
        <v>200</v>
      </c>
      <c r="H6">
        <v>1.2972999999999999</v>
      </c>
      <c r="I6">
        <v>3.7027000000000001</v>
      </c>
      <c r="J6" s="1">
        <f t="shared" si="1"/>
        <v>2.4054000000000002</v>
      </c>
      <c r="K6" s="1">
        <f t="shared" si="2"/>
        <v>2.6908000000000003</v>
      </c>
      <c r="L6" s="1">
        <f t="shared" si="3"/>
        <v>10.606511074773305</v>
      </c>
      <c r="N6" s="3" t="s">
        <v>23</v>
      </c>
      <c r="O6" s="3"/>
      <c r="Q6">
        <f t="shared" si="4"/>
        <v>4.639310344827587</v>
      </c>
      <c r="S6" s="3" t="s">
        <v>24</v>
      </c>
      <c r="T6" s="3"/>
    </row>
    <row r="7" spans="1:20" ht="16" x14ac:dyDescent="0.8">
      <c r="A7" s="1">
        <v>6</v>
      </c>
      <c r="B7">
        <v>55</v>
      </c>
      <c r="C7" t="s">
        <v>201</v>
      </c>
      <c r="D7">
        <v>1.2936000000000001</v>
      </c>
      <c r="E7" s="4">
        <v>1.4792000000000001</v>
      </c>
      <c r="F7" s="1">
        <f t="shared" si="0"/>
        <v>0.18559999999999999</v>
      </c>
      <c r="G7" t="s">
        <v>202</v>
      </c>
      <c r="H7">
        <v>1.3011999999999999</v>
      </c>
      <c r="I7">
        <v>2.9638</v>
      </c>
      <c r="J7" s="1">
        <f t="shared" si="1"/>
        <v>1.6626000000000001</v>
      </c>
      <c r="K7" s="1">
        <f t="shared" si="2"/>
        <v>1.8482000000000001</v>
      </c>
      <c r="L7" s="1">
        <f t="shared" si="3"/>
        <v>10.042203224759225</v>
      </c>
      <c r="M7" t="s">
        <v>203</v>
      </c>
      <c r="N7" s="5"/>
      <c r="O7" s="5"/>
      <c r="Q7">
        <f t="shared" si="4"/>
        <v>3.3603636363636364</v>
      </c>
      <c r="S7" s="5"/>
      <c r="T7" s="5"/>
    </row>
    <row r="8" spans="1:20" x14ac:dyDescent="0.75">
      <c r="A8" s="1">
        <v>7</v>
      </c>
      <c r="B8">
        <v>54</v>
      </c>
      <c r="C8" t="s">
        <v>204</v>
      </c>
      <c r="D8">
        <v>1.3129999999999999</v>
      </c>
      <c r="E8">
        <v>1.4798</v>
      </c>
      <c r="F8" s="1">
        <f t="shared" si="0"/>
        <v>0.16680000000000006</v>
      </c>
      <c r="G8" t="s">
        <v>205</v>
      </c>
      <c r="H8">
        <v>1.3039000000000001</v>
      </c>
      <c r="I8">
        <v>3.2416</v>
      </c>
      <c r="J8" s="1">
        <f t="shared" si="1"/>
        <v>1.9377</v>
      </c>
      <c r="K8" s="1">
        <f t="shared" si="2"/>
        <v>2.1044999999999998</v>
      </c>
      <c r="L8" s="1">
        <f t="shared" si="3"/>
        <v>7.9258731290092701</v>
      </c>
      <c r="Q8">
        <f t="shared" si="4"/>
        <v>3.8972222222222221</v>
      </c>
    </row>
    <row r="9" spans="1:20" x14ac:dyDescent="0.75">
      <c r="A9" s="1">
        <v>8</v>
      </c>
      <c r="B9">
        <v>60</v>
      </c>
      <c r="C9" t="s">
        <v>206</v>
      </c>
      <c r="D9">
        <v>1.2784</v>
      </c>
      <c r="E9">
        <v>1.5202</v>
      </c>
      <c r="F9" s="1">
        <f t="shared" si="0"/>
        <v>0.24180000000000001</v>
      </c>
      <c r="G9" t="s">
        <v>207</v>
      </c>
      <c r="H9">
        <v>1.3009999999999999</v>
      </c>
      <c r="I9">
        <v>4.0338000000000003</v>
      </c>
      <c r="J9" s="1">
        <f t="shared" si="1"/>
        <v>2.7328000000000001</v>
      </c>
      <c r="K9" s="1">
        <f t="shared" si="2"/>
        <v>2.9746000000000001</v>
      </c>
      <c r="L9" s="1">
        <f t="shared" si="3"/>
        <v>8.1288240435688834</v>
      </c>
      <c r="N9" t="s">
        <v>31</v>
      </c>
      <c r="O9">
        <f>AVERAGE(L2:L21)</f>
        <v>9.2888126793439572</v>
      </c>
      <c r="Q9">
        <f t="shared" si="4"/>
        <v>4.9576666666666673</v>
      </c>
      <c r="S9" t="s">
        <v>31</v>
      </c>
      <c r="T9">
        <f>AVERAGE(Q2:Q20)</f>
        <v>4.2165944406744922</v>
      </c>
    </row>
    <row r="10" spans="1:20" x14ac:dyDescent="0.75">
      <c r="A10" s="1">
        <v>9</v>
      </c>
      <c r="B10">
        <v>56</v>
      </c>
      <c r="C10" t="s">
        <v>208</v>
      </c>
      <c r="D10">
        <v>1.2889999999999999</v>
      </c>
      <c r="E10">
        <v>1.4616</v>
      </c>
      <c r="F10" s="1">
        <f t="shared" si="0"/>
        <v>0.17260000000000009</v>
      </c>
      <c r="G10" t="s">
        <v>209</v>
      </c>
      <c r="H10">
        <v>1.2881</v>
      </c>
      <c r="I10">
        <v>3.3046000000000002</v>
      </c>
      <c r="J10" s="1">
        <f t="shared" si="1"/>
        <v>2.0165000000000002</v>
      </c>
      <c r="K10" s="1">
        <f t="shared" si="2"/>
        <v>2.1891000000000003</v>
      </c>
      <c r="L10" s="1">
        <f t="shared" si="3"/>
        <v>7.8845187519985416</v>
      </c>
      <c r="N10" t="s">
        <v>34</v>
      </c>
      <c r="O10">
        <f>(O13/SQRT(20))</f>
        <v>0.50380802258656665</v>
      </c>
      <c r="Q10">
        <f t="shared" si="4"/>
        <v>3.9091071428571436</v>
      </c>
      <c r="S10" t="s">
        <v>34</v>
      </c>
      <c r="T10">
        <f>(T13/SQRT(20))</f>
        <v>0.19204361624738459</v>
      </c>
    </row>
    <row r="11" spans="1:20" x14ac:dyDescent="0.75">
      <c r="A11" s="1">
        <v>10</v>
      </c>
      <c r="B11">
        <v>52</v>
      </c>
      <c r="C11" t="s">
        <v>210</v>
      </c>
      <c r="D11">
        <v>1.2968999999999999</v>
      </c>
      <c r="E11">
        <v>1.4975000000000001</v>
      </c>
      <c r="F11" s="1">
        <f t="shared" si="0"/>
        <v>0.20060000000000011</v>
      </c>
      <c r="G11" t="s">
        <v>211</v>
      </c>
      <c r="H11">
        <v>1.3031999999999999</v>
      </c>
      <c r="I11">
        <v>2.9729000000000001</v>
      </c>
      <c r="J11" s="1">
        <f t="shared" si="1"/>
        <v>1.6697000000000002</v>
      </c>
      <c r="K11" s="1">
        <f t="shared" si="2"/>
        <v>1.8703000000000003</v>
      </c>
      <c r="L11" s="1">
        <f t="shared" si="3"/>
        <v>10.72555205047319</v>
      </c>
      <c r="N11" t="s">
        <v>37</v>
      </c>
      <c r="O11">
        <f>MEDIAN(L2:L21)</f>
        <v>8.5874638613987635</v>
      </c>
      <c r="Q11">
        <f t="shared" si="4"/>
        <v>3.5967307692307702</v>
      </c>
      <c r="S11" t="s">
        <v>37</v>
      </c>
      <c r="T11">
        <f>MEDIAN(Q2:Q20)</f>
        <v>4.1127777777777785</v>
      </c>
    </row>
    <row r="12" spans="1:20" x14ac:dyDescent="0.75">
      <c r="A12" s="1">
        <v>11</v>
      </c>
      <c r="B12">
        <v>59</v>
      </c>
      <c r="C12" t="s">
        <v>212</v>
      </c>
      <c r="D12">
        <v>1.2955000000000001</v>
      </c>
      <c r="E12">
        <v>1.5634999999999999</v>
      </c>
      <c r="F12" s="1">
        <f t="shared" si="0"/>
        <v>0.26799999999999979</v>
      </c>
      <c r="G12" t="s">
        <v>213</v>
      </c>
      <c r="H12">
        <v>1.2881</v>
      </c>
      <c r="I12">
        <v>4.0976999999999997</v>
      </c>
      <c r="J12" s="1">
        <f t="shared" si="1"/>
        <v>2.8095999999999997</v>
      </c>
      <c r="K12" s="1">
        <f t="shared" si="2"/>
        <v>3.0775999999999994</v>
      </c>
      <c r="L12" s="1">
        <f t="shared" si="3"/>
        <v>8.708084221471271</v>
      </c>
      <c r="N12" t="s">
        <v>40</v>
      </c>
      <c r="O12" t="e">
        <f>_xlfn.MODE.SNGL(L2:L21)</f>
        <v>#N/A</v>
      </c>
      <c r="Q12">
        <f t="shared" si="4"/>
        <v>5.216271186440677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61</v>
      </c>
      <c r="C13" t="s">
        <v>214</v>
      </c>
      <c r="D13">
        <v>1.3</v>
      </c>
      <c r="E13">
        <v>1.5652999999999999</v>
      </c>
      <c r="F13" s="1">
        <f t="shared" si="0"/>
        <v>0.26529999999999987</v>
      </c>
      <c r="G13" t="s">
        <v>215</v>
      </c>
      <c r="H13">
        <v>1.2998000000000001</v>
      </c>
      <c r="I13">
        <v>3.9643999999999999</v>
      </c>
      <c r="J13" s="1">
        <f t="shared" si="1"/>
        <v>2.6646000000000001</v>
      </c>
      <c r="K13" s="1">
        <f t="shared" si="2"/>
        <v>2.9298999999999999</v>
      </c>
      <c r="L13" s="1">
        <f t="shared" si="3"/>
        <v>9.0549165500528979</v>
      </c>
      <c r="N13" t="s">
        <v>43</v>
      </c>
      <c r="O13">
        <f>_xlfn.STDEV.S(L2:L21)</f>
        <v>2.2530979722266249</v>
      </c>
      <c r="Q13">
        <f t="shared" si="4"/>
        <v>4.8031147540983605</v>
      </c>
      <c r="S13" t="s">
        <v>43</v>
      </c>
      <c r="T13">
        <f>_xlfn.STDEV.S(Q2:Q20)</f>
        <v>0.85884516114807008</v>
      </c>
    </row>
    <row r="14" spans="1:20" x14ac:dyDescent="0.75">
      <c r="A14" s="1">
        <v>13</v>
      </c>
      <c r="B14">
        <v>63</v>
      </c>
      <c r="C14" t="s">
        <v>216</v>
      </c>
      <c r="D14">
        <v>1.2974000000000001</v>
      </c>
      <c r="E14">
        <v>1.5932999999999999</v>
      </c>
      <c r="F14" s="1">
        <f t="shared" si="0"/>
        <v>0.29589999999999983</v>
      </c>
      <c r="G14" t="s">
        <v>217</v>
      </c>
      <c r="H14">
        <v>1.3055000000000001</v>
      </c>
      <c r="I14">
        <v>4.7169999999999996</v>
      </c>
      <c r="J14" s="1">
        <f t="shared" si="1"/>
        <v>3.4114999999999993</v>
      </c>
      <c r="K14" s="1">
        <f t="shared" si="2"/>
        <v>3.7073999999999989</v>
      </c>
      <c r="L14" s="1">
        <f t="shared" si="3"/>
        <v>7.9813346280412132</v>
      </c>
      <c r="N14" t="s">
        <v>46</v>
      </c>
      <c r="O14">
        <f>_xlfn.VAR.S(L2:L21)</f>
        <v>5.0764504724517288</v>
      </c>
      <c r="Q14">
        <f t="shared" si="4"/>
        <v>5.8847619047619029</v>
      </c>
      <c r="S14" t="s">
        <v>46</v>
      </c>
      <c r="T14">
        <f>_xlfn.VAR.S(Q2:Q20)</f>
        <v>0.7376150108274544</v>
      </c>
    </row>
    <row r="15" spans="1:20" x14ac:dyDescent="0.75">
      <c r="A15" s="1">
        <v>14</v>
      </c>
      <c r="B15">
        <v>52</v>
      </c>
      <c r="C15" t="s">
        <v>218</v>
      </c>
      <c r="D15">
        <v>1.2919</v>
      </c>
      <c r="E15">
        <v>1.53</v>
      </c>
      <c r="F15" s="1">
        <f t="shared" si="0"/>
        <v>0.23809999999999998</v>
      </c>
      <c r="G15" t="s">
        <v>219</v>
      </c>
      <c r="H15">
        <v>1.3009999999999999</v>
      </c>
      <c r="I15">
        <v>2.9312</v>
      </c>
      <c r="J15" s="1">
        <f t="shared" si="1"/>
        <v>1.6302000000000001</v>
      </c>
      <c r="K15" s="1">
        <f t="shared" si="2"/>
        <v>1.8683000000000001</v>
      </c>
      <c r="L15" s="1">
        <f t="shared" si="3"/>
        <v>12.744205962639832</v>
      </c>
      <c r="N15" t="s">
        <v>49</v>
      </c>
      <c r="O15">
        <f>KURT(L2:L21)</f>
        <v>1.1557489158851428</v>
      </c>
      <c r="Q15">
        <f t="shared" si="4"/>
        <v>3.5928846153846159</v>
      </c>
      <c r="S15" t="s">
        <v>49</v>
      </c>
      <c r="T15">
        <f>KURT(Q2:Q20)</f>
        <v>-0.30862027862846908</v>
      </c>
    </row>
    <row r="16" spans="1:20" x14ac:dyDescent="0.75">
      <c r="A16" s="1">
        <v>15</v>
      </c>
      <c r="B16">
        <v>62</v>
      </c>
      <c r="C16" t="s">
        <v>220</v>
      </c>
      <c r="D16">
        <v>1.3145</v>
      </c>
      <c r="E16">
        <v>1.5851</v>
      </c>
      <c r="F16" s="1">
        <f t="shared" si="0"/>
        <v>0.27059999999999995</v>
      </c>
      <c r="G16" t="s">
        <v>221</v>
      </c>
      <c r="H16">
        <v>1.3018000000000001</v>
      </c>
      <c r="I16">
        <v>4.6859000000000002</v>
      </c>
      <c r="J16" s="1">
        <f t="shared" si="1"/>
        <v>3.3841000000000001</v>
      </c>
      <c r="K16" s="1">
        <f t="shared" si="2"/>
        <v>3.6547000000000001</v>
      </c>
      <c r="L16" s="1">
        <f t="shared" si="3"/>
        <v>7.4041645005061953</v>
      </c>
      <c r="N16" t="s">
        <v>52</v>
      </c>
      <c r="O16">
        <f>SKEW(L2:L21)</f>
        <v>1.2032218030383099</v>
      </c>
      <c r="Q16">
        <f t="shared" si="4"/>
        <v>5.8946774193548386</v>
      </c>
      <c r="S16" t="s">
        <v>52</v>
      </c>
      <c r="T16">
        <f>SKEW(Q2:Q20)</f>
        <v>0.5698508762176121</v>
      </c>
    </row>
    <row r="17" spans="1:20" x14ac:dyDescent="0.75">
      <c r="A17" s="1">
        <v>16</v>
      </c>
      <c r="B17">
        <v>58</v>
      </c>
      <c r="C17" t="s">
        <v>222</v>
      </c>
      <c r="D17">
        <v>1.3003</v>
      </c>
      <c r="E17">
        <v>1.4956</v>
      </c>
      <c r="F17" s="1">
        <f t="shared" si="0"/>
        <v>0.19530000000000003</v>
      </c>
      <c r="G17" t="s">
        <v>223</v>
      </c>
      <c r="H17" s="7">
        <v>1.3112999999999999</v>
      </c>
      <c r="I17">
        <v>3.7898000000000001</v>
      </c>
      <c r="J17" s="1">
        <f t="shared" si="1"/>
        <v>2.4785000000000004</v>
      </c>
      <c r="K17" s="1">
        <f t="shared" si="2"/>
        <v>2.6738000000000004</v>
      </c>
      <c r="L17" s="1">
        <f t="shared" si="3"/>
        <v>7.3042112349465187</v>
      </c>
      <c r="N17" t="s">
        <v>55</v>
      </c>
      <c r="O17">
        <f>MAX(L2:L21)-MIN(L2:L21)</f>
        <v>8.7576997066169184</v>
      </c>
      <c r="Q17">
        <f t="shared" si="4"/>
        <v>4.6100000000000012</v>
      </c>
      <c r="S17" t="s">
        <v>55</v>
      </c>
      <c r="T17">
        <f>MAX(Q2:Q20)-MIN(Q2:Q20)</f>
        <v>3.0462774193548388</v>
      </c>
    </row>
    <row r="18" spans="1:20" x14ac:dyDescent="0.75">
      <c r="A18" s="1">
        <v>17</v>
      </c>
      <c r="B18">
        <v>54</v>
      </c>
      <c r="C18" t="s">
        <v>224</v>
      </c>
      <c r="D18">
        <v>1.2971999999999999</v>
      </c>
      <c r="E18">
        <v>1.5</v>
      </c>
      <c r="F18" s="1">
        <f t="shared" si="0"/>
        <v>0.20280000000000009</v>
      </c>
      <c r="G18" t="s">
        <v>225</v>
      </c>
      <c r="H18">
        <v>1.3016000000000001</v>
      </c>
      <c r="I18">
        <v>3.3197000000000001</v>
      </c>
      <c r="J18" s="1">
        <f t="shared" si="1"/>
        <v>2.0181</v>
      </c>
      <c r="K18" s="1">
        <f t="shared" si="2"/>
        <v>2.2209000000000003</v>
      </c>
      <c r="L18" s="1">
        <f t="shared" si="3"/>
        <v>9.1314332027556429</v>
      </c>
      <c r="N18" t="s">
        <v>58</v>
      </c>
      <c r="O18">
        <f>MIN(L2:L21)</f>
        <v>6.5006989998924611</v>
      </c>
      <c r="Q18">
        <f t="shared" si="4"/>
        <v>4.1127777777777785</v>
      </c>
      <c r="S18" t="s">
        <v>58</v>
      </c>
      <c r="T18">
        <f>MIN(Q2:Q20)</f>
        <v>2.8483999999999998</v>
      </c>
    </row>
    <row r="19" spans="1:20" x14ac:dyDescent="0.75">
      <c r="A19" s="1">
        <v>18</v>
      </c>
      <c r="B19">
        <v>57</v>
      </c>
      <c r="C19" t="s">
        <v>226</v>
      </c>
      <c r="D19">
        <v>1.2929999999999999</v>
      </c>
      <c r="E19">
        <v>1.5555000000000001</v>
      </c>
      <c r="F19" s="1">
        <f t="shared" si="0"/>
        <v>0.26250000000000018</v>
      </c>
      <c r="G19" t="s">
        <v>227</v>
      </c>
      <c r="H19">
        <v>1.3123</v>
      </c>
      <c r="I19">
        <v>3.4739</v>
      </c>
      <c r="J19" s="1">
        <f t="shared" si="1"/>
        <v>2.1616</v>
      </c>
      <c r="K19" s="1">
        <f t="shared" si="2"/>
        <v>2.4241000000000001</v>
      </c>
      <c r="L19" s="1">
        <f t="shared" si="3"/>
        <v>10.828761189719902</v>
      </c>
      <c r="N19" t="s">
        <v>61</v>
      </c>
      <c r="O19">
        <f>MAX(L2:L21)</f>
        <v>15.258398706509379</v>
      </c>
      <c r="Q19">
        <f>(K20/B20)*100</f>
        <v>4.1503508771929836</v>
      </c>
      <c r="S19" t="s">
        <v>61</v>
      </c>
      <c r="T19">
        <f>MAX(Q2:Q20)</f>
        <v>5.8946774193548386</v>
      </c>
    </row>
    <row r="20" spans="1:20" x14ac:dyDescent="0.75">
      <c r="A20" s="1">
        <v>19</v>
      </c>
      <c r="B20">
        <v>57</v>
      </c>
      <c r="C20" t="s">
        <v>228</v>
      </c>
      <c r="D20">
        <v>1.3066</v>
      </c>
      <c r="E20">
        <v>1.6035999999999999</v>
      </c>
      <c r="F20" s="1">
        <f t="shared" si="0"/>
        <v>0.29699999999999993</v>
      </c>
      <c r="G20" t="s">
        <v>229</v>
      </c>
      <c r="H20">
        <v>1.3043</v>
      </c>
      <c r="I20" s="1">
        <v>3.3730000000000002</v>
      </c>
      <c r="J20" s="1">
        <f t="shared" si="1"/>
        <v>2.0687000000000002</v>
      </c>
      <c r="K20" s="1">
        <f t="shared" si="2"/>
        <v>2.3657000000000004</v>
      </c>
      <c r="L20" s="1">
        <f t="shared" si="3"/>
        <v>12.554423637823895</v>
      </c>
      <c r="N20" t="s">
        <v>64</v>
      </c>
      <c r="O20">
        <f>SUM(L2:L21)</f>
        <v>185.77625358687914</v>
      </c>
      <c r="Q20">
        <f>(K21/B21)*100</f>
        <v>3.556603773584905</v>
      </c>
      <c r="S20" t="s">
        <v>64</v>
      </c>
      <c r="T20">
        <f>SUM(Q2:Q20)</f>
        <v>80.115294372815356</v>
      </c>
    </row>
    <row r="21" spans="1:20" ht="15.5" thickBot="1" x14ac:dyDescent="0.9">
      <c r="A21" s="1">
        <v>20</v>
      </c>
      <c r="B21">
        <v>53</v>
      </c>
      <c r="C21" t="s">
        <v>230</v>
      </c>
      <c r="D21">
        <v>1.3028</v>
      </c>
      <c r="E21" s="2">
        <v>1.4623999999999999</v>
      </c>
      <c r="F21" s="1">
        <f t="shared" si="0"/>
        <v>0.15959999999999996</v>
      </c>
      <c r="G21" t="s">
        <v>231</v>
      </c>
      <c r="H21">
        <v>1.304</v>
      </c>
      <c r="I21" s="1">
        <v>3.0293999999999999</v>
      </c>
      <c r="J21" s="1">
        <f t="shared" si="1"/>
        <v>1.7253999999999998</v>
      </c>
      <c r="K21" s="1">
        <f t="shared" si="2"/>
        <v>1.8849999999999998</v>
      </c>
      <c r="L21" s="1">
        <f t="shared" si="3"/>
        <v>8.4668435013262577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57</v>
      </c>
      <c r="C2" t="s">
        <v>13</v>
      </c>
      <c r="D2">
        <v>1.2952999999999999</v>
      </c>
      <c r="E2">
        <v>1.4510000000000001</v>
      </c>
      <c r="F2" s="1">
        <f t="shared" ref="F2:F20" si="0">(E2-D2)</f>
        <v>0.15570000000000017</v>
      </c>
      <c r="G2" t="s">
        <v>14</v>
      </c>
      <c r="H2">
        <v>1.3062</v>
      </c>
      <c r="I2">
        <v>3.0912999999999999</v>
      </c>
      <c r="J2" s="1">
        <f t="shared" ref="J2:J20" si="1">(I2-H2)</f>
        <v>1.7850999999999999</v>
      </c>
      <c r="K2" s="1">
        <f t="shared" ref="K2:K20" si="2">(F2+J2)</f>
        <v>1.9408000000000001</v>
      </c>
      <c r="L2" s="1">
        <f t="shared" ref="L2:L20" si="3">(F2/K2)*100</f>
        <v>8.0224649629019034</v>
      </c>
      <c r="Q2">
        <f t="shared" ref="Q2:Q18" si="4">(K2/B2)*100</f>
        <v>3.4049122807017542</v>
      </c>
    </row>
    <row r="3" spans="1:20" x14ac:dyDescent="0.75">
      <c r="A3" s="1">
        <v>2</v>
      </c>
      <c r="B3">
        <v>56</v>
      </c>
      <c r="C3" t="s">
        <v>15</v>
      </c>
      <c r="D3">
        <v>1.2968999999999999</v>
      </c>
      <c r="E3">
        <v>1.5130999999999999</v>
      </c>
      <c r="F3" s="1">
        <f t="shared" si="0"/>
        <v>0.21619999999999995</v>
      </c>
      <c r="G3" t="s">
        <v>16</v>
      </c>
      <c r="H3">
        <v>1.3036000000000001</v>
      </c>
      <c r="I3">
        <v>3.3452999999999999</v>
      </c>
      <c r="J3" s="1">
        <f t="shared" si="1"/>
        <v>2.0416999999999996</v>
      </c>
      <c r="K3" s="1">
        <f t="shared" si="2"/>
        <v>2.2578999999999994</v>
      </c>
      <c r="L3" s="1">
        <f t="shared" si="3"/>
        <v>9.5752690553168875</v>
      </c>
      <c r="Q3">
        <f t="shared" si="4"/>
        <v>4.0319642857142846</v>
      </c>
    </row>
    <row r="4" spans="1:20" x14ac:dyDescent="0.75">
      <c r="A4" s="1">
        <v>3</v>
      </c>
      <c r="B4">
        <v>56</v>
      </c>
      <c r="C4" t="s">
        <v>17</v>
      </c>
      <c r="D4">
        <v>1.2967</v>
      </c>
      <c r="E4">
        <v>1.4673</v>
      </c>
      <c r="F4" s="1">
        <f t="shared" si="0"/>
        <v>0.17060000000000008</v>
      </c>
      <c r="G4" t="s">
        <v>18</v>
      </c>
      <c r="H4">
        <v>1.3007</v>
      </c>
      <c r="I4">
        <v>3.4843999999999999</v>
      </c>
      <c r="J4" s="1">
        <f t="shared" si="1"/>
        <v>2.1837</v>
      </c>
      <c r="K4" s="1">
        <f t="shared" si="2"/>
        <v>2.3543000000000003</v>
      </c>
      <c r="L4" s="1">
        <f t="shared" si="3"/>
        <v>7.2463152529414296</v>
      </c>
      <c r="Q4">
        <f t="shared" si="4"/>
        <v>4.2041071428571435</v>
      </c>
    </row>
    <row r="5" spans="1:20" ht="15.5" thickBot="1" x14ac:dyDescent="0.9">
      <c r="A5" s="1">
        <v>4</v>
      </c>
      <c r="B5">
        <v>59</v>
      </c>
      <c r="C5" t="s">
        <v>19</v>
      </c>
      <c r="D5">
        <v>1.2983</v>
      </c>
      <c r="E5">
        <v>1.4910000000000001</v>
      </c>
      <c r="F5" s="1">
        <f t="shared" si="0"/>
        <v>0.19270000000000009</v>
      </c>
      <c r="G5" t="s">
        <v>20</v>
      </c>
      <c r="H5">
        <v>1.3075000000000001</v>
      </c>
      <c r="I5">
        <v>3.5871</v>
      </c>
      <c r="J5" s="1">
        <f t="shared" si="1"/>
        <v>2.2795999999999998</v>
      </c>
      <c r="K5" s="1">
        <f t="shared" si="2"/>
        <v>2.4722999999999997</v>
      </c>
      <c r="L5" s="1">
        <f t="shared" si="3"/>
        <v>7.7943615257048142</v>
      </c>
      <c r="Q5">
        <f t="shared" si="4"/>
        <v>4.1903389830508466</v>
      </c>
    </row>
    <row r="6" spans="1:20" ht="16" x14ac:dyDescent="0.8">
      <c r="A6" s="1">
        <v>5</v>
      </c>
      <c r="B6">
        <v>57</v>
      </c>
      <c r="C6" t="s">
        <v>21</v>
      </c>
      <c r="D6">
        <v>1.2972999999999999</v>
      </c>
      <c r="E6">
        <v>1.5454000000000001</v>
      </c>
      <c r="F6" s="1">
        <f t="shared" si="0"/>
        <v>0.24810000000000021</v>
      </c>
      <c r="G6" t="s">
        <v>22</v>
      </c>
      <c r="H6">
        <v>1.3046</v>
      </c>
      <c r="I6">
        <v>3.4085000000000001</v>
      </c>
      <c r="J6" s="1">
        <f t="shared" si="1"/>
        <v>2.1039000000000003</v>
      </c>
      <c r="K6" s="1">
        <f t="shared" si="2"/>
        <v>2.3520000000000003</v>
      </c>
      <c r="L6" s="1">
        <f t="shared" si="3"/>
        <v>10.548469387755109</v>
      </c>
      <c r="N6" s="3" t="s">
        <v>23</v>
      </c>
      <c r="O6" s="3"/>
      <c r="Q6">
        <f t="shared" si="4"/>
        <v>4.1263157894736846</v>
      </c>
      <c r="S6" s="3" t="s">
        <v>24</v>
      </c>
      <c r="T6" s="3"/>
    </row>
    <row r="7" spans="1:20" ht="16" x14ac:dyDescent="0.8">
      <c r="A7" s="1">
        <v>6</v>
      </c>
      <c r="B7">
        <v>55</v>
      </c>
      <c r="C7" t="s">
        <v>25</v>
      </c>
      <c r="D7">
        <v>1.2939000000000001</v>
      </c>
      <c r="E7" s="4">
        <v>1.4795</v>
      </c>
      <c r="F7" s="1">
        <f t="shared" si="0"/>
        <v>0.18559999999999999</v>
      </c>
      <c r="G7" t="s">
        <v>26</v>
      </c>
      <c r="H7">
        <v>1.2947</v>
      </c>
      <c r="I7">
        <v>3.2075</v>
      </c>
      <c r="J7" s="1">
        <f t="shared" si="1"/>
        <v>1.9128000000000001</v>
      </c>
      <c r="K7" s="1">
        <f t="shared" si="2"/>
        <v>2.0983999999999998</v>
      </c>
      <c r="L7" s="1">
        <f t="shared" si="3"/>
        <v>8.844834159359511</v>
      </c>
      <c r="N7" s="5"/>
      <c r="O7" s="5"/>
      <c r="Q7">
        <f t="shared" si="4"/>
        <v>3.8152727272727267</v>
      </c>
      <c r="S7" s="5"/>
      <c r="T7" s="5"/>
    </row>
    <row r="8" spans="1:20" x14ac:dyDescent="0.75">
      <c r="A8" s="1">
        <v>7</v>
      </c>
      <c r="B8">
        <v>53</v>
      </c>
      <c r="C8" t="s">
        <v>27</v>
      </c>
      <c r="D8">
        <v>1.3005</v>
      </c>
      <c r="E8">
        <v>1.4375</v>
      </c>
      <c r="F8" s="1">
        <f t="shared" si="0"/>
        <v>0.13700000000000001</v>
      </c>
      <c r="G8" t="s">
        <v>28</v>
      </c>
      <c r="H8">
        <v>1.3</v>
      </c>
      <c r="I8">
        <v>3.1265999999999998</v>
      </c>
      <c r="J8" s="1">
        <f t="shared" si="1"/>
        <v>1.8265999999999998</v>
      </c>
      <c r="K8" s="1">
        <f t="shared" si="2"/>
        <v>1.9635999999999998</v>
      </c>
      <c r="L8" s="1">
        <f t="shared" si="3"/>
        <v>6.9769810552047273</v>
      </c>
      <c r="Q8">
        <f t="shared" si="4"/>
        <v>3.7049056603773582</v>
      </c>
    </row>
    <row r="9" spans="1:20" x14ac:dyDescent="0.75">
      <c r="A9" s="1">
        <v>8</v>
      </c>
      <c r="B9">
        <v>58</v>
      </c>
      <c r="C9" t="s">
        <v>29</v>
      </c>
      <c r="D9">
        <v>1.2965</v>
      </c>
      <c r="E9">
        <v>1.5230999999999999</v>
      </c>
      <c r="F9" s="1">
        <f t="shared" si="0"/>
        <v>0.22659999999999991</v>
      </c>
      <c r="G9" t="s">
        <v>30</v>
      </c>
      <c r="H9">
        <v>1.2981</v>
      </c>
      <c r="I9">
        <v>3.3723000000000001</v>
      </c>
      <c r="J9" s="1">
        <f t="shared" si="1"/>
        <v>2.0742000000000003</v>
      </c>
      <c r="K9" s="1">
        <f t="shared" si="2"/>
        <v>2.3008000000000002</v>
      </c>
      <c r="L9" s="1">
        <f t="shared" si="3"/>
        <v>9.848748261474265</v>
      </c>
      <c r="N9" t="s">
        <v>31</v>
      </c>
      <c r="O9">
        <f>AVERAGE(L2:L21)</f>
        <v>7.4482790955149696</v>
      </c>
      <c r="Q9">
        <f t="shared" si="4"/>
        <v>3.9668965517241381</v>
      </c>
      <c r="S9" t="s">
        <v>31</v>
      </c>
      <c r="T9" t="e">
        <f>AVERAGE(Q2:Q20)</f>
        <v>#DIV/0!</v>
      </c>
    </row>
    <row r="10" spans="1:20" x14ac:dyDescent="0.75">
      <c r="A10" s="1">
        <v>9</v>
      </c>
      <c r="B10">
        <v>55</v>
      </c>
      <c r="C10" t="s">
        <v>32</v>
      </c>
      <c r="D10">
        <v>1.3011999999999999</v>
      </c>
      <c r="E10">
        <v>1.4442999999999999</v>
      </c>
      <c r="F10" s="1">
        <f t="shared" si="0"/>
        <v>0.1431</v>
      </c>
      <c r="G10" t="s">
        <v>33</v>
      </c>
      <c r="H10">
        <v>1.2959000000000001</v>
      </c>
      <c r="I10">
        <v>3.4230999999999998</v>
      </c>
      <c r="J10" s="1">
        <f t="shared" si="1"/>
        <v>2.1271999999999998</v>
      </c>
      <c r="K10" s="1">
        <f t="shared" si="2"/>
        <v>2.2702999999999998</v>
      </c>
      <c r="L10" s="1">
        <f t="shared" si="3"/>
        <v>6.3031317447033439</v>
      </c>
      <c r="N10" t="s">
        <v>34</v>
      </c>
      <c r="O10">
        <f>(O13/SQRT(20))</f>
        <v>1.0514352391794091</v>
      </c>
      <c r="Q10">
        <f t="shared" si="4"/>
        <v>4.1278181818181814</v>
      </c>
      <c r="S10" t="s">
        <v>34</v>
      </c>
      <c r="T10" t="e">
        <f>(T13/SQRT(20))</f>
        <v>#DIV/0!</v>
      </c>
    </row>
    <row r="11" spans="1:20" x14ac:dyDescent="0.75">
      <c r="A11" s="1">
        <v>10</v>
      </c>
      <c r="B11">
        <v>50</v>
      </c>
      <c r="C11" t="s">
        <v>35</v>
      </c>
      <c r="D11">
        <v>1.3112999999999999</v>
      </c>
      <c r="E11">
        <v>1.4331</v>
      </c>
      <c r="F11" s="1">
        <f t="shared" si="0"/>
        <v>0.12180000000000013</v>
      </c>
      <c r="G11" t="s">
        <v>36</v>
      </c>
      <c r="H11">
        <v>1.3102</v>
      </c>
      <c r="I11">
        <v>2.9255</v>
      </c>
      <c r="J11" s="1">
        <f t="shared" si="1"/>
        <v>1.6153</v>
      </c>
      <c r="K11" s="1">
        <f t="shared" si="2"/>
        <v>1.7371000000000001</v>
      </c>
      <c r="L11" s="1">
        <f t="shared" si="3"/>
        <v>7.0116861435726276</v>
      </c>
      <c r="N11" t="s">
        <v>37</v>
      </c>
      <c r="O11">
        <f>MEDIAN(L2:L21)</f>
        <v>7.7246560241701641</v>
      </c>
      <c r="Q11">
        <f t="shared" si="4"/>
        <v>3.4742000000000002</v>
      </c>
      <c r="S11" t="s">
        <v>37</v>
      </c>
      <c r="T11" t="e">
        <f>MEDIAN(Q2:Q20)</f>
        <v>#DIV/0!</v>
      </c>
    </row>
    <row r="12" spans="1:20" x14ac:dyDescent="0.75">
      <c r="A12" s="1">
        <v>11</v>
      </c>
      <c r="B12">
        <v>56</v>
      </c>
      <c r="C12" t="s">
        <v>38</v>
      </c>
      <c r="D12">
        <v>1.3016000000000001</v>
      </c>
      <c r="E12">
        <v>1.5714999999999999</v>
      </c>
      <c r="F12" s="1">
        <f t="shared" si="0"/>
        <v>0.26989999999999981</v>
      </c>
      <c r="G12" t="s">
        <v>39</v>
      </c>
      <c r="H12">
        <v>1.3026</v>
      </c>
      <c r="I12">
        <v>3.0286</v>
      </c>
      <c r="J12" s="1">
        <f t="shared" si="1"/>
        <v>1.726</v>
      </c>
      <c r="K12" s="1">
        <f t="shared" si="2"/>
        <v>1.9958999999999998</v>
      </c>
      <c r="L12" s="1">
        <f t="shared" si="3"/>
        <v>13.522721579237428</v>
      </c>
      <c r="N12" t="s">
        <v>40</v>
      </c>
      <c r="O12" t="e">
        <f>_xlfn.MODE.SNGL(L2:L21)</f>
        <v>#N/A</v>
      </c>
      <c r="Q12">
        <f t="shared" si="4"/>
        <v>3.5641071428571425</v>
      </c>
      <c r="S12" t="s">
        <v>40</v>
      </c>
      <c r="T12" t="e">
        <f>_xlfn.MODE.SNGL(Q2:Q20)</f>
        <v>#DIV/0!</v>
      </c>
    </row>
    <row r="13" spans="1:20" x14ac:dyDescent="0.75">
      <c r="A13" s="1">
        <v>12</v>
      </c>
      <c r="B13">
        <v>62</v>
      </c>
      <c r="C13" t="s">
        <v>41</v>
      </c>
      <c r="D13">
        <v>1.3151999999999999</v>
      </c>
      <c r="E13">
        <v>1.5535000000000001</v>
      </c>
      <c r="F13" s="1">
        <f t="shared" si="0"/>
        <v>0.23830000000000018</v>
      </c>
      <c r="G13" t="s">
        <v>42</v>
      </c>
      <c r="H13">
        <v>1.2987</v>
      </c>
      <c r="I13">
        <v>4.6204000000000001</v>
      </c>
      <c r="J13" s="1">
        <f t="shared" si="1"/>
        <v>3.3216999999999999</v>
      </c>
      <c r="K13" s="1">
        <f t="shared" si="2"/>
        <v>3.56</v>
      </c>
      <c r="L13" s="1">
        <f t="shared" si="3"/>
        <v>6.6938202247191061</v>
      </c>
      <c r="N13" t="s">
        <v>43</v>
      </c>
      <c r="O13">
        <f>_xlfn.STDEV.S(L2:L21)</f>
        <v>4.7021613374878184</v>
      </c>
      <c r="Q13">
        <f t="shared" si="4"/>
        <v>5.741935483870968</v>
      </c>
      <c r="S13" t="s">
        <v>43</v>
      </c>
      <c r="T13" t="e">
        <f>_xlfn.STDEV.S(Q2:Q20)</f>
        <v>#DIV/0!</v>
      </c>
    </row>
    <row r="14" spans="1:20" x14ac:dyDescent="0.75">
      <c r="A14" s="1">
        <v>13</v>
      </c>
      <c r="B14">
        <v>55</v>
      </c>
      <c r="C14" t="s">
        <v>44</v>
      </c>
      <c r="D14">
        <v>1.3041</v>
      </c>
      <c r="E14">
        <v>1.5192000000000001</v>
      </c>
      <c r="F14" s="1">
        <f t="shared" si="0"/>
        <v>0.21510000000000007</v>
      </c>
      <c r="G14" t="s">
        <v>45</v>
      </c>
      <c r="H14">
        <v>1.3053999999999999</v>
      </c>
      <c r="I14">
        <v>3.4205000000000001</v>
      </c>
      <c r="J14" s="1">
        <f t="shared" si="1"/>
        <v>2.1151</v>
      </c>
      <c r="K14" s="1">
        <f t="shared" si="2"/>
        <v>2.3302</v>
      </c>
      <c r="L14" s="1">
        <f t="shared" si="3"/>
        <v>9.2309672989443001</v>
      </c>
      <c r="N14" t="s">
        <v>46</v>
      </c>
      <c r="O14">
        <f>_xlfn.VAR.S(L2:L21)</f>
        <v>22.110321243765231</v>
      </c>
      <c r="Q14">
        <f t="shared" si="4"/>
        <v>4.2367272727272729</v>
      </c>
      <c r="S14" t="s">
        <v>46</v>
      </c>
      <c r="T14" t="e">
        <f>_xlfn.VAR.S(Q2:Q20)</f>
        <v>#DIV/0!</v>
      </c>
    </row>
    <row r="15" spans="1:20" x14ac:dyDescent="0.75">
      <c r="A15" s="1">
        <v>14</v>
      </c>
      <c r="B15">
        <v>51</v>
      </c>
      <c r="C15" t="s">
        <v>47</v>
      </c>
      <c r="D15">
        <v>1.2992999999999999</v>
      </c>
      <c r="E15">
        <v>1.4085000000000001</v>
      </c>
      <c r="F15" s="1">
        <f t="shared" si="0"/>
        <v>0.10920000000000019</v>
      </c>
      <c r="G15" t="s">
        <v>48</v>
      </c>
      <c r="H15">
        <v>1.2956000000000001</v>
      </c>
      <c r="I15">
        <v>2.629</v>
      </c>
      <c r="J15" s="1">
        <f t="shared" si="1"/>
        <v>1.3333999999999999</v>
      </c>
      <c r="K15" s="1">
        <f t="shared" si="2"/>
        <v>1.4426000000000001</v>
      </c>
      <c r="L15" s="1">
        <f t="shared" si="3"/>
        <v>7.5696658810481194</v>
      </c>
      <c r="N15" t="s">
        <v>49</v>
      </c>
      <c r="O15">
        <f>KURT(L2:L21)</f>
        <v>13.089106462865267</v>
      </c>
      <c r="Q15">
        <f t="shared" si="4"/>
        <v>2.8286274509803926</v>
      </c>
      <c r="S15" t="s">
        <v>49</v>
      </c>
      <c r="T15" t="e">
        <f>KURT(Q2:Q20)</f>
        <v>#DIV/0!</v>
      </c>
    </row>
    <row r="16" spans="1:20" x14ac:dyDescent="0.75">
      <c r="A16" s="1">
        <v>15</v>
      </c>
      <c r="B16">
        <v>47</v>
      </c>
      <c r="C16" t="s">
        <v>50</v>
      </c>
      <c r="D16">
        <v>1.2927999999999999</v>
      </c>
      <c r="E16">
        <v>1.4335</v>
      </c>
      <c r="F16" s="1">
        <f t="shared" si="0"/>
        <v>0.14070000000000005</v>
      </c>
      <c r="G16" t="s">
        <v>51</v>
      </c>
      <c r="H16">
        <v>1.2985</v>
      </c>
      <c r="I16">
        <v>2.4643999999999999</v>
      </c>
      <c r="J16" s="1">
        <f t="shared" si="1"/>
        <v>1.1658999999999999</v>
      </c>
      <c r="K16" s="1">
        <f t="shared" si="2"/>
        <v>1.3066</v>
      </c>
      <c r="L16" s="1">
        <f t="shared" si="3"/>
        <v>10.768406551354664</v>
      </c>
      <c r="N16" t="s">
        <v>52</v>
      </c>
      <c r="O16">
        <f>SKEW(L2:L21)</f>
        <v>-3.2503188627833364</v>
      </c>
      <c r="Q16">
        <f t="shared" si="4"/>
        <v>2.78</v>
      </c>
      <c r="S16" t="s">
        <v>52</v>
      </c>
      <c r="T16" t="e">
        <f>SKEW(Q2:Q20)</f>
        <v>#DIV/0!</v>
      </c>
    </row>
    <row r="17" spans="1:20" x14ac:dyDescent="0.75">
      <c r="A17" s="1">
        <v>16</v>
      </c>
      <c r="B17">
        <v>53</v>
      </c>
      <c r="C17" t="s">
        <v>53</v>
      </c>
      <c r="D17">
        <v>1.2954000000000001</v>
      </c>
      <c r="E17">
        <v>1.4237</v>
      </c>
      <c r="F17" s="1">
        <f t="shared" si="0"/>
        <v>0.12829999999999986</v>
      </c>
      <c r="G17" t="s">
        <v>54</v>
      </c>
      <c r="H17">
        <v>1.2934000000000001</v>
      </c>
      <c r="I17">
        <v>3.1036000000000001</v>
      </c>
      <c r="J17" s="1">
        <f t="shared" si="1"/>
        <v>1.8102</v>
      </c>
      <c r="K17" s="1">
        <f t="shared" si="2"/>
        <v>1.9384999999999999</v>
      </c>
      <c r="L17" s="1">
        <f t="shared" si="3"/>
        <v>6.6185194738199575</v>
      </c>
      <c r="N17" t="s">
        <v>55</v>
      </c>
      <c r="O17">
        <f>MAX(L2:L21)-MIN(L2:L21)</f>
        <v>24.002445042689082</v>
      </c>
      <c r="Q17">
        <f t="shared" si="4"/>
        <v>3.6575471698113207</v>
      </c>
      <c r="S17" t="s">
        <v>55</v>
      </c>
      <c r="T17" t="e">
        <f>MAX(Q2:Q20)-MIN(Q2:Q20)</f>
        <v>#DIV/0!</v>
      </c>
    </row>
    <row r="18" spans="1:20" x14ac:dyDescent="0.75">
      <c r="A18" s="1">
        <v>17</v>
      </c>
      <c r="B18">
        <v>52</v>
      </c>
      <c r="C18" t="s">
        <v>56</v>
      </c>
      <c r="D18">
        <v>1.2875000000000001</v>
      </c>
      <c r="E18">
        <v>1.4766999999999999</v>
      </c>
      <c r="F18" s="1">
        <f t="shared" si="0"/>
        <v>0.18919999999999981</v>
      </c>
      <c r="G18" t="s">
        <v>57</v>
      </c>
      <c r="H18">
        <v>1.2995000000000001</v>
      </c>
      <c r="I18">
        <v>3.5596000000000001</v>
      </c>
      <c r="J18" s="1">
        <f t="shared" si="1"/>
        <v>2.2601</v>
      </c>
      <c r="K18" s="1">
        <f t="shared" si="2"/>
        <v>2.4493</v>
      </c>
      <c r="L18" s="1">
        <f t="shared" si="3"/>
        <v>7.7246560241701641</v>
      </c>
      <c r="N18" t="s">
        <v>58</v>
      </c>
      <c r="O18">
        <f>MIN(L2:L21)</f>
        <v>-10.479723463451656</v>
      </c>
      <c r="Q18">
        <f t="shared" si="4"/>
        <v>4.7101923076923073</v>
      </c>
      <c r="S18" t="s">
        <v>58</v>
      </c>
      <c r="T18" t="e">
        <f>MIN(Q2:Q20)</f>
        <v>#DIV/0!</v>
      </c>
    </row>
    <row r="19" spans="1:20" x14ac:dyDescent="0.75">
      <c r="A19" s="1">
        <v>18</v>
      </c>
      <c r="B19">
        <v>55</v>
      </c>
      <c r="C19" t="s">
        <v>59</v>
      </c>
      <c r="D19">
        <v>1.3008999999999999</v>
      </c>
      <c r="E19">
        <v>1.4609000000000001</v>
      </c>
      <c r="F19" s="1">
        <f t="shared" si="0"/>
        <v>0.16000000000000014</v>
      </c>
      <c r="G19" t="s">
        <v>60</v>
      </c>
      <c r="H19">
        <v>1.3031999999999999</v>
      </c>
      <c r="I19">
        <v>3.2222</v>
      </c>
      <c r="J19" s="1">
        <f t="shared" si="1"/>
        <v>1.919</v>
      </c>
      <c r="K19" s="1">
        <f t="shared" si="2"/>
        <v>2.0790000000000002</v>
      </c>
      <c r="L19" s="1">
        <f t="shared" si="3"/>
        <v>7.696007696007702</v>
      </c>
      <c r="N19" t="s">
        <v>61</v>
      </c>
      <c r="O19">
        <f>MAX(L2:L21)</f>
        <v>13.522721579237428</v>
      </c>
      <c r="Q19">
        <f>(K20/B20)*100</f>
        <v>-2.3256862745098039</v>
      </c>
      <c r="S19" t="s">
        <v>61</v>
      </c>
      <c r="T19" t="e">
        <f>MAX(Q2:Q20)</f>
        <v>#DIV/0!</v>
      </c>
    </row>
    <row r="20" spans="1:20" x14ac:dyDescent="0.75">
      <c r="A20" s="1">
        <v>19</v>
      </c>
      <c r="B20">
        <v>51</v>
      </c>
      <c r="C20" t="s">
        <v>62</v>
      </c>
      <c r="D20">
        <v>1.2985</v>
      </c>
      <c r="E20">
        <v>1.4228000000000001</v>
      </c>
      <c r="F20" s="1">
        <f t="shared" si="0"/>
        <v>0.12430000000000008</v>
      </c>
      <c r="G20" t="s">
        <v>63</v>
      </c>
      <c r="H20">
        <v>1.3104</v>
      </c>
      <c r="I20" s="1"/>
      <c r="J20" s="1">
        <f t="shared" si="1"/>
        <v>-1.3104</v>
      </c>
      <c r="K20" s="1">
        <f t="shared" si="2"/>
        <v>-1.1860999999999999</v>
      </c>
      <c r="L20" s="1">
        <f t="shared" si="3"/>
        <v>-10.479723463451656</v>
      </c>
      <c r="N20" t="s">
        <v>64</v>
      </c>
      <c r="O20">
        <f>SUM(L2:L21)</f>
        <v>141.51730281478441</v>
      </c>
      <c r="Q20" t="e">
        <f>(K21/B21)*100</f>
        <v>#DIV/0!</v>
      </c>
      <c r="S20" t="s">
        <v>64</v>
      </c>
      <c r="T20" t="e">
        <f>SUM(Q2:Q20)</f>
        <v>#DIV/0!</v>
      </c>
    </row>
    <row r="21" spans="1:20" ht="15.5" thickBot="1" x14ac:dyDescent="0.9">
      <c r="A21" s="1">
        <v>20</v>
      </c>
      <c r="E21" s="2"/>
      <c r="F21" s="1"/>
      <c r="I21" s="1"/>
      <c r="J21" s="1"/>
      <c r="K21" s="1"/>
      <c r="L21" s="1"/>
      <c r="M21" t="s">
        <v>232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64</v>
      </c>
      <c r="C2" t="s">
        <v>68</v>
      </c>
      <c r="D2">
        <v>1.2981</v>
      </c>
      <c r="E2">
        <v>1.8867</v>
      </c>
      <c r="F2" s="1">
        <f t="shared" ref="F2:F19" si="0">(E2-D2)</f>
        <v>0.58860000000000001</v>
      </c>
      <c r="G2" t="s">
        <v>69</v>
      </c>
      <c r="H2">
        <v>1.2975000000000001</v>
      </c>
      <c r="I2">
        <v>2.9506000000000001</v>
      </c>
      <c r="J2" s="1">
        <f t="shared" ref="J2:J19" si="1">(I2-H2)</f>
        <v>1.6531</v>
      </c>
      <c r="K2" s="1">
        <f t="shared" ref="K2:K19" si="2">(F2+J2)</f>
        <v>2.2416999999999998</v>
      </c>
      <c r="L2" s="1">
        <f t="shared" ref="L2:L19" si="3">(F2/K2)*100</f>
        <v>26.256858634072362</v>
      </c>
      <c r="Q2">
        <f t="shared" ref="Q2:Q18" si="4">(K2/B2)*100</f>
        <v>3.5026562499999998</v>
      </c>
    </row>
    <row r="3" spans="1:20" x14ac:dyDescent="0.75">
      <c r="A3" s="1">
        <v>2</v>
      </c>
      <c r="B3">
        <v>50</v>
      </c>
      <c r="C3" t="s">
        <v>70</v>
      </c>
      <c r="D3">
        <v>1.2948</v>
      </c>
      <c r="E3">
        <v>1.7518</v>
      </c>
      <c r="F3" s="1">
        <f t="shared" si="0"/>
        <v>0.45700000000000007</v>
      </c>
      <c r="G3" t="s">
        <v>71</v>
      </c>
      <c r="H3">
        <v>1.3104</v>
      </c>
      <c r="I3">
        <v>2.2584</v>
      </c>
      <c r="J3" s="1">
        <f t="shared" si="1"/>
        <v>0.94799999999999995</v>
      </c>
      <c r="K3" s="1">
        <f t="shared" si="2"/>
        <v>1.405</v>
      </c>
      <c r="L3" s="1">
        <f t="shared" si="3"/>
        <v>32.526690391459077</v>
      </c>
      <c r="Q3">
        <f t="shared" si="4"/>
        <v>2.81</v>
      </c>
    </row>
    <row r="4" spans="1:20" x14ac:dyDescent="0.75">
      <c r="A4" s="1">
        <v>3</v>
      </c>
      <c r="B4">
        <v>47</v>
      </c>
      <c r="C4" t="s">
        <v>72</v>
      </c>
      <c r="D4">
        <v>1.2979000000000001</v>
      </c>
      <c r="E4">
        <v>1.6032999999999999</v>
      </c>
      <c r="F4" s="1">
        <f t="shared" si="0"/>
        <v>0.30539999999999989</v>
      </c>
      <c r="G4" t="s">
        <v>73</v>
      </c>
      <c r="H4">
        <v>1.3109</v>
      </c>
      <c r="I4">
        <v>2.2029000000000001</v>
      </c>
      <c r="J4" s="1">
        <f t="shared" si="1"/>
        <v>0.89200000000000013</v>
      </c>
      <c r="K4" s="1">
        <f t="shared" si="2"/>
        <v>1.1974</v>
      </c>
      <c r="L4" s="1">
        <f t="shared" si="3"/>
        <v>25.505261399699343</v>
      </c>
      <c r="Q4">
        <f t="shared" si="4"/>
        <v>2.5476595744680854</v>
      </c>
    </row>
    <row r="5" spans="1:20" ht="15.5" thickBot="1" x14ac:dyDescent="0.9">
      <c r="A5" s="1">
        <v>4</v>
      </c>
      <c r="B5">
        <v>44</v>
      </c>
      <c r="C5" t="s">
        <v>74</v>
      </c>
      <c r="D5">
        <v>1.2932999999999999</v>
      </c>
      <c r="E5">
        <v>1.6449</v>
      </c>
      <c r="F5" s="1">
        <f t="shared" si="0"/>
        <v>0.35160000000000013</v>
      </c>
      <c r="G5" t="s">
        <v>75</v>
      </c>
      <c r="H5">
        <v>1.2967</v>
      </c>
      <c r="I5">
        <v>2.1092</v>
      </c>
      <c r="J5" s="1">
        <f t="shared" si="1"/>
        <v>0.8125</v>
      </c>
      <c r="K5" s="1">
        <f t="shared" si="2"/>
        <v>1.1641000000000001</v>
      </c>
      <c r="L5" s="1">
        <f t="shared" si="3"/>
        <v>30.203590756807841</v>
      </c>
      <c r="Q5">
        <f t="shared" si="4"/>
        <v>2.6456818181818185</v>
      </c>
    </row>
    <row r="6" spans="1:20" ht="16" x14ac:dyDescent="0.8">
      <c r="A6" s="1">
        <v>5</v>
      </c>
      <c r="B6">
        <v>49</v>
      </c>
      <c r="C6" t="s">
        <v>76</v>
      </c>
      <c r="D6">
        <v>1.3026</v>
      </c>
      <c r="E6">
        <v>1.7456</v>
      </c>
      <c r="F6" s="1">
        <f t="shared" si="0"/>
        <v>0.44300000000000006</v>
      </c>
      <c r="G6" t="s">
        <v>77</v>
      </c>
      <c r="H6">
        <v>1.2991999999999999</v>
      </c>
      <c r="I6">
        <v>2.3304999999999998</v>
      </c>
      <c r="J6" s="1">
        <f t="shared" si="1"/>
        <v>1.0312999999999999</v>
      </c>
      <c r="K6" s="1">
        <f t="shared" si="2"/>
        <v>1.4742999999999999</v>
      </c>
      <c r="L6" s="1">
        <f t="shared" si="3"/>
        <v>30.048158448077061</v>
      </c>
      <c r="N6" s="3" t="s">
        <v>23</v>
      </c>
      <c r="O6" s="3"/>
      <c r="Q6">
        <f t="shared" si="4"/>
        <v>3.0087755102040816</v>
      </c>
      <c r="S6" s="3" t="s">
        <v>24</v>
      </c>
      <c r="T6" s="3"/>
    </row>
    <row r="7" spans="1:20" ht="16" x14ac:dyDescent="0.8">
      <c r="A7" s="1">
        <v>6</v>
      </c>
      <c r="B7">
        <v>45</v>
      </c>
      <c r="C7" t="s">
        <v>78</v>
      </c>
      <c r="D7">
        <v>1.302</v>
      </c>
      <c r="E7" s="4">
        <v>1.7190000000000001</v>
      </c>
      <c r="F7" s="1">
        <f t="shared" si="0"/>
        <v>0.41700000000000004</v>
      </c>
      <c r="G7" t="s">
        <v>79</v>
      </c>
      <c r="H7">
        <v>1.3073999999999999</v>
      </c>
      <c r="I7">
        <v>2.1349</v>
      </c>
      <c r="J7" s="1">
        <f t="shared" si="1"/>
        <v>0.82750000000000012</v>
      </c>
      <c r="K7" s="1">
        <f t="shared" si="2"/>
        <v>1.2445000000000002</v>
      </c>
      <c r="L7" s="1">
        <f t="shared" si="3"/>
        <v>33.507432703897145</v>
      </c>
      <c r="N7" s="5"/>
      <c r="O7" s="5"/>
      <c r="Q7">
        <f t="shared" si="4"/>
        <v>2.7655555555555558</v>
      </c>
      <c r="S7" s="5"/>
      <c r="T7" s="5"/>
    </row>
    <row r="8" spans="1:20" x14ac:dyDescent="0.75">
      <c r="A8" s="1">
        <v>7</v>
      </c>
      <c r="B8">
        <v>52</v>
      </c>
      <c r="C8" t="s">
        <v>80</v>
      </c>
      <c r="D8">
        <v>1.296</v>
      </c>
      <c r="E8">
        <v>1.6580999999999999</v>
      </c>
      <c r="F8" s="1">
        <f t="shared" si="0"/>
        <v>0.36209999999999987</v>
      </c>
      <c r="G8" t="s">
        <v>81</v>
      </c>
      <c r="H8">
        <v>1.2962</v>
      </c>
      <c r="I8">
        <v>2.2077</v>
      </c>
      <c r="J8" s="1">
        <f t="shared" si="1"/>
        <v>0.91149999999999998</v>
      </c>
      <c r="K8" s="1">
        <f t="shared" si="2"/>
        <v>1.2735999999999998</v>
      </c>
      <c r="L8" s="1">
        <f t="shared" si="3"/>
        <v>28.431218592964818</v>
      </c>
      <c r="Q8">
        <f t="shared" si="4"/>
        <v>2.4492307692307689</v>
      </c>
    </row>
    <row r="9" spans="1:20" x14ac:dyDescent="0.75">
      <c r="A9" s="1">
        <v>8</v>
      </c>
      <c r="B9">
        <v>48</v>
      </c>
      <c r="C9" t="s">
        <v>82</v>
      </c>
      <c r="D9">
        <v>1.2996000000000001</v>
      </c>
      <c r="E9">
        <v>1.6119000000000001</v>
      </c>
      <c r="F9" s="1">
        <f t="shared" si="0"/>
        <v>0.31230000000000002</v>
      </c>
      <c r="G9" t="s">
        <v>83</v>
      </c>
      <c r="H9">
        <v>1.3033999999999999</v>
      </c>
      <c r="I9">
        <v>2.1293000000000002</v>
      </c>
      <c r="J9" s="1">
        <f t="shared" si="1"/>
        <v>0.8259000000000003</v>
      </c>
      <c r="K9" s="1">
        <f t="shared" si="2"/>
        <v>1.1382000000000003</v>
      </c>
      <c r="L9" s="1">
        <f t="shared" si="3"/>
        <v>27.438060094886659</v>
      </c>
      <c r="N9" t="s">
        <v>31</v>
      </c>
      <c r="O9">
        <f>AVERAGE(L2:L21)</f>
        <v>28.432749497189661</v>
      </c>
      <c r="Q9">
        <f t="shared" si="4"/>
        <v>2.3712500000000007</v>
      </c>
      <c r="S9" t="s">
        <v>31</v>
      </c>
      <c r="T9" t="e">
        <f>AVERAGE(Q2:Q20)</f>
        <v>#DIV/0!</v>
      </c>
    </row>
    <row r="10" spans="1:20" x14ac:dyDescent="0.75">
      <c r="A10" s="1">
        <v>9</v>
      </c>
      <c r="B10">
        <v>58</v>
      </c>
      <c r="C10" t="s">
        <v>84</v>
      </c>
      <c r="D10">
        <v>1.2948999999999999</v>
      </c>
      <c r="E10">
        <v>1.6932</v>
      </c>
      <c r="F10" s="1">
        <f t="shared" si="0"/>
        <v>0.3983000000000001</v>
      </c>
      <c r="G10" t="s">
        <v>85</v>
      </c>
      <c r="H10">
        <v>1.3045</v>
      </c>
      <c r="I10">
        <v>2.2467000000000001</v>
      </c>
      <c r="J10" s="1">
        <f t="shared" si="1"/>
        <v>0.94220000000000015</v>
      </c>
      <c r="K10" s="1">
        <f t="shared" si="2"/>
        <v>1.3405000000000002</v>
      </c>
      <c r="L10" s="1">
        <f t="shared" si="3"/>
        <v>29.712793733681465</v>
      </c>
      <c r="N10" t="s">
        <v>34</v>
      </c>
      <c r="O10">
        <f>(O13/SQRT(20))</f>
        <v>0.97403843443859006</v>
      </c>
      <c r="Q10">
        <f t="shared" si="4"/>
        <v>2.3112068965517247</v>
      </c>
      <c r="S10" t="s">
        <v>34</v>
      </c>
      <c r="T10" t="e">
        <f>(T13/SQRT(20))</f>
        <v>#DIV/0!</v>
      </c>
    </row>
    <row r="11" spans="1:20" x14ac:dyDescent="0.75">
      <c r="A11" s="1">
        <v>10</v>
      </c>
      <c r="B11">
        <v>54</v>
      </c>
      <c r="C11" t="s">
        <v>86</v>
      </c>
      <c r="D11">
        <v>1.304</v>
      </c>
      <c r="E11">
        <v>1.6207</v>
      </c>
      <c r="F11" s="1">
        <f t="shared" si="0"/>
        <v>0.31669999999999998</v>
      </c>
      <c r="G11" t="s">
        <v>87</v>
      </c>
      <c r="H11">
        <v>1.2952999999999999</v>
      </c>
      <c r="I11">
        <v>2.3957000000000002</v>
      </c>
      <c r="J11" s="1">
        <f t="shared" si="1"/>
        <v>1.1004000000000003</v>
      </c>
      <c r="K11" s="1">
        <f t="shared" si="2"/>
        <v>1.4171000000000002</v>
      </c>
      <c r="L11" s="1">
        <f t="shared" si="3"/>
        <v>22.348458118693102</v>
      </c>
      <c r="N11" t="s">
        <v>37</v>
      </c>
      <c r="O11">
        <f>MEDIAN(L2:L21)</f>
        <v>28.431218592964818</v>
      </c>
      <c r="Q11">
        <f t="shared" si="4"/>
        <v>2.6242592592592597</v>
      </c>
      <c r="S11" t="s">
        <v>37</v>
      </c>
      <c r="T11" t="e">
        <f>MEDIAN(Q2:Q20)</f>
        <v>#DIV/0!</v>
      </c>
    </row>
    <row r="12" spans="1:20" x14ac:dyDescent="0.75">
      <c r="A12" s="1">
        <v>11</v>
      </c>
      <c r="B12">
        <v>51</v>
      </c>
      <c r="C12" t="s">
        <v>88</v>
      </c>
      <c r="D12">
        <v>1.2967</v>
      </c>
      <c r="E12">
        <v>1.6339999999999999</v>
      </c>
      <c r="F12" s="1">
        <f t="shared" si="0"/>
        <v>0.33729999999999993</v>
      </c>
      <c r="G12" t="s">
        <v>89</v>
      </c>
      <c r="H12">
        <v>1.2975000000000001</v>
      </c>
      <c r="I12">
        <v>2.2429999999999999</v>
      </c>
      <c r="J12" s="1">
        <f t="shared" si="1"/>
        <v>0.94549999999999979</v>
      </c>
      <c r="K12" s="1">
        <f t="shared" si="2"/>
        <v>1.2827999999999997</v>
      </c>
      <c r="L12" s="1">
        <f t="shared" si="3"/>
        <v>26.294044278141566</v>
      </c>
      <c r="N12" t="s">
        <v>40</v>
      </c>
      <c r="O12" t="e">
        <f>_xlfn.MODE.SNGL(L2:L21)</f>
        <v>#N/A</v>
      </c>
      <c r="Q12">
        <f t="shared" si="4"/>
        <v>2.5152941176470582</v>
      </c>
      <c r="S12" t="s">
        <v>40</v>
      </c>
      <c r="T12" t="e">
        <f>_xlfn.MODE.SNGL(Q2:Q20)</f>
        <v>#DIV/0!</v>
      </c>
    </row>
    <row r="13" spans="1:20" x14ac:dyDescent="0.75">
      <c r="A13" s="1">
        <v>12</v>
      </c>
      <c r="B13">
        <v>44</v>
      </c>
      <c r="C13" t="s">
        <v>90</v>
      </c>
      <c r="D13">
        <v>1.3019000000000001</v>
      </c>
      <c r="E13">
        <v>1.619</v>
      </c>
      <c r="F13" s="1">
        <f t="shared" si="0"/>
        <v>0.31709999999999994</v>
      </c>
      <c r="G13" t="s">
        <v>91</v>
      </c>
      <c r="H13">
        <v>1.3026</v>
      </c>
      <c r="I13">
        <v>2.4430000000000001</v>
      </c>
      <c r="J13" s="1">
        <f t="shared" si="1"/>
        <v>1.1404000000000001</v>
      </c>
      <c r="K13" s="1">
        <f t="shared" si="2"/>
        <v>1.4575</v>
      </c>
      <c r="L13" s="1">
        <f t="shared" si="3"/>
        <v>21.75643224699828</v>
      </c>
      <c r="N13" t="s">
        <v>43</v>
      </c>
      <c r="O13">
        <f>_xlfn.STDEV.S(L2:L21)</f>
        <v>4.3560323042043194</v>
      </c>
      <c r="Q13">
        <f t="shared" si="4"/>
        <v>3.3125</v>
      </c>
      <c r="S13" t="s">
        <v>43</v>
      </c>
      <c r="T13" t="e">
        <f>_xlfn.STDEV.S(Q2:Q20)</f>
        <v>#DIV/0!</v>
      </c>
    </row>
    <row r="14" spans="1:20" x14ac:dyDescent="0.75">
      <c r="A14" s="1">
        <v>13</v>
      </c>
      <c r="B14">
        <v>44</v>
      </c>
      <c r="C14" t="s">
        <v>92</v>
      </c>
      <c r="D14">
        <v>1.3031999999999999</v>
      </c>
      <c r="E14">
        <v>1.5702</v>
      </c>
      <c r="F14" s="1">
        <f t="shared" si="0"/>
        <v>0.26700000000000013</v>
      </c>
      <c r="G14" t="s">
        <v>93</v>
      </c>
      <c r="H14">
        <v>1.3025</v>
      </c>
      <c r="I14">
        <v>2.0737000000000001</v>
      </c>
      <c r="J14" s="1">
        <f t="shared" si="1"/>
        <v>0.77120000000000011</v>
      </c>
      <c r="K14" s="1">
        <f t="shared" si="2"/>
        <v>1.0382000000000002</v>
      </c>
      <c r="L14" s="1">
        <f t="shared" si="3"/>
        <v>25.717588133307657</v>
      </c>
      <c r="N14" t="s">
        <v>46</v>
      </c>
      <c r="O14">
        <f>_xlfn.VAR.S(L2:L21)</f>
        <v>18.975017435271589</v>
      </c>
      <c r="Q14">
        <f t="shared" si="4"/>
        <v>2.3595454545454553</v>
      </c>
      <c r="S14" t="s">
        <v>46</v>
      </c>
      <c r="T14" t="e">
        <f>_xlfn.VAR.S(Q2:Q20)</f>
        <v>#DIV/0!</v>
      </c>
    </row>
    <row r="15" spans="1:20" x14ac:dyDescent="0.75">
      <c r="A15" s="1">
        <v>14</v>
      </c>
      <c r="B15">
        <v>45</v>
      </c>
      <c r="C15" t="s">
        <v>94</v>
      </c>
      <c r="D15">
        <v>1.3044</v>
      </c>
      <c r="E15">
        <v>1.5994999999999999</v>
      </c>
      <c r="F15" s="1">
        <f t="shared" si="0"/>
        <v>0.29509999999999992</v>
      </c>
      <c r="G15" t="s">
        <v>95</v>
      </c>
      <c r="H15">
        <v>1.302</v>
      </c>
      <c r="I15">
        <v>2.0194000000000001</v>
      </c>
      <c r="J15" s="1">
        <f t="shared" si="1"/>
        <v>0.71740000000000004</v>
      </c>
      <c r="K15" s="1">
        <f t="shared" si="2"/>
        <v>1.0125</v>
      </c>
      <c r="L15" s="1">
        <f t="shared" si="3"/>
        <v>29.145679012345671</v>
      </c>
      <c r="N15" t="s">
        <v>49</v>
      </c>
      <c r="O15">
        <f>KURT(L2:L21)</f>
        <v>-0.68782956616988411</v>
      </c>
      <c r="Q15">
        <f t="shared" si="4"/>
        <v>2.25</v>
      </c>
      <c r="S15" t="s">
        <v>49</v>
      </c>
      <c r="T15" t="e">
        <f>KURT(Q2:Q20)</f>
        <v>#DIV/0!</v>
      </c>
    </row>
    <row r="16" spans="1:20" x14ac:dyDescent="0.75">
      <c r="A16" s="1">
        <v>15</v>
      </c>
      <c r="B16">
        <v>43</v>
      </c>
      <c r="C16" t="s">
        <v>96</v>
      </c>
      <c r="D16">
        <v>1.3071999999999999</v>
      </c>
      <c r="E16">
        <v>1.8580000000000001</v>
      </c>
      <c r="F16" s="1">
        <f t="shared" si="0"/>
        <v>0.55080000000000018</v>
      </c>
      <c r="G16" t="s">
        <v>97</v>
      </c>
      <c r="H16">
        <v>1.3026</v>
      </c>
      <c r="I16">
        <v>2.319</v>
      </c>
      <c r="J16" s="1">
        <f t="shared" si="1"/>
        <v>1.0164</v>
      </c>
      <c r="K16" s="1">
        <f t="shared" si="2"/>
        <v>1.5672000000000001</v>
      </c>
      <c r="L16" s="1">
        <f t="shared" si="3"/>
        <v>35.145482388973974</v>
      </c>
      <c r="N16" t="s">
        <v>52</v>
      </c>
      <c r="O16">
        <f>SKEW(L2:L21)</f>
        <v>7.9877915863632382E-2</v>
      </c>
      <c r="Q16">
        <f t="shared" si="4"/>
        <v>3.6446511627906979</v>
      </c>
      <c r="S16" t="s">
        <v>52</v>
      </c>
      <c r="T16" t="e">
        <f>SKEW(Q2:Q20)</f>
        <v>#DIV/0!</v>
      </c>
    </row>
    <row r="17" spans="1:20" x14ac:dyDescent="0.75">
      <c r="A17" s="1">
        <v>16</v>
      </c>
      <c r="B17">
        <v>46</v>
      </c>
      <c r="C17" t="s">
        <v>98</v>
      </c>
      <c r="D17">
        <v>1.3061</v>
      </c>
      <c r="E17">
        <v>1.6631</v>
      </c>
      <c r="F17" s="1">
        <f t="shared" si="0"/>
        <v>0.35699999999999998</v>
      </c>
      <c r="G17" t="s">
        <v>99</v>
      </c>
      <c r="H17">
        <v>1.3025</v>
      </c>
      <c r="I17">
        <v>1.9289000000000001</v>
      </c>
      <c r="J17" s="1">
        <f t="shared" si="1"/>
        <v>0.62640000000000007</v>
      </c>
      <c r="K17" s="1">
        <f t="shared" si="2"/>
        <v>0.98340000000000005</v>
      </c>
      <c r="L17" s="1">
        <f t="shared" si="3"/>
        <v>36.302623550945697</v>
      </c>
      <c r="N17" t="s">
        <v>55</v>
      </c>
      <c r="O17">
        <f>MAX(L2:L21)-MIN(L2:L21)</f>
        <v>15.041939790261935</v>
      </c>
      <c r="Q17">
        <f t="shared" si="4"/>
        <v>2.137826086956522</v>
      </c>
      <c r="S17" t="s">
        <v>55</v>
      </c>
      <c r="T17" t="e">
        <f>MAX(Q2:Q20)-MIN(Q2:Q20)</f>
        <v>#DIV/0!</v>
      </c>
    </row>
    <row r="18" spans="1:20" x14ac:dyDescent="0.75">
      <c r="A18" s="1">
        <v>17</v>
      </c>
      <c r="B18">
        <v>49</v>
      </c>
      <c r="C18" t="s">
        <v>100</v>
      </c>
      <c r="D18">
        <v>1.3029999999999999</v>
      </c>
      <c r="E18">
        <v>1.6811</v>
      </c>
      <c r="F18" s="1">
        <f t="shared" si="0"/>
        <v>0.3781000000000001</v>
      </c>
      <c r="G18" t="s">
        <v>101</v>
      </c>
      <c r="H18">
        <v>1.3043</v>
      </c>
      <c r="I18">
        <v>2.7046000000000001</v>
      </c>
      <c r="J18" s="1">
        <f t="shared" si="1"/>
        <v>1.4003000000000001</v>
      </c>
      <c r="K18" s="1">
        <f t="shared" si="2"/>
        <v>1.7784000000000002</v>
      </c>
      <c r="L18" s="1">
        <f t="shared" si="3"/>
        <v>21.260683760683762</v>
      </c>
      <c r="N18" t="s">
        <v>58</v>
      </c>
      <c r="O18">
        <f>MIN(L2:L21)</f>
        <v>21.260683760683762</v>
      </c>
      <c r="Q18">
        <f t="shared" si="4"/>
        <v>3.6293877551020413</v>
      </c>
      <c r="S18" t="s">
        <v>58</v>
      </c>
      <c r="T18" t="e">
        <f>MIN(Q2:Q20)</f>
        <v>#DIV/0!</v>
      </c>
    </row>
    <row r="19" spans="1:20" x14ac:dyDescent="0.75">
      <c r="A19" s="1">
        <v>18</v>
      </c>
      <c r="B19">
        <v>45</v>
      </c>
      <c r="C19" t="s">
        <v>102</v>
      </c>
      <c r="D19">
        <v>1.3049999999999999</v>
      </c>
      <c r="E19">
        <v>1.7293000000000001</v>
      </c>
      <c r="F19" s="1">
        <f t="shared" si="0"/>
        <v>0.42430000000000012</v>
      </c>
      <c r="G19" t="s">
        <v>103</v>
      </c>
      <c r="H19">
        <v>1.3008</v>
      </c>
      <c r="I19">
        <v>2.173</v>
      </c>
      <c r="J19" s="1">
        <f t="shared" si="1"/>
        <v>0.87220000000000009</v>
      </c>
      <c r="K19" s="1">
        <f t="shared" si="2"/>
        <v>1.2965000000000002</v>
      </c>
      <c r="L19" s="1">
        <f t="shared" si="3"/>
        <v>32.726571538758201</v>
      </c>
      <c r="N19" t="s">
        <v>61</v>
      </c>
      <c r="O19">
        <f>MAX(L2:L21)</f>
        <v>36.302623550945697</v>
      </c>
      <c r="Q19" t="e">
        <f>(K20/B20)*100</f>
        <v>#DIV/0!</v>
      </c>
      <c r="S19" t="s">
        <v>61</v>
      </c>
      <c r="T19" t="e">
        <f>MAX(Q2:Q20)</f>
        <v>#DIV/0!</v>
      </c>
    </row>
    <row r="20" spans="1:20" x14ac:dyDescent="0.75">
      <c r="A20" s="1">
        <v>19</v>
      </c>
      <c r="F20" s="1"/>
      <c r="I20" s="1"/>
      <c r="J20" s="1"/>
      <c r="K20" s="1"/>
      <c r="L20" s="1"/>
      <c r="M20" t="s">
        <v>104</v>
      </c>
      <c r="N20" t="s">
        <v>64</v>
      </c>
      <c r="O20">
        <f>SUM(L2:L21)</f>
        <v>540.22224044660356</v>
      </c>
      <c r="Q20">
        <f>(K21/B21)*100</f>
        <v>2.1642553191489355</v>
      </c>
      <c r="S20" t="s">
        <v>64</v>
      </c>
      <c r="T20" t="e">
        <f>SUM(Q2:Q20)</f>
        <v>#DIV/0!</v>
      </c>
    </row>
    <row r="21" spans="1:20" ht="15.5" thickBot="1" x14ac:dyDescent="0.9">
      <c r="A21" s="1">
        <v>20</v>
      </c>
      <c r="B21">
        <v>47</v>
      </c>
      <c r="C21" t="s">
        <v>105</v>
      </c>
      <c r="D21">
        <v>1.3061</v>
      </c>
      <c r="E21" s="2">
        <v>1.5694999999999999</v>
      </c>
      <c r="F21" s="1">
        <f>(E21-D21)</f>
        <v>0.26339999999999986</v>
      </c>
      <c r="G21" t="s">
        <v>106</v>
      </c>
      <c r="H21">
        <v>1.2996000000000001</v>
      </c>
      <c r="I21" s="1">
        <v>2.0533999999999999</v>
      </c>
      <c r="J21" s="1">
        <f>(I21-H21)</f>
        <v>0.7537999999999998</v>
      </c>
      <c r="K21" s="1">
        <f>(F21+J21)</f>
        <v>1.0171999999999997</v>
      </c>
      <c r="L21" s="1">
        <f>(F21/K21)*100</f>
        <v>25.89461266220998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56</v>
      </c>
      <c r="C2" t="s">
        <v>68</v>
      </c>
      <c r="D2">
        <v>1.2981</v>
      </c>
      <c r="E2">
        <v>1.6648000000000001</v>
      </c>
      <c r="F2" s="1">
        <f t="shared" ref="F2:F21" si="0">(E2-D2)</f>
        <v>0.36670000000000003</v>
      </c>
      <c r="G2" t="s">
        <v>69</v>
      </c>
      <c r="H2">
        <v>1.2975000000000001</v>
      </c>
      <c r="I2">
        <v>2.5567000000000002</v>
      </c>
      <c r="J2" s="1">
        <f t="shared" ref="J2:J21" si="1">(I2-H2)</f>
        <v>1.2592000000000001</v>
      </c>
      <c r="K2" s="1">
        <f t="shared" ref="K2:K21" si="2">(F2+J2)</f>
        <v>1.6259000000000001</v>
      </c>
      <c r="L2" s="1">
        <f t="shared" ref="L2:L21" si="3">(F2/K2)*100</f>
        <v>22.55366258687496</v>
      </c>
      <c r="Q2">
        <f t="shared" ref="Q2:Q18" si="4">(K2/B2)*100</f>
        <v>2.9033928571428573</v>
      </c>
    </row>
    <row r="3" spans="1:20" x14ac:dyDescent="0.75">
      <c r="A3" s="1">
        <v>2</v>
      </c>
      <c r="B3">
        <v>59</v>
      </c>
      <c r="C3" t="s">
        <v>70</v>
      </c>
      <c r="D3">
        <v>1.2948</v>
      </c>
      <c r="E3">
        <v>1.6080000000000001</v>
      </c>
      <c r="F3" s="1">
        <f t="shared" si="0"/>
        <v>0.31320000000000014</v>
      </c>
      <c r="G3" t="s">
        <v>71</v>
      </c>
      <c r="H3">
        <v>1.3104</v>
      </c>
      <c r="I3">
        <v>2.6179000000000001</v>
      </c>
      <c r="J3" s="1">
        <f t="shared" si="1"/>
        <v>1.3075000000000001</v>
      </c>
      <c r="K3" s="1">
        <f t="shared" si="2"/>
        <v>1.6207000000000003</v>
      </c>
      <c r="L3" s="1">
        <f t="shared" si="3"/>
        <v>19.324983032023205</v>
      </c>
      <c r="Q3">
        <f t="shared" si="4"/>
        <v>2.7469491525423733</v>
      </c>
    </row>
    <row r="4" spans="1:20" x14ac:dyDescent="0.75">
      <c r="A4" s="1">
        <v>3</v>
      </c>
      <c r="B4">
        <v>59</v>
      </c>
      <c r="C4" t="s">
        <v>72</v>
      </c>
      <c r="D4">
        <v>1.2979000000000001</v>
      </c>
      <c r="E4">
        <v>1.6519999999999999</v>
      </c>
      <c r="F4" s="1">
        <f t="shared" si="0"/>
        <v>0.35409999999999986</v>
      </c>
      <c r="G4" t="s">
        <v>73</v>
      </c>
      <c r="H4">
        <v>1.3109</v>
      </c>
      <c r="I4">
        <v>2.6823000000000001</v>
      </c>
      <c r="J4" s="1">
        <f t="shared" si="1"/>
        <v>1.3714000000000002</v>
      </c>
      <c r="K4" s="1">
        <f t="shared" si="2"/>
        <v>1.7255</v>
      </c>
      <c r="L4" s="1">
        <f t="shared" si="3"/>
        <v>20.521587945523027</v>
      </c>
      <c r="Q4">
        <f t="shared" si="4"/>
        <v>2.9245762711864405</v>
      </c>
    </row>
    <row r="5" spans="1:20" ht="15.5" thickBot="1" x14ac:dyDescent="0.9">
      <c r="A5" s="1">
        <v>4</v>
      </c>
      <c r="B5">
        <v>54</v>
      </c>
      <c r="C5" t="s">
        <v>74</v>
      </c>
      <c r="D5">
        <v>1.2932999999999999</v>
      </c>
      <c r="E5">
        <v>1.6007</v>
      </c>
      <c r="F5" s="1">
        <f t="shared" si="0"/>
        <v>0.30740000000000012</v>
      </c>
      <c r="G5" t="s">
        <v>75</v>
      </c>
      <c r="H5">
        <v>1.2967</v>
      </c>
      <c r="I5">
        <v>2.3732000000000002</v>
      </c>
      <c r="J5" s="1">
        <f t="shared" si="1"/>
        <v>1.0765000000000002</v>
      </c>
      <c r="K5" s="1">
        <f t="shared" si="2"/>
        <v>1.3839000000000004</v>
      </c>
      <c r="L5" s="1">
        <f t="shared" si="3"/>
        <v>22.212587614712049</v>
      </c>
      <c r="Q5">
        <f t="shared" si="4"/>
        <v>2.5627777777777783</v>
      </c>
    </row>
    <row r="6" spans="1:20" ht="16" x14ac:dyDescent="0.8">
      <c r="A6" s="1">
        <v>5</v>
      </c>
      <c r="B6">
        <v>52</v>
      </c>
      <c r="C6" t="s">
        <v>76</v>
      </c>
      <c r="D6">
        <v>1.3026</v>
      </c>
      <c r="E6">
        <v>1.6503000000000001</v>
      </c>
      <c r="F6" s="1">
        <f t="shared" si="0"/>
        <v>0.34770000000000012</v>
      </c>
      <c r="G6" t="s">
        <v>77</v>
      </c>
      <c r="H6">
        <v>1.2991999999999999</v>
      </c>
      <c r="I6">
        <v>2.5910000000000002</v>
      </c>
      <c r="J6" s="1">
        <f t="shared" si="1"/>
        <v>1.2918000000000003</v>
      </c>
      <c r="K6" s="1">
        <f t="shared" si="2"/>
        <v>1.6395000000000004</v>
      </c>
      <c r="L6" s="1">
        <f t="shared" si="3"/>
        <v>21.207685269899361</v>
      </c>
      <c r="N6" s="3" t="s">
        <v>23</v>
      </c>
      <c r="O6" s="3"/>
      <c r="Q6">
        <f t="shared" si="4"/>
        <v>3.1528846153846164</v>
      </c>
      <c r="S6" s="3" t="s">
        <v>24</v>
      </c>
      <c r="T6" s="3"/>
    </row>
    <row r="7" spans="1:20" ht="16" x14ac:dyDescent="0.8">
      <c r="A7" s="1">
        <v>6</v>
      </c>
      <c r="B7">
        <v>48</v>
      </c>
      <c r="C7" t="s">
        <v>78</v>
      </c>
      <c r="D7">
        <v>1.302</v>
      </c>
      <c r="E7" s="4">
        <v>1.579</v>
      </c>
      <c r="F7" s="1">
        <f t="shared" si="0"/>
        <v>0.27699999999999991</v>
      </c>
      <c r="G7" t="s">
        <v>79</v>
      </c>
      <c r="H7">
        <v>1.3073999999999999</v>
      </c>
      <c r="I7">
        <v>2.3046000000000002</v>
      </c>
      <c r="J7" s="1">
        <f t="shared" si="1"/>
        <v>0.99720000000000031</v>
      </c>
      <c r="K7" s="1">
        <f t="shared" si="2"/>
        <v>1.2742000000000002</v>
      </c>
      <c r="L7" s="1">
        <f t="shared" si="3"/>
        <v>21.739130434782599</v>
      </c>
      <c r="N7" s="5"/>
      <c r="O7" s="5"/>
      <c r="Q7">
        <f t="shared" si="4"/>
        <v>2.654583333333334</v>
      </c>
      <c r="S7" s="5"/>
      <c r="T7" s="5"/>
    </row>
    <row r="8" spans="1:20" x14ac:dyDescent="0.75">
      <c r="A8" s="1">
        <v>7</v>
      </c>
      <c r="B8">
        <v>47</v>
      </c>
      <c r="C8" t="s">
        <v>80</v>
      </c>
      <c r="D8">
        <v>1.296</v>
      </c>
      <c r="E8">
        <v>1.5228999999999999</v>
      </c>
      <c r="F8" s="1">
        <f t="shared" si="0"/>
        <v>0.22689999999999988</v>
      </c>
      <c r="G8" t="s">
        <v>81</v>
      </c>
      <c r="H8">
        <v>1.2962</v>
      </c>
      <c r="I8">
        <v>2.1271</v>
      </c>
      <c r="J8" s="1">
        <f t="shared" si="1"/>
        <v>0.83089999999999997</v>
      </c>
      <c r="K8" s="1">
        <f t="shared" si="2"/>
        <v>1.0577999999999999</v>
      </c>
      <c r="L8" s="1">
        <f t="shared" si="3"/>
        <v>21.450179618075239</v>
      </c>
      <c r="Q8">
        <f t="shared" si="4"/>
        <v>2.2506382978723405</v>
      </c>
    </row>
    <row r="9" spans="1:20" x14ac:dyDescent="0.75">
      <c r="A9" s="1">
        <v>8</v>
      </c>
      <c r="B9">
        <v>48</v>
      </c>
      <c r="C9" t="s">
        <v>82</v>
      </c>
      <c r="D9">
        <v>1.2996000000000001</v>
      </c>
      <c r="E9">
        <v>1.6157999999999999</v>
      </c>
      <c r="F9" s="1">
        <f t="shared" si="0"/>
        <v>0.31619999999999981</v>
      </c>
      <c r="G9" t="s">
        <v>83</v>
      </c>
      <c r="H9">
        <v>1.3033999999999999</v>
      </c>
      <c r="I9">
        <v>2.2183999999999999</v>
      </c>
      <c r="J9" s="1">
        <f t="shared" si="1"/>
        <v>0.91500000000000004</v>
      </c>
      <c r="K9" s="1">
        <f t="shared" si="2"/>
        <v>1.2311999999999999</v>
      </c>
      <c r="L9" s="1">
        <f t="shared" si="3"/>
        <v>25.682261208576985</v>
      </c>
      <c r="N9" t="s">
        <v>31</v>
      </c>
      <c r="O9">
        <f>AVERAGE(L2:L21)</f>
        <v>24.268665880685752</v>
      </c>
      <c r="Q9">
        <f t="shared" si="4"/>
        <v>2.5649999999999995</v>
      </c>
      <c r="S9" t="s">
        <v>31</v>
      </c>
      <c r="T9" t="e">
        <f>AVERAGE(Q2:Q20)</f>
        <v>#VALUE!</v>
      </c>
    </row>
    <row r="10" spans="1:20" x14ac:dyDescent="0.75">
      <c r="A10" s="1">
        <v>9</v>
      </c>
      <c r="B10">
        <v>39</v>
      </c>
      <c r="C10" t="s">
        <v>84</v>
      </c>
      <c r="D10">
        <v>1.2948999999999999</v>
      </c>
      <c r="E10">
        <v>1.4300999999999999</v>
      </c>
      <c r="F10" s="1">
        <f t="shared" si="0"/>
        <v>0.13519999999999999</v>
      </c>
      <c r="G10" t="s">
        <v>85</v>
      </c>
      <c r="H10">
        <v>1.3045</v>
      </c>
      <c r="I10">
        <v>1.8380000000000001</v>
      </c>
      <c r="J10" s="1">
        <f t="shared" si="1"/>
        <v>0.53350000000000009</v>
      </c>
      <c r="K10" s="1">
        <f t="shared" si="2"/>
        <v>0.66870000000000007</v>
      </c>
      <c r="L10" s="1">
        <f t="shared" si="3"/>
        <v>20.218334081052785</v>
      </c>
      <c r="N10" t="s">
        <v>34</v>
      </c>
      <c r="O10">
        <f>(O13/SQRT(20))</f>
        <v>1.4458372435187115</v>
      </c>
      <c r="Q10">
        <f t="shared" si="4"/>
        <v>1.7146153846153849</v>
      </c>
      <c r="S10" t="s">
        <v>34</v>
      </c>
      <c r="T10" t="e">
        <f>(T13/SQRT(20))</f>
        <v>#VALUE!</v>
      </c>
    </row>
    <row r="11" spans="1:20" x14ac:dyDescent="0.75">
      <c r="A11" s="1">
        <v>10</v>
      </c>
      <c r="B11">
        <v>53</v>
      </c>
      <c r="C11" t="s">
        <v>86</v>
      </c>
      <c r="D11">
        <v>1.304</v>
      </c>
      <c r="E11">
        <v>1.6585000000000001</v>
      </c>
      <c r="F11" s="1">
        <f t="shared" si="0"/>
        <v>0.35450000000000004</v>
      </c>
      <c r="G11" t="s">
        <v>87</v>
      </c>
      <c r="H11">
        <v>1.2952999999999999</v>
      </c>
      <c r="I11">
        <v>2.4643000000000002</v>
      </c>
      <c r="J11" s="1">
        <f t="shared" si="1"/>
        <v>1.1690000000000003</v>
      </c>
      <c r="K11" s="1">
        <f t="shared" si="2"/>
        <v>1.5235000000000003</v>
      </c>
      <c r="L11" s="1">
        <f t="shared" si="3"/>
        <v>23.268788972760092</v>
      </c>
      <c r="N11" t="s">
        <v>37</v>
      </c>
      <c r="O11">
        <f>MEDIAN(L2:L21)</f>
        <v>22.911225779817528</v>
      </c>
      <c r="Q11">
        <f t="shared" si="4"/>
        <v>2.8745283018867931</v>
      </c>
      <c r="S11" t="s">
        <v>37</v>
      </c>
      <c r="T11" t="e">
        <f>MEDIAN(Q2:Q20)</f>
        <v>#VALUE!</v>
      </c>
    </row>
    <row r="12" spans="1:20" x14ac:dyDescent="0.75">
      <c r="A12" s="1">
        <v>11</v>
      </c>
      <c r="B12">
        <v>45</v>
      </c>
      <c r="C12" t="s">
        <v>88</v>
      </c>
      <c r="D12">
        <v>1.2967</v>
      </c>
      <c r="E12">
        <v>1.5263</v>
      </c>
      <c r="F12" s="1">
        <f t="shared" si="0"/>
        <v>0.22960000000000003</v>
      </c>
      <c r="G12" t="s">
        <v>89</v>
      </c>
      <c r="H12">
        <v>1.2975000000000001</v>
      </c>
      <c r="I12">
        <v>2.0076000000000001</v>
      </c>
      <c r="J12" s="1">
        <f t="shared" si="1"/>
        <v>0.71009999999999995</v>
      </c>
      <c r="K12" s="1">
        <f t="shared" si="2"/>
        <v>0.93969999999999998</v>
      </c>
      <c r="L12" s="1">
        <f t="shared" si="3"/>
        <v>24.43332978610195</v>
      </c>
      <c r="N12" t="s">
        <v>40</v>
      </c>
      <c r="O12" t="e">
        <f>_xlfn.MODE.SNGL(L2:L21)</f>
        <v>#N/A</v>
      </c>
      <c r="Q12">
        <f t="shared" si="4"/>
        <v>2.0882222222222224</v>
      </c>
      <c r="S12" t="s">
        <v>40</v>
      </c>
      <c r="T12" t="e">
        <f>_xlfn.MODE.SNGL(Q2:Q20)</f>
        <v>#VALUE!</v>
      </c>
    </row>
    <row r="13" spans="1:20" x14ac:dyDescent="0.75">
      <c r="A13" s="1">
        <v>12</v>
      </c>
      <c r="B13">
        <v>46</v>
      </c>
      <c r="C13" t="s">
        <v>90</v>
      </c>
      <c r="D13">
        <v>1.3019000000000001</v>
      </c>
      <c r="E13">
        <v>1.5891</v>
      </c>
      <c r="F13" s="1">
        <f t="shared" si="0"/>
        <v>0.2871999999999999</v>
      </c>
      <c r="G13" t="s">
        <v>91</v>
      </c>
      <c r="H13">
        <v>1.3026</v>
      </c>
      <c r="I13">
        <v>2.1772</v>
      </c>
      <c r="J13" s="1">
        <f t="shared" si="1"/>
        <v>0.87460000000000004</v>
      </c>
      <c r="K13" s="1">
        <f t="shared" si="2"/>
        <v>1.1617999999999999</v>
      </c>
      <c r="L13" s="1">
        <f t="shared" si="3"/>
        <v>24.720261662936814</v>
      </c>
      <c r="N13" t="s">
        <v>43</v>
      </c>
      <c r="O13">
        <f>_xlfn.STDEV.S(L2:L21)</f>
        <v>6.4659807218175125</v>
      </c>
      <c r="Q13">
        <f t="shared" si="4"/>
        <v>2.5256521739130435</v>
      </c>
      <c r="S13" t="s">
        <v>43</v>
      </c>
      <c r="T13" t="e">
        <f>_xlfn.STDEV.S(Q2:Q20)</f>
        <v>#VALUE!</v>
      </c>
    </row>
    <row r="14" spans="1:20" x14ac:dyDescent="0.75">
      <c r="A14" s="1">
        <v>13</v>
      </c>
      <c r="B14">
        <v>47</v>
      </c>
      <c r="C14" t="s">
        <v>92</v>
      </c>
      <c r="D14">
        <v>1.3031999999999999</v>
      </c>
      <c r="E14">
        <v>1.5199</v>
      </c>
      <c r="F14" s="1">
        <f t="shared" si="0"/>
        <v>0.21670000000000011</v>
      </c>
      <c r="G14" t="s">
        <v>93</v>
      </c>
      <c r="H14">
        <v>1.3025</v>
      </c>
      <c r="I14">
        <v>2.1533000000000002</v>
      </c>
      <c r="J14" s="1">
        <f t="shared" si="1"/>
        <v>0.85080000000000022</v>
      </c>
      <c r="K14" s="1">
        <f t="shared" si="2"/>
        <v>1.0675000000000003</v>
      </c>
      <c r="L14" s="1">
        <f t="shared" si="3"/>
        <v>20.299765807962533</v>
      </c>
      <c r="N14" t="s">
        <v>46</v>
      </c>
      <c r="O14">
        <f>_xlfn.VAR.S(L2:L21)</f>
        <v>41.80890669491572</v>
      </c>
      <c r="Q14">
        <f t="shared" si="4"/>
        <v>2.2712765957446814</v>
      </c>
      <c r="S14" t="s">
        <v>46</v>
      </c>
      <c r="T14" t="e">
        <f>_xlfn.VAR.S(Q2:Q20)</f>
        <v>#VALUE!</v>
      </c>
    </row>
    <row r="15" spans="1:20" x14ac:dyDescent="0.75">
      <c r="A15" s="1">
        <v>14</v>
      </c>
      <c r="B15">
        <v>49</v>
      </c>
      <c r="C15" t="s">
        <v>94</v>
      </c>
      <c r="D15">
        <v>1.3044</v>
      </c>
      <c r="E15">
        <v>1.5963000000000001</v>
      </c>
      <c r="F15" s="1">
        <f t="shared" si="0"/>
        <v>0.29190000000000005</v>
      </c>
      <c r="G15" t="s">
        <v>95</v>
      </c>
      <c r="H15">
        <v>1.302</v>
      </c>
      <c r="I15">
        <v>2.1947000000000001</v>
      </c>
      <c r="J15" s="1">
        <f t="shared" si="1"/>
        <v>0.89270000000000005</v>
      </c>
      <c r="K15" s="1">
        <f t="shared" si="2"/>
        <v>1.1846000000000001</v>
      </c>
      <c r="L15" s="1">
        <f t="shared" si="3"/>
        <v>24.641229106871521</v>
      </c>
      <c r="N15" t="s">
        <v>49</v>
      </c>
      <c r="O15">
        <f>KURT(L2:L21)</f>
        <v>15.003092677908565</v>
      </c>
      <c r="Q15">
        <f t="shared" si="4"/>
        <v>2.4175510204081636</v>
      </c>
      <c r="S15" t="s">
        <v>49</v>
      </c>
      <c r="T15" t="e">
        <f>KURT(Q2:Q20)</f>
        <v>#VALUE!</v>
      </c>
    </row>
    <row r="16" spans="1:20" x14ac:dyDescent="0.75">
      <c r="A16" s="1">
        <v>15</v>
      </c>
      <c r="B16">
        <v>51</v>
      </c>
      <c r="C16" t="s">
        <v>96</v>
      </c>
      <c r="D16">
        <v>1.3071999999999999</v>
      </c>
      <c r="E16">
        <v>1.5455000000000001</v>
      </c>
      <c r="F16" s="1">
        <f t="shared" si="0"/>
        <v>0.23830000000000018</v>
      </c>
      <c r="G16" t="s">
        <v>97</v>
      </c>
      <c r="H16">
        <v>1.3026</v>
      </c>
      <c r="I16">
        <v>2.2017000000000002</v>
      </c>
      <c r="J16" s="1">
        <f t="shared" si="1"/>
        <v>0.89910000000000023</v>
      </c>
      <c r="K16" s="1">
        <f t="shared" si="2"/>
        <v>1.1374000000000004</v>
      </c>
      <c r="L16" s="1">
        <f t="shared" si="3"/>
        <v>20.95129242131177</v>
      </c>
      <c r="N16" t="s">
        <v>52</v>
      </c>
      <c r="O16">
        <f>SKEW(L2:L21)</f>
        <v>3.6544861171468841</v>
      </c>
      <c r="Q16">
        <f t="shared" si="4"/>
        <v>2.2301960784313737</v>
      </c>
      <c r="S16" t="s">
        <v>52</v>
      </c>
      <c r="T16" t="e">
        <f>SKEW(Q2:Q20)</f>
        <v>#VALUE!</v>
      </c>
    </row>
    <row r="17" spans="1:20" x14ac:dyDescent="0.75">
      <c r="A17" s="1">
        <v>16</v>
      </c>
      <c r="B17">
        <v>47</v>
      </c>
      <c r="C17" t="s">
        <v>98</v>
      </c>
      <c r="D17">
        <v>1.3061</v>
      </c>
      <c r="E17">
        <v>1.6097999999999999</v>
      </c>
      <c r="F17" s="1">
        <f t="shared" si="0"/>
        <v>0.30369999999999986</v>
      </c>
      <c r="G17" t="s">
        <v>99</v>
      </c>
      <c r="H17">
        <v>1.3025</v>
      </c>
      <c r="I17">
        <v>2.1156999999999999</v>
      </c>
      <c r="J17" s="1">
        <f t="shared" si="1"/>
        <v>0.81319999999999992</v>
      </c>
      <c r="K17" s="1">
        <f t="shared" si="2"/>
        <v>1.1168999999999998</v>
      </c>
      <c r="L17" s="1">
        <f t="shared" si="3"/>
        <v>27.191333154266268</v>
      </c>
      <c r="N17" t="s">
        <v>55</v>
      </c>
      <c r="O17">
        <f>MAX(L2:L21)-MIN(L2:L21)</f>
        <v>30.799743528977672</v>
      </c>
      <c r="Q17">
        <f t="shared" si="4"/>
        <v>2.3763829787234036</v>
      </c>
      <c r="S17" t="s">
        <v>55</v>
      </c>
      <c r="T17" t="e">
        <f>MAX(Q2:Q20)-MIN(Q2:Q20)</f>
        <v>#VALUE!</v>
      </c>
    </row>
    <row r="18" spans="1:20" x14ac:dyDescent="0.75">
      <c r="A18" s="1">
        <v>17</v>
      </c>
      <c r="B18">
        <v>45</v>
      </c>
      <c r="C18" t="s">
        <v>100</v>
      </c>
      <c r="D18">
        <v>1.3029999999999999</v>
      </c>
      <c r="E18">
        <v>1.5717000000000001</v>
      </c>
      <c r="F18" s="1">
        <f t="shared" si="0"/>
        <v>0.26870000000000016</v>
      </c>
      <c r="G18" t="s">
        <v>101</v>
      </c>
      <c r="H18">
        <v>1.3043</v>
      </c>
      <c r="I18">
        <v>2.1067</v>
      </c>
      <c r="J18" s="1">
        <f t="shared" si="1"/>
        <v>0.8024</v>
      </c>
      <c r="K18" s="1">
        <f t="shared" si="2"/>
        <v>1.0711000000000002</v>
      </c>
      <c r="L18" s="1">
        <f t="shared" si="3"/>
        <v>25.08635981701056</v>
      </c>
      <c r="N18" t="s">
        <v>58</v>
      </c>
      <c r="O18">
        <f>MIN(L2:L21)</f>
        <v>19.324983032023205</v>
      </c>
      <c r="Q18">
        <f t="shared" si="4"/>
        <v>2.3802222222222227</v>
      </c>
      <c r="S18" t="s">
        <v>58</v>
      </c>
      <c r="T18" t="e">
        <f>MIN(Q2:Q20)</f>
        <v>#VALUE!</v>
      </c>
    </row>
    <row r="19" spans="1:20" x14ac:dyDescent="0.75">
      <c r="A19" s="1">
        <v>18</v>
      </c>
      <c r="B19">
        <v>46</v>
      </c>
      <c r="C19" t="s">
        <v>102</v>
      </c>
      <c r="D19">
        <v>1.3049999999999999</v>
      </c>
      <c r="E19">
        <v>1.5246999999999999</v>
      </c>
      <c r="F19" s="1">
        <f t="shared" si="0"/>
        <v>0.21970000000000001</v>
      </c>
      <c r="G19" t="s">
        <v>103</v>
      </c>
      <c r="H19">
        <v>1.3008</v>
      </c>
      <c r="I19">
        <v>1.9652000000000001</v>
      </c>
      <c r="J19" s="1">
        <f t="shared" si="1"/>
        <v>0.6644000000000001</v>
      </c>
      <c r="K19" s="1">
        <f t="shared" si="2"/>
        <v>0.88410000000000011</v>
      </c>
      <c r="L19" s="1">
        <f t="shared" si="3"/>
        <v>24.85013007578328</v>
      </c>
      <c r="N19" t="s">
        <v>61</v>
      </c>
      <c r="O19">
        <f>MAX(L2:L21)</f>
        <v>50.124726561000877</v>
      </c>
      <c r="Q19">
        <f>(K20/B20)*100</f>
        <v>2.0542857142857143</v>
      </c>
      <c r="S19" t="s">
        <v>61</v>
      </c>
      <c r="T19" t="e">
        <f>MAX(Q2:Q20)</f>
        <v>#VALUE!</v>
      </c>
    </row>
    <row r="20" spans="1:20" x14ac:dyDescent="0.75">
      <c r="A20" s="1">
        <v>19</v>
      </c>
      <c r="B20">
        <v>42</v>
      </c>
      <c r="C20" t="s">
        <v>107</v>
      </c>
      <c r="D20">
        <v>1.3027</v>
      </c>
      <c r="E20">
        <v>1.5175000000000001</v>
      </c>
      <c r="F20" s="1">
        <f t="shared" si="0"/>
        <v>0.2148000000000001</v>
      </c>
      <c r="G20" t="s">
        <v>108</v>
      </c>
      <c r="H20">
        <v>1.3141</v>
      </c>
      <c r="I20" s="1">
        <v>1.9621</v>
      </c>
      <c r="J20" s="1">
        <f t="shared" si="1"/>
        <v>0.64799999999999991</v>
      </c>
      <c r="K20" s="1">
        <f t="shared" si="2"/>
        <v>0.86280000000000001</v>
      </c>
      <c r="L20" s="1">
        <f t="shared" si="3"/>
        <v>24.895688456189163</v>
      </c>
      <c r="N20" t="s">
        <v>64</v>
      </c>
      <c r="O20">
        <f>SUM(L2:L21)</f>
        <v>485.37331761371502</v>
      </c>
      <c r="Q20" t="e">
        <f>(K21/B21)*100</f>
        <v>#VALUE!</v>
      </c>
      <c r="S20" t="s">
        <v>64</v>
      </c>
      <c r="T20" t="e">
        <f>SUM(Q2:Q20)</f>
        <v>#VALUE!</v>
      </c>
    </row>
    <row r="21" spans="1:20" ht="15.5" thickBot="1" x14ac:dyDescent="0.9">
      <c r="A21" s="1">
        <v>20</v>
      </c>
      <c r="B21" t="s">
        <v>109</v>
      </c>
      <c r="C21" t="s">
        <v>105</v>
      </c>
      <c r="D21">
        <v>1.3061</v>
      </c>
      <c r="E21" s="2"/>
      <c r="F21" s="1">
        <f t="shared" si="0"/>
        <v>-1.3061</v>
      </c>
      <c r="G21" t="s">
        <v>106</v>
      </c>
      <c r="H21">
        <v>1.2996000000000001</v>
      </c>
      <c r="I21" s="1"/>
      <c r="J21" s="1">
        <f t="shared" si="1"/>
        <v>-1.2996000000000001</v>
      </c>
      <c r="K21" s="1">
        <f t="shared" si="2"/>
        <v>-2.6057000000000001</v>
      </c>
      <c r="L21" s="1">
        <f t="shared" si="3"/>
        <v>50.124726561000877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45</v>
      </c>
      <c r="C2" t="s">
        <v>68</v>
      </c>
      <c r="D2">
        <v>1.2981</v>
      </c>
      <c r="E2">
        <v>1.4774</v>
      </c>
      <c r="F2" s="1">
        <f t="shared" ref="F2:F21" si="0">(E2-D2)</f>
        <v>0.17930000000000001</v>
      </c>
      <c r="G2" t="s">
        <v>69</v>
      </c>
      <c r="H2">
        <v>1.2975000000000001</v>
      </c>
      <c r="I2">
        <v>2.2185000000000001</v>
      </c>
      <c r="J2" s="1">
        <f t="shared" ref="J2:J21" si="1">(I2-H2)</f>
        <v>0.92100000000000004</v>
      </c>
      <c r="K2" s="1">
        <f t="shared" ref="K2:K21" si="2">(F2+J2)</f>
        <v>1.1003000000000001</v>
      </c>
      <c r="L2" s="1">
        <f t="shared" ref="L2:L21" si="3">(F2/K2)*100</f>
        <v>16.295555757520678</v>
      </c>
      <c r="Q2">
        <f t="shared" ref="Q2:Q18" si="4">(K2/B2)*100</f>
        <v>2.4451111111111112</v>
      </c>
    </row>
    <row r="3" spans="1:20" x14ac:dyDescent="0.75">
      <c r="A3" s="1">
        <v>2</v>
      </c>
      <c r="B3">
        <v>52</v>
      </c>
      <c r="C3" t="s">
        <v>70</v>
      </c>
      <c r="D3">
        <v>1.2948</v>
      </c>
      <c r="E3">
        <v>1.5723</v>
      </c>
      <c r="F3" s="1">
        <f t="shared" si="0"/>
        <v>0.27750000000000008</v>
      </c>
      <c r="G3" t="s">
        <v>71</v>
      </c>
      <c r="H3">
        <v>1.3104</v>
      </c>
      <c r="I3">
        <v>2.5186999999999999</v>
      </c>
      <c r="J3" s="1">
        <f t="shared" si="1"/>
        <v>1.2082999999999999</v>
      </c>
      <c r="K3" s="1">
        <f t="shared" si="2"/>
        <v>1.4858</v>
      </c>
      <c r="L3" s="1">
        <f t="shared" si="3"/>
        <v>18.676807107282279</v>
      </c>
      <c r="Q3">
        <f t="shared" si="4"/>
        <v>2.8573076923076925</v>
      </c>
    </row>
    <row r="4" spans="1:20" x14ac:dyDescent="0.75">
      <c r="A4" s="1">
        <v>3</v>
      </c>
      <c r="B4">
        <v>54</v>
      </c>
      <c r="C4" t="s">
        <v>72</v>
      </c>
      <c r="D4">
        <v>1.2979000000000001</v>
      </c>
      <c r="E4">
        <v>1.6698999999999999</v>
      </c>
      <c r="F4" s="1">
        <f t="shared" si="0"/>
        <v>0.37199999999999989</v>
      </c>
      <c r="G4" t="s">
        <v>73</v>
      </c>
      <c r="H4">
        <v>1.3109</v>
      </c>
      <c r="I4">
        <v>2.7027999999999999</v>
      </c>
      <c r="J4" s="1">
        <f t="shared" si="1"/>
        <v>1.3918999999999999</v>
      </c>
      <c r="K4" s="1">
        <f t="shared" si="2"/>
        <v>1.7638999999999998</v>
      </c>
      <c r="L4" s="1">
        <f t="shared" si="3"/>
        <v>21.089630931458693</v>
      </c>
      <c r="Q4">
        <f t="shared" si="4"/>
        <v>3.2664814814814811</v>
      </c>
    </row>
    <row r="5" spans="1:20" ht="15.5" thickBot="1" x14ac:dyDescent="0.9">
      <c r="A5" s="1">
        <v>4</v>
      </c>
      <c r="B5">
        <v>43</v>
      </c>
      <c r="C5" t="s">
        <v>74</v>
      </c>
      <c r="D5">
        <v>1.2932999999999999</v>
      </c>
      <c r="E5">
        <v>1.5780000000000001</v>
      </c>
      <c r="F5" s="1">
        <f t="shared" si="0"/>
        <v>0.28470000000000018</v>
      </c>
      <c r="G5" t="s">
        <v>75</v>
      </c>
      <c r="H5">
        <v>1.2967</v>
      </c>
      <c r="I5">
        <v>2.0823999999999998</v>
      </c>
      <c r="J5" s="1">
        <f t="shared" si="1"/>
        <v>0.78569999999999984</v>
      </c>
      <c r="K5" s="1">
        <f t="shared" si="2"/>
        <v>1.0704</v>
      </c>
      <c r="L5" s="1">
        <f t="shared" si="3"/>
        <v>26.597533632287014</v>
      </c>
      <c r="Q5">
        <f t="shared" si="4"/>
        <v>2.4893023255813955</v>
      </c>
    </row>
    <row r="6" spans="1:20" ht="16" x14ac:dyDescent="0.8">
      <c r="A6" s="1">
        <v>5</v>
      </c>
      <c r="B6">
        <v>49</v>
      </c>
      <c r="C6" t="s">
        <v>76</v>
      </c>
      <c r="D6">
        <v>1.3026</v>
      </c>
      <c r="E6">
        <v>1.6073999999999999</v>
      </c>
      <c r="F6" s="1">
        <f t="shared" si="0"/>
        <v>0.30479999999999996</v>
      </c>
      <c r="G6" t="s">
        <v>77</v>
      </c>
      <c r="H6">
        <v>1.2991999999999999</v>
      </c>
      <c r="I6">
        <v>2.5773000000000001</v>
      </c>
      <c r="J6" s="1">
        <f t="shared" si="1"/>
        <v>1.2781000000000002</v>
      </c>
      <c r="K6" s="1">
        <f t="shared" si="2"/>
        <v>1.5829000000000002</v>
      </c>
      <c r="L6" s="1">
        <f t="shared" si="3"/>
        <v>19.25579632320424</v>
      </c>
      <c r="N6" s="3" t="s">
        <v>23</v>
      </c>
      <c r="O6" s="3"/>
      <c r="Q6">
        <f t="shared" si="4"/>
        <v>3.2304081632653068</v>
      </c>
      <c r="S6" s="3" t="s">
        <v>24</v>
      </c>
      <c r="T6" s="3"/>
    </row>
    <row r="7" spans="1:20" ht="16" x14ac:dyDescent="0.8">
      <c r="A7" s="1">
        <v>6</v>
      </c>
      <c r="B7">
        <v>50</v>
      </c>
      <c r="C7" t="s">
        <v>78</v>
      </c>
      <c r="D7">
        <v>1.302</v>
      </c>
      <c r="E7" s="4">
        <v>1.5187999999999999</v>
      </c>
      <c r="F7" s="1">
        <f t="shared" si="0"/>
        <v>0.21679999999999988</v>
      </c>
      <c r="G7" t="s">
        <v>79</v>
      </c>
      <c r="H7">
        <v>1.3073999999999999</v>
      </c>
      <c r="I7">
        <v>2.3420000000000001</v>
      </c>
      <c r="J7" s="1">
        <f t="shared" si="1"/>
        <v>1.0346000000000002</v>
      </c>
      <c r="K7" s="1">
        <f t="shared" si="2"/>
        <v>1.2514000000000001</v>
      </c>
      <c r="L7" s="1">
        <f t="shared" si="3"/>
        <v>17.324596451973779</v>
      </c>
      <c r="N7" s="5"/>
      <c r="O7" s="5"/>
      <c r="Q7">
        <f t="shared" si="4"/>
        <v>2.5028000000000001</v>
      </c>
      <c r="S7" s="5"/>
      <c r="T7" s="5"/>
    </row>
    <row r="8" spans="1:20" x14ac:dyDescent="0.75">
      <c r="A8" s="1">
        <v>7</v>
      </c>
      <c r="B8">
        <v>45</v>
      </c>
      <c r="C8" t="s">
        <v>80</v>
      </c>
      <c r="D8">
        <v>1.296</v>
      </c>
      <c r="E8">
        <v>1.5468999999999999</v>
      </c>
      <c r="F8" s="1">
        <f t="shared" si="0"/>
        <v>0.2508999999999999</v>
      </c>
      <c r="G8" t="s">
        <v>81</v>
      </c>
      <c r="H8">
        <v>1.2962</v>
      </c>
      <c r="I8">
        <v>2.2972999999999999</v>
      </c>
      <c r="J8" s="1">
        <f t="shared" si="1"/>
        <v>1.0010999999999999</v>
      </c>
      <c r="K8" s="1">
        <f t="shared" si="2"/>
        <v>1.2519999999999998</v>
      </c>
      <c r="L8" s="1">
        <f t="shared" si="3"/>
        <v>20.039936102236418</v>
      </c>
      <c r="Q8">
        <f t="shared" si="4"/>
        <v>2.7822222222222215</v>
      </c>
    </row>
    <row r="9" spans="1:20" x14ac:dyDescent="0.75">
      <c r="A9" s="1">
        <v>8</v>
      </c>
      <c r="B9">
        <v>47</v>
      </c>
      <c r="C9" t="s">
        <v>82</v>
      </c>
      <c r="D9">
        <v>1.2996000000000001</v>
      </c>
      <c r="E9">
        <v>1.4618</v>
      </c>
      <c r="F9" s="1">
        <f t="shared" si="0"/>
        <v>0.1621999999999999</v>
      </c>
      <c r="G9" t="s">
        <v>83</v>
      </c>
      <c r="H9">
        <v>1.3033999999999999</v>
      </c>
      <c r="I9">
        <v>2.3037999999999998</v>
      </c>
      <c r="J9" s="1">
        <f t="shared" si="1"/>
        <v>1.0004</v>
      </c>
      <c r="K9" s="1">
        <f t="shared" si="2"/>
        <v>1.1625999999999999</v>
      </c>
      <c r="L9" s="1">
        <f t="shared" si="3"/>
        <v>13.951488044039214</v>
      </c>
      <c r="N9" t="s">
        <v>31</v>
      </c>
      <c r="O9">
        <f>AVERAGE(L2:L21)</f>
        <v>19.364501225902892</v>
      </c>
      <c r="Q9">
        <f t="shared" si="4"/>
        <v>2.4736170212765956</v>
      </c>
      <c r="S9" t="s">
        <v>31</v>
      </c>
      <c r="T9">
        <f>AVERAGE(Q2:Q20)</f>
        <v>2.764464341901816</v>
      </c>
    </row>
    <row r="10" spans="1:20" x14ac:dyDescent="0.75">
      <c r="A10" s="1">
        <v>9</v>
      </c>
      <c r="B10">
        <v>56</v>
      </c>
      <c r="C10" t="s">
        <v>84</v>
      </c>
      <c r="D10">
        <v>1.2948999999999999</v>
      </c>
      <c r="E10">
        <v>1.504</v>
      </c>
      <c r="F10" s="1">
        <f t="shared" si="0"/>
        <v>0.20910000000000006</v>
      </c>
      <c r="G10" t="s">
        <v>85</v>
      </c>
      <c r="H10">
        <v>1.3045</v>
      </c>
      <c r="I10">
        <v>2.6886000000000001</v>
      </c>
      <c r="J10" s="1">
        <f t="shared" si="1"/>
        <v>1.3841000000000001</v>
      </c>
      <c r="K10" s="1">
        <f t="shared" si="2"/>
        <v>1.5932000000000002</v>
      </c>
      <c r="L10" s="1">
        <f t="shared" si="3"/>
        <v>13.124529249309569</v>
      </c>
      <c r="N10" t="s">
        <v>34</v>
      </c>
      <c r="O10">
        <f>(O13/SQRT(20))</f>
        <v>0.9540039739482391</v>
      </c>
      <c r="Q10">
        <f t="shared" si="4"/>
        <v>2.8450000000000002</v>
      </c>
      <c r="S10" t="s">
        <v>34</v>
      </c>
      <c r="T10">
        <f>(T13/SQRT(20))</f>
        <v>8.6537749874263159E-2</v>
      </c>
    </row>
    <row r="11" spans="1:20" x14ac:dyDescent="0.75">
      <c r="A11" s="1">
        <v>10</v>
      </c>
      <c r="B11">
        <v>43</v>
      </c>
      <c r="C11" t="s">
        <v>86</v>
      </c>
      <c r="D11">
        <v>1.304</v>
      </c>
      <c r="E11">
        <v>1.4480999999999999</v>
      </c>
      <c r="F11" s="1">
        <f t="shared" si="0"/>
        <v>0.14409999999999989</v>
      </c>
      <c r="G11" t="s">
        <v>87</v>
      </c>
      <c r="H11">
        <v>1.2952999999999999</v>
      </c>
      <c r="I11">
        <v>2.0592000000000001</v>
      </c>
      <c r="J11" s="1">
        <f t="shared" si="1"/>
        <v>0.76390000000000025</v>
      </c>
      <c r="K11" s="1">
        <f t="shared" si="2"/>
        <v>0.90800000000000014</v>
      </c>
      <c r="L11" s="1">
        <f t="shared" si="3"/>
        <v>15.870044052863422</v>
      </c>
      <c r="N11" t="s">
        <v>37</v>
      </c>
      <c r="O11">
        <f>MEDIAN(L2:L21)</f>
        <v>18.966301715243262</v>
      </c>
      <c r="Q11">
        <f t="shared" si="4"/>
        <v>2.1116279069767443</v>
      </c>
      <c r="S11" t="s">
        <v>37</v>
      </c>
      <c r="T11">
        <f>MEDIAN(Q2:Q20)</f>
        <v>2.7822222222222215</v>
      </c>
    </row>
    <row r="12" spans="1:20" x14ac:dyDescent="0.75">
      <c r="A12" s="1">
        <v>11</v>
      </c>
      <c r="B12">
        <v>45</v>
      </c>
      <c r="C12" t="s">
        <v>88</v>
      </c>
      <c r="D12">
        <v>1.2967</v>
      </c>
      <c r="E12">
        <v>1.5778000000000001</v>
      </c>
      <c r="F12" s="1">
        <f t="shared" si="0"/>
        <v>0.28110000000000013</v>
      </c>
      <c r="G12" t="s">
        <v>89</v>
      </c>
      <c r="H12">
        <v>1.2975000000000001</v>
      </c>
      <c r="I12">
        <v>2.1516999999999999</v>
      </c>
      <c r="J12" s="1">
        <f t="shared" si="1"/>
        <v>0.85419999999999985</v>
      </c>
      <c r="K12" s="1">
        <f t="shared" si="2"/>
        <v>1.1353</v>
      </c>
      <c r="L12" s="1">
        <f t="shared" si="3"/>
        <v>24.759975336915367</v>
      </c>
      <c r="N12" t="s">
        <v>40</v>
      </c>
      <c r="O12" t="e">
        <f>_xlfn.MODE.SNGL(L2:L21)</f>
        <v>#N/A</v>
      </c>
      <c r="Q12">
        <f t="shared" si="4"/>
        <v>2.5228888888888887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51</v>
      </c>
      <c r="C13" t="s">
        <v>90</v>
      </c>
      <c r="D13">
        <v>1.3019000000000001</v>
      </c>
      <c r="E13">
        <v>1.4973000000000001</v>
      </c>
      <c r="F13" s="1">
        <f t="shared" si="0"/>
        <v>0.19540000000000002</v>
      </c>
      <c r="G13" t="s">
        <v>91</v>
      </c>
      <c r="H13">
        <v>1.3026</v>
      </c>
      <c r="I13">
        <v>2.3129</v>
      </c>
      <c r="J13" s="1">
        <f t="shared" si="1"/>
        <v>1.0103</v>
      </c>
      <c r="K13" s="1">
        <f t="shared" si="2"/>
        <v>1.2057</v>
      </c>
      <c r="L13" s="1">
        <f t="shared" si="3"/>
        <v>16.206353155843082</v>
      </c>
      <c r="N13" t="s">
        <v>43</v>
      </c>
      <c r="O13">
        <f>_xlfn.STDEV.S(L2:L21)</f>
        <v>4.2664354731064025</v>
      </c>
      <c r="Q13">
        <f t="shared" si="4"/>
        <v>2.3641176470588237</v>
      </c>
      <c r="S13" t="s">
        <v>43</v>
      </c>
      <c r="T13">
        <f>_xlfn.STDEV.S(Q2:Q20)</f>
        <v>0.38700858267745264</v>
      </c>
    </row>
    <row r="14" spans="1:20" x14ac:dyDescent="0.75">
      <c r="A14" s="1">
        <v>13</v>
      </c>
      <c r="B14">
        <v>58</v>
      </c>
      <c r="C14" t="s">
        <v>92</v>
      </c>
      <c r="D14">
        <v>1.3031999999999999</v>
      </c>
      <c r="E14">
        <v>1.6089</v>
      </c>
      <c r="F14" s="1">
        <f t="shared" si="0"/>
        <v>0.30570000000000008</v>
      </c>
      <c r="G14" t="s">
        <v>93</v>
      </c>
      <c r="H14">
        <v>1.3025</v>
      </c>
      <c r="I14">
        <v>3.0009000000000001</v>
      </c>
      <c r="J14" s="1">
        <f t="shared" si="1"/>
        <v>1.6984000000000001</v>
      </c>
      <c r="K14" s="1">
        <f t="shared" si="2"/>
        <v>2.0041000000000002</v>
      </c>
      <c r="L14" s="1">
        <f t="shared" si="3"/>
        <v>15.253729853799713</v>
      </c>
      <c r="N14" t="s">
        <v>46</v>
      </c>
      <c r="O14">
        <f>_xlfn.VAR.S(L2:L21)</f>
        <v>18.202471646180655</v>
      </c>
      <c r="Q14">
        <f t="shared" si="4"/>
        <v>3.4553448275862069</v>
      </c>
      <c r="S14" t="s">
        <v>46</v>
      </c>
      <c r="T14">
        <f>_xlfn.VAR.S(Q2:Q20)</f>
        <v>0.14977564306601071</v>
      </c>
    </row>
    <row r="15" spans="1:20" x14ac:dyDescent="0.75">
      <c r="A15" s="1">
        <v>14</v>
      </c>
      <c r="B15">
        <v>50</v>
      </c>
      <c r="C15" t="s">
        <v>94</v>
      </c>
      <c r="D15">
        <v>1.3044</v>
      </c>
      <c r="E15">
        <v>1.5304</v>
      </c>
      <c r="F15" s="1">
        <f t="shared" si="0"/>
        <v>0.22599999999999998</v>
      </c>
      <c r="G15" t="s">
        <v>95</v>
      </c>
      <c r="H15">
        <v>1.302</v>
      </c>
      <c r="I15">
        <v>2.6644000000000001</v>
      </c>
      <c r="J15" s="1">
        <f t="shared" si="1"/>
        <v>1.3624000000000001</v>
      </c>
      <c r="K15" s="1">
        <f t="shared" si="2"/>
        <v>1.5884</v>
      </c>
      <c r="L15" s="1">
        <f t="shared" si="3"/>
        <v>14.228154117350792</v>
      </c>
      <c r="N15" t="s">
        <v>49</v>
      </c>
      <c r="O15">
        <f>KURT(L2:L21)</f>
        <v>-0.71487795221783035</v>
      </c>
      <c r="Q15">
        <f t="shared" si="4"/>
        <v>3.1767999999999996</v>
      </c>
      <c r="S15" t="s">
        <v>49</v>
      </c>
      <c r="T15">
        <f>KURT(Q2:Q20)</f>
        <v>-1.0516040281747059</v>
      </c>
    </row>
    <row r="16" spans="1:20" x14ac:dyDescent="0.75">
      <c r="A16" s="1">
        <v>15</v>
      </c>
      <c r="B16">
        <v>57</v>
      </c>
      <c r="C16" t="s">
        <v>96</v>
      </c>
      <c r="D16">
        <v>1.3071999999999999</v>
      </c>
      <c r="E16">
        <v>1.6446000000000001</v>
      </c>
      <c r="F16" s="1">
        <f t="shared" si="0"/>
        <v>0.33740000000000014</v>
      </c>
      <c r="G16" t="s">
        <v>97</v>
      </c>
      <c r="H16">
        <v>1.3026</v>
      </c>
      <c r="I16">
        <v>2.8069000000000002</v>
      </c>
      <c r="J16" s="1">
        <f t="shared" si="1"/>
        <v>1.5043000000000002</v>
      </c>
      <c r="K16" s="1">
        <f t="shared" si="2"/>
        <v>1.8417000000000003</v>
      </c>
      <c r="L16" s="1">
        <f t="shared" si="3"/>
        <v>18.320030406689476</v>
      </c>
      <c r="N16" t="s">
        <v>52</v>
      </c>
      <c r="O16">
        <f>SKEW(L2:L21)</f>
        <v>0.43894280514612205</v>
      </c>
      <c r="Q16">
        <f t="shared" si="4"/>
        <v>3.2310526315789478</v>
      </c>
      <c r="S16" t="s">
        <v>52</v>
      </c>
      <c r="T16">
        <f>SKEW(Q2:Q20)</f>
        <v>0.16252690616155674</v>
      </c>
    </row>
    <row r="17" spans="1:20" x14ac:dyDescent="0.75">
      <c r="A17" s="1">
        <v>16</v>
      </c>
      <c r="B17">
        <v>52</v>
      </c>
      <c r="C17" t="s">
        <v>98</v>
      </c>
      <c r="D17">
        <v>1.3061</v>
      </c>
      <c r="E17">
        <v>1.6375999999999999</v>
      </c>
      <c r="F17" s="1">
        <f t="shared" si="0"/>
        <v>0.33149999999999991</v>
      </c>
      <c r="G17" t="s">
        <v>99</v>
      </c>
      <c r="H17">
        <v>1.3025</v>
      </c>
      <c r="I17">
        <v>2.5251999999999999</v>
      </c>
      <c r="J17" s="1">
        <f t="shared" si="1"/>
        <v>1.2226999999999999</v>
      </c>
      <c r="K17" s="1">
        <f t="shared" si="2"/>
        <v>1.5541999999999998</v>
      </c>
      <c r="L17" s="1">
        <f t="shared" si="3"/>
        <v>21.329301248230596</v>
      </c>
      <c r="N17" t="s">
        <v>55</v>
      </c>
      <c r="O17">
        <f>MAX(L2:L21)-MIN(L2:L21)</f>
        <v>14.573312477309143</v>
      </c>
      <c r="Q17">
        <f t="shared" si="4"/>
        <v>2.9888461538461533</v>
      </c>
      <c r="S17" t="s">
        <v>55</v>
      </c>
      <c r="T17">
        <f>MAX(Q2:Q20)-MIN(Q2:Q20)</f>
        <v>1.3437169206094626</v>
      </c>
    </row>
    <row r="18" spans="1:20" x14ac:dyDescent="0.75">
      <c r="A18" s="1">
        <v>17</v>
      </c>
      <c r="B18">
        <v>47</v>
      </c>
      <c r="C18" t="s">
        <v>100</v>
      </c>
      <c r="D18">
        <v>1.3029999999999999</v>
      </c>
      <c r="E18">
        <v>1.5955999999999999</v>
      </c>
      <c r="F18" s="1">
        <f t="shared" si="0"/>
        <v>0.29259999999999997</v>
      </c>
      <c r="G18" t="s">
        <v>101</v>
      </c>
      <c r="H18">
        <v>1.3043</v>
      </c>
      <c r="I18">
        <v>2.0680999999999998</v>
      </c>
      <c r="J18" s="1">
        <f t="shared" si="1"/>
        <v>0.76379999999999981</v>
      </c>
      <c r="K18" s="1">
        <f t="shared" si="2"/>
        <v>1.0563999999999998</v>
      </c>
      <c r="L18" s="1">
        <f t="shared" si="3"/>
        <v>27.697841726618712</v>
      </c>
      <c r="N18" t="s">
        <v>58</v>
      </c>
      <c r="O18">
        <f>MIN(L2:L21)</f>
        <v>13.124529249309569</v>
      </c>
      <c r="Q18">
        <f t="shared" si="4"/>
        <v>2.2476595744680847</v>
      </c>
      <c r="S18" t="s">
        <v>58</v>
      </c>
      <c r="T18">
        <f>MIN(Q2:Q20)</f>
        <v>2.1116279069767443</v>
      </c>
    </row>
    <row r="19" spans="1:20" x14ac:dyDescent="0.75">
      <c r="A19" s="1">
        <v>18</v>
      </c>
      <c r="B19">
        <v>46</v>
      </c>
      <c r="C19" t="s">
        <v>102</v>
      </c>
      <c r="D19">
        <v>1.3049999999999999</v>
      </c>
      <c r="E19">
        <v>1.5987</v>
      </c>
      <c r="F19" s="1">
        <f t="shared" si="0"/>
        <v>0.29370000000000007</v>
      </c>
      <c r="G19" t="s">
        <v>103</v>
      </c>
      <c r="H19">
        <v>1.3008</v>
      </c>
      <c r="I19">
        <v>2.2816999999999998</v>
      </c>
      <c r="J19" s="1">
        <f t="shared" si="1"/>
        <v>0.98089999999999988</v>
      </c>
      <c r="K19" s="1">
        <f t="shared" si="2"/>
        <v>1.2746</v>
      </c>
      <c r="L19" s="1">
        <f t="shared" si="3"/>
        <v>23.042523144515933</v>
      </c>
      <c r="N19" t="s">
        <v>61</v>
      </c>
      <c r="O19">
        <f>MAX(L2:L21)</f>
        <v>27.697841726618712</v>
      </c>
      <c r="Q19">
        <f>(K20/B20)*100</f>
        <v>2.9304166666666664</v>
      </c>
      <c r="S19" t="s">
        <v>61</v>
      </c>
      <c r="T19">
        <f>MAX(Q2:Q20)</f>
        <v>3.4553448275862069</v>
      </c>
    </row>
    <row r="20" spans="1:20" x14ac:dyDescent="0.75">
      <c r="A20" s="1">
        <v>19</v>
      </c>
      <c r="B20">
        <v>48</v>
      </c>
      <c r="C20" t="s">
        <v>107</v>
      </c>
      <c r="D20">
        <v>1.3027</v>
      </c>
      <c r="E20">
        <v>1.5820000000000001</v>
      </c>
      <c r="F20" s="1">
        <f t="shared" si="0"/>
        <v>0.2793000000000001</v>
      </c>
      <c r="G20" t="s">
        <v>108</v>
      </c>
      <c r="H20">
        <v>1.3141</v>
      </c>
      <c r="I20" s="1">
        <v>2.4413999999999998</v>
      </c>
      <c r="J20" s="1">
        <f t="shared" si="1"/>
        <v>1.1272999999999997</v>
      </c>
      <c r="K20" s="1">
        <f t="shared" si="2"/>
        <v>1.4065999999999999</v>
      </c>
      <c r="L20" s="1">
        <f t="shared" si="3"/>
        <v>19.8563912981658</v>
      </c>
      <c r="N20" t="s">
        <v>64</v>
      </c>
      <c r="O20">
        <f>SUM(L2:L21)</f>
        <v>387.29002451805781</v>
      </c>
      <c r="Q20">
        <f>(K21/B21)*100</f>
        <v>2.6038181818181814</v>
      </c>
      <c r="S20" t="s">
        <v>64</v>
      </c>
      <c r="T20">
        <f>SUM(Q2:Q20)</f>
        <v>52.524822496134504</v>
      </c>
    </row>
    <row r="21" spans="1:20" ht="15.5" thickBot="1" x14ac:dyDescent="0.9">
      <c r="A21" s="1">
        <v>20</v>
      </c>
      <c r="B21">
        <v>55</v>
      </c>
      <c r="C21" t="s">
        <v>105</v>
      </c>
      <c r="D21">
        <v>1.3061</v>
      </c>
      <c r="E21" s="2">
        <v>1.6551</v>
      </c>
      <c r="F21" s="1">
        <f t="shared" si="0"/>
        <v>0.34899999999999998</v>
      </c>
      <c r="G21" t="s">
        <v>106</v>
      </c>
      <c r="H21">
        <v>1.2996000000000001</v>
      </c>
      <c r="I21" s="1">
        <v>2.3826999999999998</v>
      </c>
      <c r="J21" s="1">
        <f t="shared" si="1"/>
        <v>1.0830999999999997</v>
      </c>
      <c r="K21" s="1">
        <f t="shared" si="2"/>
        <v>1.4320999999999997</v>
      </c>
      <c r="L21" s="1">
        <f t="shared" si="3"/>
        <v>24.369806577752954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53</v>
      </c>
      <c r="C2" t="s">
        <v>110</v>
      </c>
      <c r="D2">
        <v>1.3066</v>
      </c>
      <c r="E2">
        <v>1.4979</v>
      </c>
      <c r="F2" s="1">
        <f t="shared" ref="F2:F21" si="0">(E2-D2)</f>
        <v>0.19130000000000003</v>
      </c>
      <c r="G2" t="s">
        <v>111</v>
      </c>
      <c r="H2">
        <v>1.3016000000000001</v>
      </c>
      <c r="I2">
        <v>2.794</v>
      </c>
      <c r="J2" s="1">
        <f t="shared" ref="J2:J21" si="1">(I2-H2)</f>
        <v>1.4923999999999999</v>
      </c>
      <c r="K2" s="1">
        <f t="shared" ref="K2:K21" si="2">(F2+J2)</f>
        <v>1.6837</v>
      </c>
      <c r="L2" s="1">
        <f t="shared" ref="L2:L21" si="3">(F2/K2)*100</f>
        <v>11.361881570351013</v>
      </c>
      <c r="Q2">
        <f t="shared" ref="Q2:Q18" si="4">(K2/B2)*100</f>
        <v>3.1767924528301883</v>
      </c>
    </row>
    <row r="3" spans="1:20" x14ac:dyDescent="0.75">
      <c r="A3" s="1">
        <v>2</v>
      </c>
      <c r="B3">
        <v>52</v>
      </c>
      <c r="C3" t="s">
        <v>112</v>
      </c>
      <c r="D3">
        <v>1.3115000000000001</v>
      </c>
      <c r="E3">
        <v>1.6155999999999999</v>
      </c>
      <c r="F3" s="1">
        <f t="shared" si="0"/>
        <v>0.30409999999999981</v>
      </c>
      <c r="G3" t="s">
        <v>113</v>
      </c>
      <c r="H3">
        <v>1.3109</v>
      </c>
      <c r="I3">
        <v>2.7477999999999998</v>
      </c>
      <c r="J3" s="1">
        <f t="shared" si="1"/>
        <v>1.4368999999999998</v>
      </c>
      <c r="K3" s="1">
        <f t="shared" si="2"/>
        <v>1.7409999999999997</v>
      </c>
      <c r="L3" s="1">
        <f t="shared" si="3"/>
        <v>17.466973004020669</v>
      </c>
      <c r="Q3">
        <f t="shared" si="4"/>
        <v>3.3480769230769223</v>
      </c>
    </row>
    <row r="4" spans="1:20" x14ac:dyDescent="0.75">
      <c r="A4" s="1">
        <v>3</v>
      </c>
      <c r="B4">
        <v>50</v>
      </c>
      <c r="C4" t="s">
        <v>114</v>
      </c>
      <c r="D4">
        <v>1.3216000000000001</v>
      </c>
      <c r="E4">
        <v>1.5435000000000001</v>
      </c>
      <c r="F4" s="1">
        <f t="shared" si="0"/>
        <v>0.22189999999999999</v>
      </c>
      <c r="G4" t="s">
        <v>115</v>
      </c>
      <c r="H4">
        <v>1.3223</v>
      </c>
      <c r="I4">
        <v>2.46</v>
      </c>
      <c r="J4" s="1">
        <f t="shared" si="1"/>
        <v>1.1376999999999999</v>
      </c>
      <c r="K4" s="1">
        <f t="shared" si="2"/>
        <v>1.3595999999999999</v>
      </c>
      <c r="L4" s="1">
        <f t="shared" si="3"/>
        <v>16.32097675786996</v>
      </c>
      <c r="Q4">
        <f t="shared" si="4"/>
        <v>2.7191999999999998</v>
      </c>
    </row>
    <row r="5" spans="1:20" ht="15.5" thickBot="1" x14ac:dyDescent="0.9">
      <c r="A5" s="1">
        <v>4</v>
      </c>
      <c r="B5">
        <v>48</v>
      </c>
      <c r="C5" t="s">
        <v>116</v>
      </c>
      <c r="D5">
        <v>1.3042</v>
      </c>
      <c r="E5">
        <v>1.6094999999999999</v>
      </c>
      <c r="F5" s="1">
        <f t="shared" si="0"/>
        <v>0.3052999999999999</v>
      </c>
      <c r="G5" t="s">
        <v>117</v>
      </c>
      <c r="H5">
        <v>1.3057000000000001</v>
      </c>
      <c r="I5">
        <v>2.7195999999999998</v>
      </c>
      <c r="J5" s="1">
        <f t="shared" si="1"/>
        <v>1.4138999999999997</v>
      </c>
      <c r="K5" s="1">
        <f t="shared" si="2"/>
        <v>1.7191999999999996</v>
      </c>
      <c r="L5" s="1">
        <f t="shared" si="3"/>
        <v>17.758259655653791</v>
      </c>
      <c r="Q5">
        <f t="shared" si="4"/>
        <v>3.5816666666666657</v>
      </c>
    </row>
    <row r="6" spans="1:20" ht="16" x14ac:dyDescent="0.8">
      <c r="A6" s="1">
        <v>5</v>
      </c>
      <c r="B6">
        <v>57</v>
      </c>
      <c r="C6" t="s">
        <v>118</v>
      </c>
      <c r="D6">
        <v>1.3228</v>
      </c>
      <c r="E6">
        <v>1.7747999999999999</v>
      </c>
      <c r="F6" s="1">
        <f t="shared" si="0"/>
        <v>0.45199999999999996</v>
      </c>
      <c r="G6" t="s">
        <v>119</v>
      </c>
      <c r="H6">
        <v>1.33</v>
      </c>
      <c r="I6">
        <v>2.6063000000000001</v>
      </c>
      <c r="J6" s="1">
        <f t="shared" si="1"/>
        <v>1.2763</v>
      </c>
      <c r="K6" s="1">
        <f t="shared" si="2"/>
        <v>1.7282999999999999</v>
      </c>
      <c r="L6" s="1">
        <f t="shared" si="3"/>
        <v>26.152866979112421</v>
      </c>
      <c r="N6" s="3" t="s">
        <v>23</v>
      </c>
      <c r="O6" s="3"/>
      <c r="Q6">
        <f t="shared" si="4"/>
        <v>3.0321052631578946</v>
      </c>
      <c r="S6" s="3" t="s">
        <v>24</v>
      </c>
      <c r="T6" s="3"/>
    </row>
    <row r="7" spans="1:20" ht="16" x14ac:dyDescent="0.8">
      <c r="A7" s="1">
        <v>6</v>
      </c>
      <c r="B7">
        <v>53</v>
      </c>
      <c r="C7" t="s">
        <v>120</v>
      </c>
      <c r="D7">
        <v>1.3149</v>
      </c>
      <c r="E7" s="4">
        <v>1.5536000000000001</v>
      </c>
      <c r="F7" s="1">
        <f t="shared" si="0"/>
        <v>0.23870000000000013</v>
      </c>
      <c r="G7" t="s">
        <v>121</v>
      </c>
      <c r="H7">
        <v>1.3139000000000001</v>
      </c>
      <c r="I7">
        <v>2.9196</v>
      </c>
      <c r="J7" s="1">
        <f t="shared" si="1"/>
        <v>1.6056999999999999</v>
      </c>
      <c r="K7" s="1">
        <f t="shared" si="2"/>
        <v>1.8444</v>
      </c>
      <c r="L7" s="1">
        <f t="shared" si="3"/>
        <v>12.941878117545007</v>
      </c>
      <c r="N7" s="5"/>
      <c r="O7" s="5"/>
      <c r="Q7">
        <f t="shared" si="4"/>
        <v>3.4799999999999995</v>
      </c>
      <c r="S7" s="5"/>
      <c r="T7" s="5"/>
    </row>
    <row r="8" spans="1:20" x14ac:dyDescent="0.75">
      <c r="A8" s="1">
        <v>7</v>
      </c>
      <c r="B8">
        <v>51</v>
      </c>
      <c r="C8" t="s">
        <v>122</v>
      </c>
      <c r="D8">
        <v>1.3170999999999999</v>
      </c>
      <c r="E8">
        <v>1.5842000000000001</v>
      </c>
      <c r="F8" s="1">
        <f t="shared" si="0"/>
        <v>0.26710000000000012</v>
      </c>
      <c r="G8" t="s">
        <v>123</v>
      </c>
      <c r="H8">
        <v>1.3093999999999999</v>
      </c>
      <c r="I8">
        <v>2.3329</v>
      </c>
      <c r="J8" s="1">
        <f t="shared" si="1"/>
        <v>1.0235000000000001</v>
      </c>
      <c r="K8" s="1">
        <f t="shared" si="2"/>
        <v>1.2906000000000002</v>
      </c>
      <c r="L8" s="1">
        <f t="shared" si="3"/>
        <v>20.695800402913381</v>
      </c>
      <c r="Q8">
        <f t="shared" si="4"/>
        <v>2.5305882352941182</v>
      </c>
    </row>
    <row r="9" spans="1:20" x14ac:dyDescent="0.75">
      <c r="A9" s="1">
        <v>8</v>
      </c>
      <c r="B9">
        <v>56</v>
      </c>
      <c r="C9" t="s">
        <v>124</v>
      </c>
      <c r="D9">
        <v>1.3258000000000001</v>
      </c>
      <c r="E9">
        <v>1.5232000000000001</v>
      </c>
      <c r="F9" s="1">
        <f t="shared" si="0"/>
        <v>0.19740000000000002</v>
      </c>
      <c r="G9" t="s">
        <v>125</v>
      </c>
      <c r="H9">
        <v>1.3138000000000001</v>
      </c>
      <c r="I9">
        <v>2.222</v>
      </c>
      <c r="J9" s="1">
        <f t="shared" si="1"/>
        <v>0.9081999999999999</v>
      </c>
      <c r="K9" s="1">
        <f t="shared" si="2"/>
        <v>1.1055999999999999</v>
      </c>
      <c r="L9" s="1">
        <f t="shared" si="3"/>
        <v>17.85455861070912</v>
      </c>
      <c r="N9" t="s">
        <v>31</v>
      </c>
      <c r="O9">
        <f>AVERAGE(L2:L21)</f>
        <v>17.699861097555619</v>
      </c>
      <c r="Q9">
        <f t="shared" si="4"/>
        <v>1.9742857142857142</v>
      </c>
      <c r="S9" t="s">
        <v>31</v>
      </c>
      <c r="T9">
        <f>AVERAGE(Q2:Q20)</f>
        <v>3.0229022892343083</v>
      </c>
    </row>
    <row r="10" spans="1:20" x14ac:dyDescent="0.75">
      <c r="A10" s="1">
        <v>9</v>
      </c>
      <c r="B10">
        <v>49</v>
      </c>
      <c r="C10" t="s">
        <v>126</v>
      </c>
      <c r="D10">
        <v>1.3189</v>
      </c>
      <c r="E10">
        <v>1.5217000000000001</v>
      </c>
      <c r="F10" s="1">
        <f t="shared" si="0"/>
        <v>0.20280000000000009</v>
      </c>
      <c r="G10" t="s">
        <v>127</v>
      </c>
      <c r="H10">
        <v>1.3216000000000001</v>
      </c>
      <c r="I10">
        <v>2.5653999999999999</v>
      </c>
      <c r="J10" s="1">
        <f t="shared" si="1"/>
        <v>1.2437999999999998</v>
      </c>
      <c r="K10" s="1">
        <f t="shared" si="2"/>
        <v>1.4465999999999999</v>
      </c>
      <c r="L10" s="1">
        <f t="shared" si="3"/>
        <v>14.01907922024057</v>
      </c>
      <c r="N10" t="s">
        <v>34</v>
      </c>
      <c r="O10">
        <f>(O13/SQRT(20))</f>
        <v>0.95264524149927621</v>
      </c>
      <c r="Q10">
        <f t="shared" si="4"/>
        <v>2.9522448979591833</v>
      </c>
      <c r="S10" t="s">
        <v>34</v>
      </c>
      <c r="T10">
        <f>(T13/SQRT(20))</f>
        <v>0.1006523627880669</v>
      </c>
    </row>
    <row r="11" spans="1:20" x14ac:dyDescent="0.75">
      <c r="A11" s="1">
        <v>10</v>
      </c>
      <c r="B11">
        <v>52</v>
      </c>
      <c r="C11" t="s">
        <v>128</v>
      </c>
      <c r="D11">
        <v>1.3026</v>
      </c>
      <c r="E11">
        <v>1.5483</v>
      </c>
      <c r="F11" s="1">
        <f t="shared" si="0"/>
        <v>0.24570000000000003</v>
      </c>
      <c r="G11" t="s">
        <v>129</v>
      </c>
      <c r="H11">
        <v>1.3209</v>
      </c>
      <c r="I11">
        <v>2.6793</v>
      </c>
      <c r="J11" s="1">
        <f t="shared" si="1"/>
        <v>1.3584000000000001</v>
      </c>
      <c r="K11" s="1">
        <f t="shared" si="2"/>
        <v>1.6041000000000001</v>
      </c>
      <c r="L11" s="1">
        <f t="shared" si="3"/>
        <v>15.31700018702076</v>
      </c>
      <c r="N11" t="s">
        <v>37</v>
      </c>
      <c r="O11">
        <f>MEDIAN(L2:L21)</f>
        <v>17.61261632983723</v>
      </c>
      <c r="Q11">
        <f t="shared" si="4"/>
        <v>3.0848076923076926</v>
      </c>
      <c r="S11" t="s">
        <v>37</v>
      </c>
      <c r="T11">
        <f>MEDIAN(Q2:Q20)</f>
        <v>3.0321052631578946</v>
      </c>
    </row>
    <row r="12" spans="1:20" x14ac:dyDescent="0.75">
      <c r="A12" s="1">
        <v>11</v>
      </c>
      <c r="B12">
        <v>54</v>
      </c>
      <c r="C12" t="s">
        <v>130</v>
      </c>
      <c r="D12">
        <v>1.3149999999999999</v>
      </c>
      <c r="E12">
        <v>1.5575000000000001</v>
      </c>
      <c r="F12" s="1">
        <f t="shared" si="0"/>
        <v>0.24250000000000016</v>
      </c>
      <c r="G12" t="s">
        <v>131</v>
      </c>
      <c r="H12">
        <v>1.3055000000000001</v>
      </c>
      <c r="I12">
        <v>3.2271000000000001</v>
      </c>
      <c r="J12" s="1">
        <f t="shared" si="1"/>
        <v>1.9216</v>
      </c>
      <c r="K12" s="1">
        <f t="shared" si="2"/>
        <v>2.1641000000000004</v>
      </c>
      <c r="L12" s="1">
        <f t="shared" si="3"/>
        <v>11.205581997135074</v>
      </c>
      <c r="N12" t="s">
        <v>40</v>
      </c>
      <c r="O12" t="e">
        <f>_xlfn.MODE.SNGL(L2:L21)</f>
        <v>#N/A</v>
      </c>
      <c r="Q12">
        <f t="shared" si="4"/>
        <v>4.0075925925925935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46</v>
      </c>
      <c r="C13" t="s">
        <v>132</v>
      </c>
      <c r="D13">
        <v>1.3129</v>
      </c>
      <c r="E13">
        <v>1.5558000000000001</v>
      </c>
      <c r="F13" s="1">
        <f t="shared" si="0"/>
        <v>0.24290000000000012</v>
      </c>
      <c r="G13" t="s">
        <v>133</v>
      </c>
      <c r="H13">
        <v>1.3144</v>
      </c>
      <c r="I13">
        <v>2.2090999999999998</v>
      </c>
      <c r="J13" s="1">
        <f t="shared" si="1"/>
        <v>0.89469999999999983</v>
      </c>
      <c r="K13" s="1">
        <f t="shared" si="2"/>
        <v>1.1375999999999999</v>
      </c>
      <c r="L13" s="1">
        <f t="shared" si="3"/>
        <v>21.351969057665272</v>
      </c>
      <c r="N13" t="s">
        <v>43</v>
      </c>
      <c r="O13">
        <f>_xlfn.STDEV.S(L2:L21)</f>
        <v>4.260359036868171</v>
      </c>
      <c r="Q13">
        <f t="shared" si="4"/>
        <v>2.4730434782608697</v>
      </c>
      <c r="S13" t="s">
        <v>43</v>
      </c>
      <c r="T13">
        <f>_xlfn.STDEV.S(Q2:Q20)</f>
        <v>0.45013105058017572</v>
      </c>
    </row>
    <row r="14" spans="1:20" x14ac:dyDescent="0.75">
      <c r="A14" s="1">
        <v>13</v>
      </c>
      <c r="B14">
        <v>45</v>
      </c>
      <c r="C14" t="s">
        <v>134</v>
      </c>
      <c r="D14">
        <v>1.3024</v>
      </c>
      <c r="E14">
        <v>1.5569999999999999</v>
      </c>
      <c r="F14" s="1">
        <f t="shared" si="0"/>
        <v>0.25459999999999994</v>
      </c>
      <c r="G14" t="s">
        <v>135</v>
      </c>
      <c r="H14">
        <v>1.3129</v>
      </c>
      <c r="I14">
        <v>2.3329</v>
      </c>
      <c r="J14" s="1">
        <f t="shared" si="1"/>
        <v>1.02</v>
      </c>
      <c r="K14" s="1">
        <f t="shared" si="2"/>
        <v>1.2746</v>
      </c>
      <c r="L14" s="1">
        <f t="shared" si="3"/>
        <v>19.974894084418636</v>
      </c>
      <c r="N14" t="s">
        <v>46</v>
      </c>
      <c r="O14">
        <f>_xlfn.VAR.S(L2:L21)</f>
        <v>18.150659123024287</v>
      </c>
      <c r="Q14">
        <f t="shared" si="4"/>
        <v>2.8324444444444445</v>
      </c>
      <c r="S14" t="s">
        <v>46</v>
      </c>
      <c r="T14">
        <f>_xlfn.VAR.S(Q2:Q20)</f>
        <v>0.20261796269641272</v>
      </c>
    </row>
    <row r="15" spans="1:20" x14ac:dyDescent="0.75">
      <c r="A15" s="1">
        <v>14</v>
      </c>
      <c r="B15">
        <v>46</v>
      </c>
      <c r="C15" t="s">
        <v>136</v>
      </c>
      <c r="D15">
        <v>1.319</v>
      </c>
      <c r="E15">
        <v>1.4633</v>
      </c>
      <c r="F15" s="1">
        <f t="shared" si="0"/>
        <v>0.14430000000000009</v>
      </c>
      <c r="G15" t="s">
        <v>137</v>
      </c>
      <c r="H15">
        <v>1.3182</v>
      </c>
      <c r="I15">
        <v>2.4922</v>
      </c>
      <c r="J15" s="1">
        <f t="shared" si="1"/>
        <v>1.1739999999999999</v>
      </c>
      <c r="K15" s="1">
        <f t="shared" si="2"/>
        <v>1.3183</v>
      </c>
      <c r="L15" s="1">
        <f t="shared" si="3"/>
        <v>10.945915193810217</v>
      </c>
      <c r="N15" t="s">
        <v>49</v>
      </c>
      <c r="O15">
        <f>KURT(L2:L21)</f>
        <v>-0.51816201762553504</v>
      </c>
      <c r="Q15">
        <f t="shared" si="4"/>
        <v>2.8658695652173916</v>
      </c>
      <c r="S15" t="s">
        <v>49</v>
      </c>
      <c r="T15">
        <f>KURT(Q2:Q20)</f>
        <v>1.1233532527845322</v>
      </c>
    </row>
    <row r="16" spans="1:20" x14ac:dyDescent="0.75">
      <c r="A16" s="1">
        <v>15</v>
      </c>
      <c r="B16">
        <v>54</v>
      </c>
      <c r="C16" t="s">
        <v>138</v>
      </c>
      <c r="D16">
        <v>1.3131999999999999</v>
      </c>
      <c r="E16">
        <v>1.6255999999999999</v>
      </c>
      <c r="F16" s="1">
        <f t="shared" si="0"/>
        <v>0.31240000000000001</v>
      </c>
      <c r="G16" t="s">
        <v>139</v>
      </c>
      <c r="H16">
        <v>1.3174999999999999</v>
      </c>
      <c r="I16">
        <v>2.7054</v>
      </c>
      <c r="J16" s="1">
        <f t="shared" si="1"/>
        <v>1.3879000000000001</v>
      </c>
      <c r="K16" s="1">
        <f t="shared" si="2"/>
        <v>1.7003000000000001</v>
      </c>
      <c r="L16" s="1">
        <f t="shared" si="3"/>
        <v>18.373228253837556</v>
      </c>
      <c r="N16" t="s">
        <v>52</v>
      </c>
      <c r="O16">
        <f>SKEW(L2:L21)</f>
        <v>5.527647490993659E-2</v>
      </c>
      <c r="Q16">
        <f t="shared" si="4"/>
        <v>3.1487037037037044</v>
      </c>
      <c r="S16" t="s">
        <v>52</v>
      </c>
      <c r="T16">
        <f>SKEW(Q2:Q20)</f>
        <v>-0.1262797328001099</v>
      </c>
    </row>
    <row r="17" spans="1:20" x14ac:dyDescent="0.75">
      <c r="A17" s="1">
        <v>16</v>
      </c>
      <c r="B17">
        <v>46</v>
      </c>
      <c r="C17" t="s">
        <v>140</v>
      </c>
      <c r="D17">
        <v>1.3193999999999999</v>
      </c>
      <c r="E17">
        <v>1.5891999999999999</v>
      </c>
      <c r="F17" s="1">
        <f t="shared" si="0"/>
        <v>0.26980000000000004</v>
      </c>
      <c r="G17" t="s">
        <v>141</v>
      </c>
      <c r="H17">
        <v>1.3207</v>
      </c>
      <c r="I17">
        <v>2.3191000000000002</v>
      </c>
      <c r="J17" s="1">
        <f t="shared" si="1"/>
        <v>0.99840000000000018</v>
      </c>
      <c r="K17" s="1">
        <f t="shared" si="2"/>
        <v>1.2682000000000002</v>
      </c>
      <c r="L17" s="1">
        <f t="shared" si="3"/>
        <v>21.274246964201229</v>
      </c>
      <c r="N17" t="s">
        <v>55</v>
      </c>
      <c r="O17">
        <f>MAX(L2:L21)-MIN(L2:L21)</f>
        <v>15.206951785302204</v>
      </c>
      <c r="Q17">
        <f t="shared" si="4"/>
        <v>2.7569565217391312</v>
      </c>
      <c r="S17" t="s">
        <v>55</v>
      </c>
      <c r="T17">
        <f>MAX(Q2:Q20)-MIN(Q2:Q20)</f>
        <v>2.0333068783068793</v>
      </c>
    </row>
    <row r="18" spans="1:20" x14ac:dyDescent="0.75">
      <c r="A18" s="1">
        <v>17</v>
      </c>
      <c r="B18">
        <v>56</v>
      </c>
      <c r="C18" t="s">
        <v>142</v>
      </c>
      <c r="D18">
        <v>1.3192999999999999</v>
      </c>
      <c r="E18">
        <v>1.6493</v>
      </c>
      <c r="F18" s="1">
        <f t="shared" si="0"/>
        <v>0.33000000000000007</v>
      </c>
      <c r="G18" t="s">
        <v>143</v>
      </c>
      <c r="H18">
        <v>1.325</v>
      </c>
      <c r="I18">
        <v>2.8881000000000001</v>
      </c>
      <c r="J18" s="1">
        <f t="shared" si="1"/>
        <v>1.5631000000000002</v>
      </c>
      <c r="K18" s="1">
        <f t="shared" si="2"/>
        <v>1.8931000000000002</v>
      </c>
      <c r="L18" s="1">
        <f t="shared" si="3"/>
        <v>17.431725740848343</v>
      </c>
      <c r="N18" t="s">
        <v>58</v>
      </c>
      <c r="O18">
        <f>MIN(L2:L21)</f>
        <v>10.945915193810217</v>
      </c>
      <c r="Q18">
        <f t="shared" si="4"/>
        <v>3.3805357142857142</v>
      </c>
      <c r="S18" t="s">
        <v>58</v>
      </c>
      <c r="T18">
        <f>MIN(Q2:Q20)</f>
        <v>1.9742857142857142</v>
      </c>
    </row>
    <row r="19" spans="1:20" x14ac:dyDescent="0.75">
      <c r="A19" s="1">
        <v>18</v>
      </c>
      <c r="B19">
        <v>51</v>
      </c>
      <c r="C19" t="s">
        <v>144</v>
      </c>
      <c r="D19">
        <v>1.3253999999999999</v>
      </c>
      <c r="E19">
        <v>1.7456</v>
      </c>
      <c r="F19" s="1">
        <f t="shared" si="0"/>
        <v>0.42020000000000013</v>
      </c>
      <c r="G19" t="s">
        <v>145</v>
      </c>
      <c r="H19">
        <v>1.3109999999999999</v>
      </c>
      <c r="I19">
        <v>2.641</v>
      </c>
      <c r="J19" s="1">
        <f t="shared" si="1"/>
        <v>1.33</v>
      </c>
      <c r="K19" s="1">
        <f t="shared" si="2"/>
        <v>1.7502000000000002</v>
      </c>
      <c r="L19" s="1">
        <f t="shared" si="3"/>
        <v>24.008684721746089</v>
      </c>
      <c r="N19" t="s">
        <v>61</v>
      </c>
      <c r="O19">
        <f>MAX(L2:L21)</f>
        <v>26.152866979112421</v>
      </c>
      <c r="Q19">
        <f>(K20/B20)*100</f>
        <v>2.9946296296296295</v>
      </c>
      <c r="S19" t="s">
        <v>61</v>
      </c>
      <c r="T19">
        <f>MAX(Q2:Q20)</f>
        <v>4.0075925925925935</v>
      </c>
    </row>
    <row r="20" spans="1:20" x14ac:dyDescent="0.75">
      <c r="A20" s="1">
        <v>19</v>
      </c>
      <c r="B20">
        <v>54</v>
      </c>
      <c r="C20" t="s">
        <v>146</v>
      </c>
      <c r="D20">
        <v>1.3063</v>
      </c>
      <c r="E20">
        <v>1.5857000000000001</v>
      </c>
      <c r="F20" s="1">
        <f t="shared" si="0"/>
        <v>0.27940000000000009</v>
      </c>
      <c r="G20" t="s">
        <v>147</v>
      </c>
      <c r="H20">
        <v>1.3068</v>
      </c>
      <c r="I20" s="1">
        <v>2.6444999999999999</v>
      </c>
      <c r="J20" s="1">
        <f t="shared" si="1"/>
        <v>1.3376999999999999</v>
      </c>
      <c r="K20" s="1">
        <f t="shared" si="2"/>
        <v>1.6171</v>
      </c>
      <c r="L20" s="1">
        <f t="shared" si="3"/>
        <v>17.277843052377719</v>
      </c>
      <c r="N20" t="s">
        <v>64</v>
      </c>
      <c r="O20">
        <f>SUM(L2:L21)</f>
        <v>353.99722195111241</v>
      </c>
      <c r="Q20">
        <f>(K21/B21)*100</f>
        <v>3.0956000000000006</v>
      </c>
      <c r="S20" t="s">
        <v>64</v>
      </c>
      <c r="T20">
        <f>SUM(Q2:Q20)</f>
        <v>57.435143495451854</v>
      </c>
    </row>
    <row r="21" spans="1:20" ht="15.5" thickBot="1" x14ac:dyDescent="0.9">
      <c r="A21" s="1">
        <v>20</v>
      </c>
      <c r="B21">
        <v>50</v>
      </c>
      <c r="C21" t="s">
        <v>148</v>
      </c>
      <c r="D21">
        <v>1.3223</v>
      </c>
      <c r="E21" s="2">
        <v>1.6669</v>
      </c>
      <c r="F21" s="1">
        <f t="shared" si="0"/>
        <v>0.34460000000000002</v>
      </c>
      <c r="G21" t="s">
        <v>149</v>
      </c>
      <c r="H21">
        <v>1.3191999999999999</v>
      </c>
      <c r="I21" s="1">
        <v>2.5224000000000002</v>
      </c>
      <c r="J21" s="1">
        <f t="shared" si="1"/>
        <v>1.2032000000000003</v>
      </c>
      <c r="K21" s="1">
        <f t="shared" si="2"/>
        <v>1.5478000000000003</v>
      </c>
      <c r="L21" s="1">
        <f t="shared" si="3"/>
        <v>22.263858379635611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52</v>
      </c>
      <c r="C2" t="s">
        <v>150</v>
      </c>
      <c r="D2">
        <v>1.3102</v>
      </c>
      <c r="E2">
        <v>1.5985</v>
      </c>
      <c r="F2" s="1">
        <f t="shared" ref="F2:F21" si="0">(E2-D2)</f>
        <v>0.2883</v>
      </c>
      <c r="G2" t="s">
        <v>151</v>
      </c>
      <c r="H2">
        <v>1.304</v>
      </c>
      <c r="I2">
        <v>2.6661999999999999</v>
      </c>
      <c r="J2" s="1">
        <f t="shared" ref="J2:J12" si="1">(I2-H2)</f>
        <v>1.3621999999999999</v>
      </c>
      <c r="K2" s="1">
        <f t="shared" ref="K2:K21" si="2">(F2+J2)</f>
        <v>1.6504999999999999</v>
      </c>
      <c r="L2" s="1">
        <f t="shared" ref="L2:L21" si="3">(F2/K2)*100</f>
        <v>17.467434110875494</v>
      </c>
      <c r="Q2">
        <f t="shared" ref="Q2:Q18" si="4">(K2/B2)*100</f>
        <v>3.1740384615384616</v>
      </c>
    </row>
    <row r="3" spans="1:20" x14ac:dyDescent="0.75">
      <c r="A3" s="1">
        <v>2</v>
      </c>
      <c r="B3">
        <v>48</v>
      </c>
      <c r="C3" t="s">
        <v>152</v>
      </c>
      <c r="D3">
        <v>1.2956000000000001</v>
      </c>
      <c r="E3">
        <v>1.6800999999999999</v>
      </c>
      <c r="F3" s="1">
        <f t="shared" si="0"/>
        <v>0.38449999999999984</v>
      </c>
      <c r="G3" t="s">
        <v>153</v>
      </c>
      <c r="H3">
        <v>1.3009999999999999</v>
      </c>
      <c r="I3">
        <v>2.5350000000000001</v>
      </c>
      <c r="J3" s="1">
        <f t="shared" si="1"/>
        <v>1.2340000000000002</v>
      </c>
      <c r="K3" s="1">
        <f t="shared" si="2"/>
        <v>1.6185</v>
      </c>
      <c r="L3" s="1">
        <f t="shared" si="3"/>
        <v>23.75656472042013</v>
      </c>
      <c r="Q3">
        <f t="shared" si="4"/>
        <v>3.3718749999999997</v>
      </c>
    </row>
    <row r="4" spans="1:20" x14ac:dyDescent="0.75">
      <c r="A4" s="1">
        <v>3</v>
      </c>
      <c r="B4">
        <v>56</v>
      </c>
      <c r="C4" t="s">
        <v>154</v>
      </c>
      <c r="D4">
        <v>1.2959000000000001</v>
      </c>
      <c r="E4">
        <v>1.5975999999999999</v>
      </c>
      <c r="F4" s="1">
        <f t="shared" si="0"/>
        <v>0.30169999999999986</v>
      </c>
      <c r="G4" t="s">
        <v>155</v>
      </c>
      <c r="H4">
        <v>1.3033999999999999</v>
      </c>
      <c r="I4">
        <v>2.9817</v>
      </c>
      <c r="J4" s="1">
        <f t="shared" si="1"/>
        <v>1.6783000000000001</v>
      </c>
      <c r="K4" s="1">
        <f t="shared" si="2"/>
        <v>1.98</v>
      </c>
      <c r="L4" s="1">
        <f t="shared" si="3"/>
        <v>15.23737373737373</v>
      </c>
      <c r="Q4">
        <f t="shared" si="4"/>
        <v>3.5357142857142856</v>
      </c>
    </row>
    <row r="5" spans="1:20" ht="15.5" thickBot="1" x14ac:dyDescent="0.9">
      <c r="A5" s="1">
        <v>4</v>
      </c>
      <c r="B5">
        <v>55</v>
      </c>
      <c r="C5" t="s">
        <v>156</v>
      </c>
      <c r="D5">
        <v>1.3028999999999999</v>
      </c>
      <c r="E5">
        <v>1.587</v>
      </c>
      <c r="F5" s="1">
        <f t="shared" si="0"/>
        <v>0.28410000000000002</v>
      </c>
      <c r="G5" t="s">
        <v>157</v>
      </c>
      <c r="H5">
        <v>1.2958000000000001</v>
      </c>
      <c r="I5">
        <v>2.9428000000000001</v>
      </c>
      <c r="J5" s="1">
        <f t="shared" si="1"/>
        <v>1.647</v>
      </c>
      <c r="K5" s="1">
        <f t="shared" si="2"/>
        <v>1.9311</v>
      </c>
      <c r="L5" s="1">
        <f t="shared" si="3"/>
        <v>14.711822277458445</v>
      </c>
      <c r="Q5">
        <f t="shared" si="4"/>
        <v>3.511090909090909</v>
      </c>
    </row>
    <row r="6" spans="1:20" ht="16" x14ac:dyDescent="0.8">
      <c r="A6" s="1">
        <v>5</v>
      </c>
      <c r="B6">
        <v>55</v>
      </c>
      <c r="C6" t="s">
        <v>158</v>
      </c>
      <c r="D6">
        <v>1.2992999999999999</v>
      </c>
      <c r="E6">
        <v>1.677</v>
      </c>
      <c r="F6" s="1">
        <f t="shared" si="0"/>
        <v>0.37770000000000015</v>
      </c>
      <c r="G6" t="s">
        <v>159</v>
      </c>
      <c r="H6">
        <v>1.2822</v>
      </c>
      <c r="I6">
        <v>3.0703</v>
      </c>
      <c r="J6" s="1">
        <f t="shared" si="1"/>
        <v>1.7881</v>
      </c>
      <c r="K6" s="1">
        <f t="shared" si="2"/>
        <v>2.1657999999999999</v>
      </c>
      <c r="L6" s="1">
        <f t="shared" si="3"/>
        <v>17.439283405669968</v>
      </c>
      <c r="N6" s="3" t="s">
        <v>23</v>
      </c>
      <c r="O6" s="3"/>
      <c r="Q6">
        <f t="shared" si="4"/>
        <v>3.9378181818181819</v>
      </c>
      <c r="S6" s="3" t="s">
        <v>24</v>
      </c>
      <c r="T6" s="3"/>
    </row>
    <row r="7" spans="1:20" ht="16" x14ac:dyDescent="0.8">
      <c r="A7" s="1">
        <v>6</v>
      </c>
      <c r="B7">
        <v>56</v>
      </c>
      <c r="C7" t="s">
        <v>160</v>
      </c>
      <c r="D7">
        <v>1.3068</v>
      </c>
      <c r="E7" s="4">
        <v>1.5817000000000001</v>
      </c>
      <c r="F7" s="1">
        <f t="shared" si="0"/>
        <v>0.27490000000000014</v>
      </c>
      <c r="G7" t="s">
        <v>161</v>
      </c>
      <c r="H7">
        <v>1.3063</v>
      </c>
      <c r="I7">
        <v>3.3136000000000001</v>
      </c>
      <c r="J7" s="1">
        <f t="shared" si="1"/>
        <v>2.0072999999999999</v>
      </c>
      <c r="K7" s="1">
        <f t="shared" si="2"/>
        <v>2.2822</v>
      </c>
      <c r="L7" s="1">
        <f t="shared" si="3"/>
        <v>12.045394794496545</v>
      </c>
      <c r="N7" s="5"/>
      <c r="O7" s="5"/>
      <c r="Q7">
        <f t="shared" si="4"/>
        <v>4.0753571428571433</v>
      </c>
      <c r="S7" s="5"/>
      <c r="T7" s="5"/>
    </row>
    <row r="8" spans="1:20" x14ac:dyDescent="0.75">
      <c r="A8" s="1">
        <v>7</v>
      </c>
      <c r="B8">
        <v>58</v>
      </c>
      <c r="C8" t="s">
        <v>162</v>
      </c>
      <c r="D8">
        <v>1.284</v>
      </c>
      <c r="E8">
        <v>1.4632000000000001</v>
      </c>
      <c r="F8" s="1">
        <f t="shared" si="0"/>
        <v>0.17920000000000003</v>
      </c>
      <c r="G8" t="s">
        <v>163</v>
      </c>
      <c r="H8">
        <v>1.3075000000000001</v>
      </c>
      <c r="I8">
        <v>3.8898000000000001</v>
      </c>
      <c r="J8" s="1">
        <f t="shared" si="1"/>
        <v>2.5823</v>
      </c>
      <c r="K8" s="1">
        <f t="shared" si="2"/>
        <v>2.7614999999999998</v>
      </c>
      <c r="L8" s="1">
        <f t="shared" si="3"/>
        <v>6.489226869455007</v>
      </c>
      <c r="Q8">
        <f t="shared" si="4"/>
        <v>4.761206896551724</v>
      </c>
    </row>
    <row r="9" spans="1:20" x14ac:dyDescent="0.75">
      <c r="A9" s="1">
        <v>8</v>
      </c>
      <c r="B9">
        <v>47</v>
      </c>
      <c r="C9" t="s">
        <v>164</v>
      </c>
      <c r="D9">
        <v>1.2962</v>
      </c>
      <c r="E9">
        <v>1.4956</v>
      </c>
      <c r="F9" s="1">
        <f t="shared" si="0"/>
        <v>0.19940000000000002</v>
      </c>
      <c r="G9" t="s">
        <v>165</v>
      </c>
      <c r="H9">
        <v>1.3058000000000001</v>
      </c>
      <c r="I9">
        <v>2.4506000000000001</v>
      </c>
      <c r="J9" s="1">
        <f t="shared" si="1"/>
        <v>1.1448</v>
      </c>
      <c r="K9" s="1">
        <f t="shared" si="2"/>
        <v>1.3442000000000001</v>
      </c>
      <c r="L9" s="1">
        <f t="shared" si="3"/>
        <v>14.834102068144622</v>
      </c>
      <c r="N9" t="s">
        <v>31</v>
      </c>
      <c r="O9">
        <f>AVERAGE(L2:L21)</f>
        <v>9.8609471495614187</v>
      </c>
      <c r="Q9">
        <f t="shared" si="4"/>
        <v>2.86</v>
      </c>
      <c r="S9" t="s">
        <v>31</v>
      </c>
      <c r="T9">
        <f>AVERAGE(Q2:Q20)</f>
        <v>3.1164851809688305</v>
      </c>
    </row>
    <row r="10" spans="1:20" x14ac:dyDescent="0.75">
      <c r="A10" s="1">
        <v>9</v>
      </c>
      <c r="B10">
        <v>52</v>
      </c>
      <c r="C10" t="s">
        <v>166</v>
      </c>
      <c r="D10">
        <v>1.302</v>
      </c>
      <c r="E10">
        <v>1.6452</v>
      </c>
      <c r="F10" s="1">
        <f t="shared" si="0"/>
        <v>0.34319999999999995</v>
      </c>
      <c r="G10" t="s">
        <v>167</v>
      </c>
      <c r="H10">
        <v>1.3075000000000001</v>
      </c>
      <c r="I10">
        <v>2.8260999999999998</v>
      </c>
      <c r="J10" s="1">
        <f t="shared" si="1"/>
        <v>1.5185999999999997</v>
      </c>
      <c r="K10" s="1">
        <f t="shared" si="2"/>
        <v>1.8617999999999997</v>
      </c>
      <c r="L10" s="1">
        <f t="shared" si="3"/>
        <v>18.433773767321949</v>
      </c>
      <c r="N10" t="s">
        <v>34</v>
      </c>
      <c r="O10">
        <f>(O13/SQRT(20))</f>
        <v>3.7252711884857233</v>
      </c>
      <c r="Q10">
        <f t="shared" si="4"/>
        <v>3.5803846153846144</v>
      </c>
      <c r="S10" t="s">
        <v>34</v>
      </c>
      <c r="T10">
        <f>(T13/SQRT(20))</f>
        <v>0.39208043415277372</v>
      </c>
    </row>
    <row r="11" spans="1:20" x14ac:dyDescent="0.75">
      <c r="A11" s="1">
        <v>10</v>
      </c>
      <c r="B11">
        <v>55</v>
      </c>
      <c r="C11" t="s">
        <v>168</v>
      </c>
      <c r="D11">
        <v>1.3069</v>
      </c>
      <c r="E11">
        <v>1.554</v>
      </c>
      <c r="F11" s="1">
        <f t="shared" si="0"/>
        <v>0.2471000000000001</v>
      </c>
      <c r="G11" t="s">
        <v>169</v>
      </c>
      <c r="H11">
        <v>1.3179000000000001</v>
      </c>
      <c r="I11">
        <v>3.3088000000000002</v>
      </c>
      <c r="J11" s="1">
        <f t="shared" si="1"/>
        <v>1.9909000000000001</v>
      </c>
      <c r="K11" s="1">
        <f t="shared" si="2"/>
        <v>2.2380000000000004</v>
      </c>
      <c r="L11" s="1">
        <f t="shared" si="3"/>
        <v>11.041108132260948</v>
      </c>
      <c r="N11" t="s">
        <v>37</v>
      </c>
      <c r="O11">
        <f>MEDIAN(L2:L21)</f>
        <v>14.772962172801535</v>
      </c>
      <c r="Q11">
        <f t="shared" si="4"/>
        <v>4.0690909090909093</v>
      </c>
      <c r="S11" t="s">
        <v>37</v>
      </c>
      <c r="T11">
        <f>MEDIAN(Q2:Q20)</f>
        <v>3.5357142857142856</v>
      </c>
    </row>
    <row r="12" spans="1:20" x14ac:dyDescent="0.75">
      <c r="A12" s="1">
        <v>11</v>
      </c>
      <c r="B12">
        <v>58</v>
      </c>
      <c r="C12" t="s">
        <v>170</v>
      </c>
      <c r="D12">
        <v>1.3007</v>
      </c>
      <c r="E12">
        <v>1.5506</v>
      </c>
      <c r="F12" s="1">
        <f t="shared" si="0"/>
        <v>0.24990000000000001</v>
      </c>
      <c r="G12" t="s">
        <v>171</v>
      </c>
      <c r="H12">
        <v>1.3085</v>
      </c>
      <c r="I12">
        <v>3.9289000000000001</v>
      </c>
      <c r="J12" s="1">
        <f t="shared" si="1"/>
        <v>2.6204000000000001</v>
      </c>
      <c r="K12" s="1">
        <f t="shared" si="2"/>
        <v>2.8703000000000003</v>
      </c>
      <c r="L12" s="1">
        <f t="shared" si="3"/>
        <v>8.7064069957844126</v>
      </c>
      <c r="N12" t="s">
        <v>40</v>
      </c>
      <c r="O12" t="e">
        <f>_xlfn.MODE.SNGL(L2:L21)</f>
        <v>#N/A</v>
      </c>
      <c r="Q12">
        <f t="shared" si="4"/>
        <v>4.9487931034482759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62</v>
      </c>
      <c r="C13" t="s">
        <v>172</v>
      </c>
      <c r="D13">
        <v>1.2884</v>
      </c>
      <c r="E13">
        <v>1.5795999999999999</v>
      </c>
      <c r="F13" s="1">
        <f t="shared" si="0"/>
        <v>0.2911999999999999</v>
      </c>
      <c r="G13" t="s">
        <v>173</v>
      </c>
      <c r="H13">
        <v>1.3012999999999999</v>
      </c>
      <c r="I13">
        <v>3.4296000000000002</v>
      </c>
      <c r="J13" s="1">
        <f>(I27-H13)</f>
        <v>-1.3012999999999999</v>
      </c>
      <c r="K13" s="1">
        <f t="shared" si="2"/>
        <v>-1.0101</v>
      </c>
      <c r="L13" s="1">
        <f t="shared" si="3"/>
        <v>-28.828828828828819</v>
      </c>
      <c r="N13" t="s">
        <v>43</v>
      </c>
      <c r="O13">
        <f>_xlfn.STDEV.S(L2:L21)</f>
        <v>16.659919224151018</v>
      </c>
      <c r="Q13">
        <f t="shared" si="4"/>
        <v>-1.6291935483870967</v>
      </c>
      <c r="S13" t="s">
        <v>43</v>
      </c>
      <c r="T13">
        <f>_xlfn.STDEV.S(Q2:Q20)</f>
        <v>1.7534370068264644</v>
      </c>
    </row>
    <row r="14" spans="1:20" x14ac:dyDescent="0.75">
      <c r="A14" s="1">
        <v>13</v>
      </c>
      <c r="B14">
        <v>56</v>
      </c>
      <c r="C14" t="s">
        <v>174</v>
      </c>
      <c r="D14">
        <v>1.3029999999999999</v>
      </c>
      <c r="E14">
        <v>1.4742</v>
      </c>
      <c r="F14" s="1">
        <f t="shared" si="0"/>
        <v>0.17120000000000002</v>
      </c>
      <c r="G14" t="s">
        <v>175</v>
      </c>
      <c r="H14">
        <v>1.3095000000000001</v>
      </c>
      <c r="I14">
        <v>3.4247999999999998</v>
      </c>
      <c r="J14" s="1">
        <f t="shared" ref="J14:J21" si="5">(I15-H14)</f>
        <v>1.5147999999999999</v>
      </c>
      <c r="K14" s="1">
        <f t="shared" si="2"/>
        <v>1.6859999999999999</v>
      </c>
      <c r="L14" s="1">
        <f t="shared" si="3"/>
        <v>10.154211150652433</v>
      </c>
      <c r="N14" t="s">
        <v>46</v>
      </c>
      <c r="O14">
        <f>_xlfn.VAR.S(L2:L21)</f>
        <v>277.55290855523663</v>
      </c>
      <c r="Q14">
        <f t="shared" si="4"/>
        <v>3.0107142857142857</v>
      </c>
      <c r="S14" t="s">
        <v>46</v>
      </c>
      <c r="T14">
        <f>_xlfn.VAR.S(Q2:Q20)</f>
        <v>3.0745413369085508</v>
      </c>
    </row>
    <row r="15" spans="1:20" x14ac:dyDescent="0.75">
      <c r="A15" s="1">
        <v>14</v>
      </c>
      <c r="B15">
        <v>54</v>
      </c>
      <c r="C15" t="s">
        <v>176</v>
      </c>
      <c r="D15">
        <v>1.2963</v>
      </c>
      <c r="E15">
        <v>1.6485000000000001</v>
      </c>
      <c r="F15" s="1">
        <f t="shared" si="0"/>
        <v>0.35220000000000007</v>
      </c>
      <c r="G15" t="s">
        <v>177</v>
      </c>
      <c r="H15">
        <v>1.3013999999999999</v>
      </c>
      <c r="I15">
        <v>2.8243</v>
      </c>
      <c r="J15" s="1">
        <f t="shared" si="5"/>
        <v>1.2233000000000003</v>
      </c>
      <c r="K15" s="1">
        <f t="shared" si="2"/>
        <v>1.5755000000000003</v>
      </c>
      <c r="L15" s="1">
        <f t="shared" si="3"/>
        <v>22.354807997461123</v>
      </c>
      <c r="N15" t="s">
        <v>49</v>
      </c>
      <c r="O15">
        <f>KURT(L2:L21)</f>
        <v>6.6211255133101332</v>
      </c>
      <c r="Q15">
        <f t="shared" si="4"/>
        <v>2.9175925925925932</v>
      </c>
      <c r="S15" t="s">
        <v>49</v>
      </c>
      <c r="T15">
        <f>KURT(Q2:Q20)</f>
        <v>4.7536502105889387</v>
      </c>
    </row>
    <row r="16" spans="1:20" x14ac:dyDescent="0.75">
      <c r="A16" s="1">
        <v>15</v>
      </c>
      <c r="B16">
        <v>50</v>
      </c>
      <c r="C16" t="s">
        <v>178</v>
      </c>
      <c r="D16">
        <v>1.2951999999999999</v>
      </c>
      <c r="E16">
        <v>1.4722999999999999</v>
      </c>
      <c r="F16" s="1">
        <f t="shared" si="0"/>
        <v>0.17710000000000004</v>
      </c>
      <c r="G16" t="s">
        <v>179</v>
      </c>
      <c r="H16">
        <v>1.2943</v>
      </c>
      <c r="I16">
        <v>2.5247000000000002</v>
      </c>
      <c r="J16" s="1">
        <f t="shared" si="5"/>
        <v>1.4528000000000001</v>
      </c>
      <c r="K16" s="1">
        <f t="shared" si="2"/>
        <v>1.6299000000000001</v>
      </c>
      <c r="L16" s="1">
        <f t="shared" si="3"/>
        <v>10.865697282041845</v>
      </c>
      <c r="N16" t="s">
        <v>52</v>
      </c>
      <c r="O16">
        <f>SKEW(L2:L21)</f>
        <v>-2.6145731955835907</v>
      </c>
      <c r="Q16">
        <f t="shared" si="4"/>
        <v>3.2598000000000003</v>
      </c>
      <c r="S16" t="s">
        <v>52</v>
      </c>
      <c r="T16">
        <f>SKEW(Q2:Q20)</f>
        <v>-2.257861132045254</v>
      </c>
    </row>
    <row r="17" spans="1:20" x14ac:dyDescent="0.75">
      <c r="A17" s="1">
        <v>16</v>
      </c>
      <c r="B17">
        <v>52</v>
      </c>
      <c r="C17" t="s">
        <v>180</v>
      </c>
      <c r="D17">
        <v>1.2938000000000001</v>
      </c>
      <c r="E17">
        <v>1.69</v>
      </c>
      <c r="F17" s="1">
        <f t="shared" si="0"/>
        <v>0.39619999999999989</v>
      </c>
      <c r="G17" t="s">
        <v>181</v>
      </c>
      <c r="H17">
        <v>1.3073999999999999</v>
      </c>
      <c r="I17">
        <v>2.7471000000000001</v>
      </c>
      <c r="J17" s="1">
        <f t="shared" si="5"/>
        <v>1.5407000000000002</v>
      </c>
      <c r="K17" s="1">
        <f t="shared" si="2"/>
        <v>1.9369000000000001</v>
      </c>
      <c r="L17" s="1">
        <f t="shared" si="3"/>
        <v>20.4553668232743</v>
      </c>
      <c r="N17" t="s">
        <v>55</v>
      </c>
      <c r="O17">
        <f>MAX(L2:L21)-MIN(L2:L21)</f>
        <v>67.888281262860886</v>
      </c>
      <c r="Q17">
        <f t="shared" si="4"/>
        <v>3.7248076923076927</v>
      </c>
      <c r="S17" t="s">
        <v>55</v>
      </c>
      <c r="T17">
        <f>MAX(Q2:Q20)-MIN(Q2:Q20)</f>
        <v>6.5779866518353725</v>
      </c>
    </row>
    <row r="18" spans="1:20" x14ac:dyDescent="0.75">
      <c r="A18" s="1">
        <v>17</v>
      </c>
      <c r="B18">
        <v>55</v>
      </c>
      <c r="C18" t="s">
        <v>182</v>
      </c>
      <c r="D18">
        <v>1.2959000000000001</v>
      </c>
      <c r="E18">
        <v>1.7114</v>
      </c>
      <c r="F18" s="1">
        <f t="shared" si="0"/>
        <v>0.41549999999999998</v>
      </c>
      <c r="G18" t="s">
        <v>183</v>
      </c>
      <c r="H18">
        <v>1.3067</v>
      </c>
      <c r="I18">
        <v>2.8481000000000001</v>
      </c>
      <c r="J18" s="1">
        <f t="shared" si="5"/>
        <v>1.7891999999999999</v>
      </c>
      <c r="K18" s="1">
        <f t="shared" si="2"/>
        <v>2.2046999999999999</v>
      </c>
      <c r="L18" s="1">
        <f t="shared" si="3"/>
        <v>18.846101510409579</v>
      </c>
      <c r="N18" t="s">
        <v>58</v>
      </c>
      <c r="O18">
        <f>MIN(L2:L21)</f>
        <v>-44.131716542440763</v>
      </c>
      <c r="Q18">
        <f t="shared" si="4"/>
        <v>4.0085454545454544</v>
      </c>
      <c r="S18" t="s">
        <v>58</v>
      </c>
      <c r="T18">
        <f>MIN(Q2:Q20)</f>
        <v>-1.6291935483870967</v>
      </c>
    </row>
    <row r="19" spans="1:20" x14ac:dyDescent="0.75">
      <c r="A19" s="1">
        <v>18</v>
      </c>
      <c r="B19">
        <v>53</v>
      </c>
      <c r="C19" t="s">
        <v>184</v>
      </c>
      <c r="D19">
        <v>1.3048</v>
      </c>
      <c r="E19">
        <v>1.5563</v>
      </c>
      <c r="F19" s="1">
        <f t="shared" si="0"/>
        <v>0.25150000000000006</v>
      </c>
      <c r="G19" t="s">
        <v>185</v>
      </c>
      <c r="H19">
        <v>1.3037000000000001</v>
      </c>
      <c r="I19">
        <v>3.0958999999999999</v>
      </c>
      <c r="J19" s="1">
        <f t="shared" si="5"/>
        <v>1.4099999999999997</v>
      </c>
      <c r="K19" s="1">
        <f t="shared" si="2"/>
        <v>1.6614999999999998</v>
      </c>
      <c r="L19" s="1">
        <f t="shared" si="3"/>
        <v>15.136924465844123</v>
      </c>
      <c r="N19" t="s">
        <v>61</v>
      </c>
      <c r="O19">
        <f>MAX(L2:L21)</f>
        <v>23.75656472042013</v>
      </c>
      <c r="Q19">
        <f>(K20/B20)*100</f>
        <v>3.6726000000000001</v>
      </c>
      <c r="S19" t="s">
        <v>61</v>
      </c>
      <c r="T19">
        <f>MAX(Q2:Q20)</f>
        <v>4.9487931034482759</v>
      </c>
    </row>
    <row r="20" spans="1:20" x14ac:dyDescent="0.75">
      <c r="A20" s="1">
        <v>19</v>
      </c>
      <c r="B20">
        <v>50</v>
      </c>
      <c r="C20" t="s">
        <v>186</v>
      </c>
      <c r="D20">
        <v>1.3099000000000001</v>
      </c>
      <c r="E20">
        <v>1.534</v>
      </c>
      <c r="F20" s="1">
        <f t="shared" si="0"/>
        <v>0.22409999999999997</v>
      </c>
      <c r="G20" t="s">
        <v>187</v>
      </c>
      <c r="H20">
        <v>1.3064</v>
      </c>
      <c r="I20">
        <v>2.7136999999999998</v>
      </c>
      <c r="J20" s="1">
        <f t="shared" si="5"/>
        <v>1.6122000000000001</v>
      </c>
      <c r="K20" s="1">
        <f t="shared" si="2"/>
        <v>1.8363</v>
      </c>
      <c r="L20" s="1">
        <f t="shared" si="3"/>
        <v>12.203888253553338</v>
      </c>
      <c r="N20" t="s">
        <v>64</v>
      </c>
      <c r="O20">
        <f>SUM(L2:L21)</f>
        <v>197.21894299122837</v>
      </c>
      <c r="Q20">
        <f>(K21/B21)*100</f>
        <v>-1.5770175438596494</v>
      </c>
      <c r="S20" t="s">
        <v>64</v>
      </c>
      <c r="T20">
        <f>SUM(Q2:Q20)</f>
        <v>59.213218438407779</v>
      </c>
    </row>
    <row r="21" spans="1:20" ht="15.5" thickBot="1" x14ac:dyDescent="0.9">
      <c r="A21" s="1">
        <v>20</v>
      </c>
      <c r="B21">
        <v>57</v>
      </c>
      <c r="C21" t="s">
        <v>188</v>
      </c>
      <c r="D21">
        <v>1.3031999999999999</v>
      </c>
      <c r="E21" s="2">
        <v>1.6999</v>
      </c>
      <c r="F21" s="1">
        <f t="shared" si="0"/>
        <v>0.39670000000000005</v>
      </c>
      <c r="G21" t="s">
        <v>189</v>
      </c>
      <c r="H21">
        <v>1.2956000000000001</v>
      </c>
      <c r="I21" s="1">
        <v>2.9186000000000001</v>
      </c>
      <c r="J21" s="1">
        <f t="shared" si="5"/>
        <v>-1.2956000000000001</v>
      </c>
      <c r="K21" s="1">
        <f t="shared" si="2"/>
        <v>-0.89890000000000003</v>
      </c>
      <c r="L21" s="1">
        <f t="shared" si="3"/>
        <v>-44.131716542440763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  <row r="22" spans="1:20" x14ac:dyDescent="0.75">
      <c r="I22" s="1"/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55</v>
      </c>
      <c r="C2" t="s">
        <v>150</v>
      </c>
      <c r="D2">
        <v>1.3102</v>
      </c>
      <c r="E2">
        <v>1.5589999999999999</v>
      </c>
      <c r="F2" s="1">
        <f t="shared" ref="F2:F21" si="0">(E2-D2)</f>
        <v>0.24879999999999991</v>
      </c>
      <c r="G2" t="s">
        <v>151</v>
      </c>
      <c r="H2">
        <v>1.304</v>
      </c>
      <c r="I2">
        <v>3.2921999999999998</v>
      </c>
      <c r="J2" s="1">
        <f t="shared" ref="J2:J21" si="1">(I2-H2)</f>
        <v>1.9881999999999997</v>
      </c>
      <c r="K2" s="1">
        <f t="shared" ref="K2:K21" si="2">(F2+J2)</f>
        <v>2.2369999999999997</v>
      </c>
      <c r="L2" s="1">
        <f t="shared" ref="L2:L21" si="3">(F2/K2)*100</f>
        <v>11.122038444345103</v>
      </c>
      <c r="Q2">
        <f t="shared" ref="Q2:Q18" si="4">(K2/B2)*100</f>
        <v>4.0672727272727265</v>
      </c>
    </row>
    <row r="3" spans="1:20" x14ac:dyDescent="0.75">
      <c r="A3" s="1">
        <v>2</v>
      </c>
      <c r="B3">
        <v>57</v>
      </c>
      <c r="C3" t="s">
        <v>152</v>
      </c>
      <c r="D3">
        <v>1.2956000000000001</v>
      </c>
      <c r="E3">
        <v>1.7461</v>
      </c>
      <c r="F3" s="1">
        <f t="shared" si="0"/>
        <v>0.4504999999999999</v>
      </c>
      <c r="G3" t="s">
        <v>153</v>
      </c>
      <c r="H3">
        <v>1.3009999999999999</v>
      </c>
      <c r="I3">
        <v>2.7050999999999998</v>
      </c>
      <c r="J3" s="1">
        <f t="shared" si="1"/>
        <v>1.4040999999999999</v>
      </c>
      <c r="K3" s="1">
        <f t="shared" si="2"/>
        <v>1.8545999999999998</v>
      </c>
      <c r="L3" s="1">
        <f t="shared" si="3"/>
        <v>24.290952226895286</v>
      </c>
      <c r="Q3">
        <f t="shared" si="4"/>
        <v>3.2536842105263157</v>
      </c>
    </row>
    <row r="4" spans="1:20" x14ac:dyDescent="0.75">
      <c r="A4" s="1">
        <v>3</v>
      </c>
      <c r="B4">
        <v>51</v>
      </c>
      <c r="C4" t="s">
        <v>154</v>
      </c>
      <c r="D4">
        <v>1.2959000000000001</v>
      </c>
      <c r="E4">
        <v>1.5677000000000001</v>
      </c>
      <c r="F4" s="1">
        <f t="shared" si="0"/>
        <v>0.27180000000000004</v>
      </c>
      <c r="G4" t="s">
        <v>155</v>
      </c>
      <c r="H4">
        <v>1.3033999999999999</v>
      </c>
      <c r="I4">
        <v>2.5299999999999998</v>
      </c>
      <c r="J4" s="1">
        <f t="shared" si="1"/>
        <v>1.2265999999999999</v>
      </c>
      <c r="K4" s="1">
        <f t="shared" si="2"/>
        <v>1.4984</v>
      </c>
      <c r="L4" s="1">
        <f t="shared" si="3"/>
        <v>18.139348638547787</v>
      </c>
      <c r="Q4">
        <f t="shared" si="4"/>
        <v>2.9380392156862745</v>
      </c>
    </row>
    <row r="5" spans="1:20" ht="15.5" thickBot="1" x14ac:dyDescent="0.9">
      <c r="A5" s="1">
        <v>4</v>
      </c>
      <c r="B5">
        <v>52</v>
      </c>
      <c r="C5" t="s">
        <v>156</v>
      </c>
      <c r="D5">
        <v>1.3028999999999999</v>
      </c>
      <c r="E5">
        <v>1.6241000000000001</v>
      </c>
      <c r="F5" s="1">
        <f t="shared" si="0"/>
        <v>0.32120000000000015</v>
      </c>
      <c r="G5" t="s">
        <v>157</v>
      </c>
      <c r="H5">
        <v>1.2958000000000001</v>
      </c>
      <c r="I5">
        <v>2.5712000000000002</v>
      </c>
      <c r="J5" s="1">
        <f t="shared" si="1"/>
        <v>1.2754000000000001</v>
      </c>
      <c r="K5" s="1">
        <f t="shared" si="2"/>
        <v>1.5966000000000002</v>
      </c>
      <c r="L5" s="1">
        <f t="shared" si="3"/>
        <v>20.117750219215839</v>
      </c>
      <c r="Q5">
        <f t="shared" si="4"/>
        <v>3.0703846153846159</v>
      </c>
    </row>
    <row r="6" spans="1:20" ht="16" x14ac:dyDescent="0.8">
      <c r="A6" s="1">
        <v>5</v>
      </c>
      <c r="B6">
        <v>50</v>
      </c>
      <c r="C6" t="s">
        <v>158</v>
      </c>
      <c r="D6">
        <v>1.2992999999999999</v>
      </c>
      <c r="E6">
        <v>1.5718000000000001</v>
      </c>
      <c r="F6" s="1">
        <f t="shared" si="0"/>
        <v>0.27250000000000019</v>
      </c>
      <c r="G6" t="s">
        <v>159</v>
      </c>
      <c r="H6">
        <v>1.2822</v>
      </c>
      <c r="I6">
        <v>2.6951000000000001</v>
      </c>
      <c r="J6" s="1">
        <f t="shared" si="1"/>
        <v>1.4129</v>
      </c>
      <c r="K6" s="1">
        <f t="shared" si="2"/>
        <v>1.6854000000000002</v>
      </c>
      <c r="L6" s="1">
        <f t="shared" si="3"/>
        <v>16.1682686602587</v>
      </c>
      <c r="N6" s="3" t="s">
        <v>23</v>
      </c>
      <c r="O6" s="3"/>
      <c r="Q6">
        <f t="shared" si="4"/>
        <v>3.3708</v>
      </c>
      <c r="S6" s="3" t="s">
        <v>24</v>
      </c>
      <c r="T6" s="3"/>
    </row>
    <row r="7" spans="1:20" ht="16" x14ac:dyDescent="0.8">
      <c r="A7" s="1">
        <v>6</v>
      </c>
      <c r="B7">
        <v>53</v>
      </c>
      <c r="C7" t="s">
        <v>160</v>
      </c>
      <c r="D7">
        <v>1.3068</v>
      </c>
      <c r="E7" s="4">
        <v>1.677</v>
      </c>
      <c r="F7" s="1">
        <f t="shared" si="0"/>
        <v>0.37020000000000008</v>
      </c>
      <c r="G7" t="s">
        <v>161</v>
      </c>
      <c r="H7">
        <v>1.3063</v>
      </c>
      <c r="I7">
        <v>2.8811</v>
      </c>
      <c r="J7" s="1">
        <f t="shared" si="1"/>
        <v>1.5748</v>
      </c>
      <c r="K7" s="1">
        <f t="shared" si="2"/>
        <v>1.9450000000000001</v>
      </c>
      <c r="L7" s="1">
        <f t="shared" si="3"/>
        <v>19.033419023136251</v>
      </c>
      <c r="N7" s="5"/>
      <c r="O7" s="5"/>
      <c r="Q7">
        <f t="shared" si="4"/>
        <v>3.6698113207547172</v>
      </c>
      <c r="S7" s="5"/>
      <c r="T7" s="5"/>
    </row>
    <row r="8" spans="1:20" x14ac:dyDescent="0.75">
      <c r="A8" s="1">
        <v>7</v>
      </c>
      <c r="B8">
        <v>49</v>
      </c>
      <c r="C8" t="s">
        <v>162</v>
      </c>
      <c r="D8">
        <v>1.284</v>
      </c>
      <c r="E8">
        <v>1.5690999999999999</v>
      </c>
      <c r="F8" s="1">
        <f t="shared" si="0"/>
        <v>0.28509999999999991</v>
      </c>
      <c r="G8" t="s">
        <v>163</v>
      </c>
      <c r="H8">
        <v>1.3075000000000001</v>
      </c>
      <c r="I8">
        <v>2.661</v>
      </c>
      <c r="J8" s="1">
        <f t="shared" si="1"/>
        <v>1.3534999999999999</v>
      </c>
      <c r="K8" s="1">
        <f t="shared" si="2"/>
        <v>1.6385999999999998</v>
      </c>
      <c r="L8" s="1">
        <f t="shared" si="3"/>
        <v>17.398999145612105</v>
      </c>
      <c r="Q8">
        <f t="shared" si="4"/>
        <v>3.3440816326530607</v>
      </c>
    </row>
    <row r="9" spans="1:20" x14ac:dyDescent="0.75">
      <c r="A9" s="1">
        <v>8</v>
      </c>
      <c r="B9">
        <v>54</v>
      </c>
      <c r="C9" t="s">
        <v>164</v>
      </c>
      <c r="D9">
        <v>1.2962</v>
      </c>
      <c r="E9">
        <v>1.5277000000000001</v>
      </c>
      <c r="F9" s="1">
        <f t="shared" si="0"/>
        <v>0.23150000000000004</v>
      </c>
      <c r="G9" t="s">
        <v>165</v>
      </c>
      <c r="H9">
        <v>1.3058000000000001</v>
      </c>
      <c r="I9">
        <v>3.6806999999999999</v>
      </c>
      <c r="J9" s="1">
        <f t="shared" si="1"/>
        <v>2.3748999999999998</v>
      </c>
      <c r="K9" s="1">
        <f t="shared" si="2"/>
        <v>2.6063999999999998</v>
      </c>
      <c r="L9" s="1">
        <f t="shared" si="3"/>
        <v>8.8819828115408246</v>
      </c>
      <c r="N9" t="s">
        <v>31</v>
      </c>
      <c r="O9">
        <f>AVERAGE(L2:L21)</f>
        <v>16.627847538980596</v>
      </c>
      <c r="Q9">
        <f t="shared" si="4"/>
        <v>4.8266666666666662</v>
      </c>
      <c r="S9" t="s">
        <v>31</v>
      </c>
      <c r="T9">
        <f>AVERAGE(Q2:Q20)</f>
        <v>3.6322164400075954</v>
      </c>
    </row>
    <row r="10" spans="1:20" x14ac:dyDescent="0.75">
      <c r="A10" s="1">
        <v>9</v>
      </c>
      <c r="B10">
        <v>50</v>
      </c>
      <c r="C10" t="s">
        <v>166</v>
      </c>
      <c r="D10">
        <v>1.302</v>
      </c>
      <c r="E10">
        <v>1.4571000000000001</v>
      </c>
      <c r="F10" s="1">
        <f t="shared" si="0"/>
        <v>0.15510000000000002</v>
      </c>
      <c r="G10" t="s">
        <v>167</v>
      </c>
      <c r="H10">
        <v>1.3075000000000001</v>
      </c>
      <c r="I10">
        <v>2.2696000000000001</v>
      </c>
      <c r="J10" s="1">
        <f t="shared" si="1"/>
        <v>0.96209999999999996</v>
      </c>
      <c r="K10" s="1">
        <f t="shared" si="2"/>
        <v>1.1172</v>
      </c>
      <c r="L10" s="1">
        <f t="shared" si="3"/>
        <v>13.882921589688509</v>
      </c>
      <c r="N10" t="s">
        <v>34</v>
      </c>
      <c r="O10">
        <f>(O13/SQRT(20))</f>
        <v>1.1826015430020413</v>
      </c>
      <c r="Q10">
        <f t="shared" si="4"/>
        <v>2.2343999999999999</v>
      </c>
      <c r="S10" t="s">
        <v>34</v>
      </c>
      <c r="T10">
        <f>(T13/SQRT(20))</f>
        <v>0.15468617737319063</v>
      </c>
    </row>
    <row r="11" spans="1:20" x14ac:dyDescent="0.75">
      <c r="A11" s="1">
        <v>10</v>
      </c>
      <c r="B11">
        <v>58</v>
      </c>
      <c r="C11" t="s">
        <v>168</v>
      </c>
      <c r="D11">
        <v>1.3069</v>
      </c>
      <c r="E11">
        <v>1.7371000000000001</v>
      </c>
      <c r="F11" s="1">
        <f t="shared" si="0"/>
        <v>0.43020000000000014</v>
      </c>
      <c r="G11" t="s">
        <v>169</v>
      </c>
      <c r="H11">
        <v>1.3179000000000001</v>
      </c>
      <c r="I11">
        <v>3.1724999999999999</v>
      </c>
      <c r="J11" s="1">
        <f t="shared" si="1"/>
        <v>1.8545999999999998</v>
      </c>
      <c r="K11" s="1">
        <f t="shared" si="2"/>
        <v>2.2847999999999997</v>
      </c>
      <c r="L11" s="1">
        <f t="shared" si="3"/>
        <v>18.828781512605051</v>
      </c>
      <c r="N11" t="s">
        <v>37</v>
      </c>
      <c r="O11">
        <f>MEDIAN(L2:L21)</f>
        <v>17.769173892079948</v>
      </c>
      <c r="Q11">
        <f t="shared" si="4"/>
        <v>3.9393103448275859</v>
      </c>
      <c r="S11" t="s">
        <v>37</v>
      </c>
      <c r="T11">
        <f>MEDIAN(Q2:Q20)</f>
        <v>3.5324489795918366</v>
      </c>
    </row>
    <row r="12" spans="1:20" x14ac:dyDescent="0.75">
      <c r="A12" s="1">
        <v>11</v>
      </c>
      <c r="B12">
        <v>57</v>
      </c>
      <c r="C12" t="s">
        <v>170</v>
      </c>
      <c r="D12">
        <v>1.3007</v>
      </c>
      <c r="E12">
        <v>1.538</v>
      </c>
      <c r="F12" s="1">
        <f t="shared" si="0"/>
        <v>0.23730000000000007</v>
      </c>
      <c r="G12" t="s">
        <v>171</v>
      </c>
      <c r="H12">
        <v>1.3085</v>
      </c>
      <c r="I12">
        <v>3.7157</v>
      </c>
      <c r="J12" s="1">
        <f t="shared" si="1"/>
        <v>2.4072</v>
      </c>
      <c r="K12" s="1">
        <f t="shared" si="2"/>
        <v>2.6444999999999999</v>
      </c>
      <c r="L12" s="1">
        <f t="shared" si="3"/>
        <v>8.9733408961996624</v>
      </c>
      <c r="N12" t="s">
        <v>40</v>
      </c>
      <c r="O12" t="e">
        <f>_xlfn.MODE.SNGL(L2:L21)</f>
        <v>#N/A</v>
      </c>
      <c r="Q12">
        <f t="shared" si="4"/>
        <v>4.6394736842105262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54</v>
      </c>
      <c r="C13" t="s">
        <v>172</v>
      </c>
      <c r="D13">
        <v>1.2884</v>
      </c>
      <c r="E13">
        <v>1.6465000000000001</v>
      </c>
      <c r="F13" s="1">
        <f t="shared" si="0"/>
        <v>0.35810000000000008</v>
      </c>
      <c r="G13" t="s">
        <v>173</v>
      </c>
      <c r="H13">
        <v>1.3012999999999999</v>
      </c>
      <c r="I13">
        <v>2.7959999999999998</v>
      </c>
      <c r="J13" s="1">
        <f t="shared" si="1"/>
        <v>1.4946999999999999</v>
      </c>
      <c r="K13" s="1">
        <f t="shared" si="2"/>
        <v>1.8528</v>
      </c>
      <c r="L13" s="1">
        <f t="shared" si="3"/>
        <v>19.327504317789295</v>
      </c>
      <c r="N13" t="s">
        <v>43</v>
      </c>
      <c r="O13">
        <f>_xlfn.STDEV.S(L2:L21)</f>
        <v>5.288754880897411</v>
      </c>
      <c r="Q13">
        <f t="shared" si="4"/>
        <v>3.431111111111111</v>
      </c>
      <c r="S13" t="s">
        <v>43</v>
      </c>
      <c r="T13">
        <f>_xlfn.STDEV.S(Q2:Q20)</f>
        <v>0.69177761557208817</v>
      </c>
    </row>
    <row r="14" spans="1:20" x14ac:dyDescent="0.75">
      <c r="A14" s="1">
        <v>13</v>
      </c>
      <c r="B14">
        <v>58</v>
      </c>
      <c r="C14" t="s">
        <v>174</v>
      </c>
      <c r="D14">
        <v>1.3029999999999999</v>
      </c>
      <c r="E14">
        <v>1.5553999999999999</v>
      </c>
      <c r="F14" s="1">
        <f t="shared" si="0"/>
        <v>0.25239999999999996</v>
      </c>
      <c r="G14" t="s">
        <v>175</v>
      </c>
      <c r="H14">
        <v>1.3095000000000001</v>
      </c>
      <c r="I14">
        <v>4.0030999999999999</v>
      </c>
      <c r="J14" s="1">
        <f t="shared" si="1"/>
        <v>2.6936</v>
      </c>
      <c r="K14" s="1">
        <f t="shared" si="2"/>
        <v>2.9459999999999997</v>
      </c>
      <c r="L14" s="1">
        <f t="shared" si="3"/>
        <v>8.5675492192803802</v>
      </c>
      <c r="N14" t="s">
        <v>46</v>
      </c>
      <c r="O14">
        <f>_xlfn.VAR.S(L2:L21)</f>
        <v>27.970928190216192</v>
      </c>
      <c r="Q14">
        <f t="shared" si="4"/>
        <v>5.0793103448275856</v>
      </c>
      <c r="S14" t="s">
        <v>46</v>
      </c>
      <c r="T14">
        <f>_xlfn.VAR.S(Q2:Q20)</f>
        <v>0.47855626940660378</v>
      </c>
    </row>
    <row r="15" spans="1:20" x14ac:dyDescent="0.75">
      <c r="A15" s="1">
        <v>14</v>
      </c>
      <c r="B15">
        <v>49</v>
      </c>
      <c r="C15" t="s">
        <v>176</v>
      </c>
      <c r="D15">
        <v>1.2963</v>
      </c>
      <c r="E15">
        <v>1.4926999999999999</v>
      </c>
      <c r="F15" s="1">
        <f t="shared" si="0"/>
        <v>0.19639999999999991</v>
      </c>
      <c r="G15" t="s">
        <v>177</v>
      </c>
      <c r="H15">
        <v>1.3013999999999999</v>
      </c>
      <c r="I15">
        <v>2.8359000000000001</v>
      </c>
      <c r="J15" s="1">
        <f t="shared" si="1"/>
        <v>1.5345000000000002</v>
      </c>
      <c r="K15" s="1">
        <f t="shared" si="2"/>
        <v>1.7309000000000001</v>
      </c>
      <c r="L15" s="1">
        <f t="shared" si="3"/>
        <v>11.346698249465589</v>
      </c>
      <c r="N15" t="s">
        <v>49</v>
      </c>
      <c r="O15">
        <f>KURT(L2:L21)</f>
        <v>-0.49025473549421728</v>
      </c>
      <c r="Q15">
        <f t="shared" si="4"/>
        <v>3.5324489795918366</v>
      </c>
      <c r="S15" t="s">
        <v>49</v>
      </c>
      <c r="T15">
        <f>KURT(Q2:Q20)</f>
        <v>0.50480424477907748</v>
      </c>
    </row>
    <row r="16" spans="1:20" x14ac:dyDescent="0.75">
      <c r="A16" s="1">
        <v>15</v>
      </c>
      <c r="B16">
        <v>50</v>
      </c>
      <c r="C16" t="s">
        <v>178</v>
      </c>
      <c r="D16">
        <v>1.2951999999999999</v>
      </c>
      <c r="E16">
        <v>1.6276999999999999</v>
      </c>
      <c r="F16" s="1">
        <f t="shared" si="0"/>
        <v>0.33250000000000002</v>
      </c>
      <c r="G16" t="s">
        <v>179</v>
      </c>
      <c r="H16">
        <v>1.2943</v>
      </c>
      <c r="I16">
        <v>2.6909000000000001</v>
      </c>
      <c r="J16" s="1">
        <f t="shared" si="1"/>
        <v>1.3966000000000001</v>
      </c>
      <c r="K16" s="1">
        <f t="shared" si="2"/>
        <v>1.7291000000000001</v>
      </c>
      <c r="L16" s="1">
        <f t="shared" si="3"/>
        <v>19.22965704701868</v>
      </c>
      <c r="N16" t="s">
        <v>52</v>
      </c>
      <c r="O16">
        <f>SKEW(L2:L21)</f>
        <v>8.5138130208462559E-2</v>
      </c>
      <c r="Q16">
        <f t="shared" si="4"/>
        <v>3.4582000000000002</v>
      </c>
      <c r="S16" t="s">
        <v>52</v>
      </c>
      <c r="T16">
        <f>SKEW(Q2:Q20)</f>
        <v>0.38852604842490868</v>
      </c>
    </row>
    <row r="17" spans="1:20" x14ac:dyDescent="0.75">
      <c r="A17" s="1">
        <v>16</v>
      </c>
      <c r="B17">
        <v>50</v>
      </c>
      <c r="C17" t="s">
        <v>180</v>
      </c>
      <c r="D17">
        <v>1.2938000000000001</v>
      </c>
      <c r="E17">
        <v>1.6954</v>
      </c>
      <c r="F17" s="1">
        <f t="shared" si="0"/>
        <v>0.40159999999999996</v>
      </c>
      <c r="G17" t="s">
        <v>181</v>
      </c>
      <c r="H17">
        <v>1.3073999999999999</v>
      </c>
      <c r="I17">
        <v>2.7309999999999999</v>
      </c>
      <c r="J17" s="1">
        <f t="shared" si="1"/>
        <v>1.4236</v>
      </c>
      <c r="K17" s="1">
        <f t="shared" si="2"/>
        <v>1.8251999999999999</v>
      </c>
      <c r="L17" s="1">
        <f t="shared" si="3"/>
        <v>22.00306815691431</v>
      </c>
      <c r="N17" t="s">
        <v>55</v>
      </c>
      <c r="O17">
        <f>MAX(L2:L21)-MIN(L2:L21)</f>
        <v>19.096743214532278</v>
      </c>
      <c r="Q17">
        <f t="shared" si="4"/>
        <v>3.6504000000000003</v>
      </c>
      <c r="S17" t="s">
        <v>55</v>
      </c>
      <c r="T17">
        <f>MAX(Q2:Q20)-MIN(Q2:Q20)</f>
        <v>2.8449103448275856</v>
      </c>
    </row>
    <row r="18" spans="1:20" x14ac:dyDescent="0.75">
      <c r="A18" s="1">
        <v>17</v>
      </c>
      <c r="B18">
        <v>52</v>
      </c>
      <c r="C18" t="s">
        <v>182</v>
      </c>
      <c r="D18">
        <v>1.2959000000000001</v>
      </c>
      <c r="E18">
        <v>1.6085</v>
      </c>
      <c r="F18" s="1">
        <f t="shared" si="0"/>
        <v>0.31259999999999999</v>
      </c>
      <c r="G18" t="s">
        <v>183</v>
      </c>
      <c r="H18">
        <v>1.3067</v>
      </c>
      <c r="I18">
        <v>2.9708000000000001</v>
      </c>
      <c r="J18" s="1">
        <f t="shared" si="1"/>
        <v>1.6641000000000001</v>
      </c>
      <c r="K18" s="1">
        <f t="shared" si="2"/>
        <v>1.9767000000000001</v>
      </c>
      <c r="L18" s="1">
        <f t="shared" si="3"/>
        <v>15.814235847624827</v>
      </c>
      <c r="N18" t="s">
        <v>58</v>
      </c>
      <c r="O18">
        <f>MIN(L2:L21)</f>
        <v>8.5675492192803802</v>
      </c>
      <c r="Q18">
        <f t="shared" si="4"/>
        <v>3.8013461538461537</v>
      </c>
      <c r="S18" t="s">
        <v>58</v>
      </c>
      <c r="T18">
        <f>MIN(Q2:Q20)</f>
        <v>2.2343999999999999</v>
      </c>
    </row>
    <row r="19" spans="1:20" x14ac:dyDescent="0.75">
      <c r="A19" s="1">
        <v>18</v>
      </c>
      <c r="B19">
        <v>49</v>
      </c>
      <c r="C19" t="s">
        <v>184</v>
      </c>
      <c r="D19">
        <v>1.3048</v>
      </c>
      <c r="E19">
        <v>1.6266</v>
      </c>
      <c r="F19" s="1">
        <f t="shared" si="0"/>
        <v>0.32180000000000009</v>
      </c>
      <c r="G19" t="s">
        <v>185</v>
      </c>
      <c r="H19">
        <v>1.3037000000000001</v>
      </c>
      <c r="I19">
        <v>2.6055000000000001</v>
      </c>
      <c r="J19" s="1">
        <f t="shared" si="1"/>
        <v>1.3018000000000001</v>
      </c>
      <c r="K19" s="1">
        <f t="shared" si="2"/>
        <v>1.6236000000000002</v>
      </c>
      <c r="L19" s="1">
        <f t="shared" si="3"/>
        <v>19.820152746982021</v>
      </c>
      <c r="N19" t="s">
        <v>61</v>
      </c>
      <c r="O19">
        <f>MAX(L2:L21)</f>
        <v>27.664292433812658</v>
      </c>
      <c r="Q19">
        <f>(K20/B20)*100</f>
        <v>2.8619230769230763</v>
      </c>
      <c r="S19" t="s">
        <v>61</v>
      </c>
      <c r="T19">
        <f>MAX(Q2:Q20)</f>
        <v>5.0793103448275856</v>
      </c>
    </row>
    <row r="20" spans="1:20" x14ac:dyDescent="0.75">
      <c r="A20" s="1">
        <v>19</v>
      </c>
      <c r="B20">
        <v>52</v>
      </c>
      <c r="C20" t="s">
        <v>186</v>
      </c>
      <c r="D20">
        <v>1.3099000000000001</v>
      </c>
      <c r="E20">
        <v>1.7216</v>
      </c>
      <c r="F20" s="1">
        <f t="shared" si="0"/>
        <v>0.41169999999999995</v>
      </c>
      <c r="G20" t="s">
        <v>187</v>
      </c>
      <c r="H20">
        <v>1.3064</v>
      </c>
      <c r="I20" s="1">
        <v>2.3828999999999998</v>
      </c>
      <c r="J20" s="1">
        <f t="shared" si="1"/>
        <v>1.0764999999999998</v>
      </c>
      <c r="K20" s="1">
        <f t="shared" si="2"/>
        <v>1.4881999999999997</v>
      </c>
      <c r="L20" s="1">
        <f t="shared" si="3"/>
        <v>27.664292433812658</v>
      </c>
      <c r="N20" t="s">
        <v>64</v>
      </c>
      <c r="O20">
        <f>SUM(L2:L21)</f>
        <v>332.55695077961195</v>
      </c>
      <c r="Q20">
        <f>(K21/B21)*100</f>
        <v>3.8434482758620692</v>
      </c>
      <c r="S20" t="s">
        <v>64</v>
      </c>
      <c r="T20">
        <f>SUM(Q2:Q20)</f>
        <v>69.012112360144314</v>
      </c>
    </row>
    <row r="21" spans="1:20" ht="15.5" thickBot="1" x14ac:dyDescent="0.9">
      <c r="A21" s="1">
        <v>20</v>
      </c>
      <c r="B21">
        <v>58</v>
      </c>
      <c r="C21" t="s">
        <v>188</v>
      </c>
      <c r="D21">
        <v>1.3031999999999999</v>
      </c>
      <c r="E21" s="2">
        <v>1.5694999999999999</v>
      </c>
      <c r="F21" s="1">
        <f t="shared" si="0"/>
        <v>0.26629999999999998</v>
      </c>
      <c r="G21" t="s">
        <v>189</v>
      </c>
      <c r="H21">
        <v>1.2956000000000001</v>
      </c>
      <c r="I21" s="1">
        <v>3.2585000000000002</v>
      </c>
      <c r="J21" s="1">
        <f t="shared" si="1"/>
        <v>1.9629000000000001</v>
      </c>
      <c r="K21" s="1">
        <f t="shared" si="2"/>
        <v>2.2292000000000001</v>
      </c>
      <c r="L21" s="1">
        <f t="shared" si="3"/>
        <v>11.945989592678986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60</v>
      </c>
      <c r="C2" t="s">
        <v>150</v>
      </c>
      <c r="D2">
        <v>1.3102</v>
      </c>
      <c r="E2">
        <v>1.5174000000000001</v>
      </c>
      <c r="F2" s="1">
        <f t="shared" ref="F2:F21" si="0">(E2-D2)</f>
        <v>0.20720000000000005</v>
      </c>
      <c r="G2" t="s">
        <v>151</v>
      </c>
      <c r="H2">
        <v>1.304</v>
      </c>
      <c r="I2">
        <v>3.5230000000000001</v>
      </c>
      <c r="J2" s="1">
        <f t="shared" ref="J2:J21" si="1">(I2-H2)</f>
        <v>2.2190000000000003</v>
      </c>
      <c r="K2" s="1">
        <f t="shared" ref="K2:K21" si="2">(F2+J2)</f>
        <v>2.4262000000000006</v>
      </c>
      <c r="L2" s="1">
        <f t="shared" ref="L2:L21" si="3">(F2/K2)*100</f>
        <v>8.540103866128101</v>
      </c>
      <c r="Q2">
        <f t="shared" ref="Q2:Q18" si="4">(K2/B2)*100</f>
        <v>4.0436666666666676</v>
      </c>
    </row>
    <row r="3" spans="1:20" x14ac:dyDescent="0.75">
      <c r="A3" s="1">
        <v>2</v>
      </c>
      <c r="B3">
        <v>55</v>
      </c>
      <c r="C3" t="s">
        <v>152</v>
      </c>
      <c r="D3">
        <v>1.2956000000000001</v>
      </c>
      <c r="E3">
        <v>1.5313000000000001</v>
      </c>
      <c r="F3" s="1">
        <f t="shared" si="0"/>
        <v>0.23570000000000002</v>
      </c>
      <c r="G3" t="s">
        <v>153</v>
      </c>
      <c r="H3">
        <v>1.3009999999999999</v>
      </c>
      <c r="I3">
        <v>3.2730999999999999</v>
      </c>
      <c r="J3" s="1">
        <f t="shared" si="1"/>
        <v>1.9721</v>
      </c>
      <c r="K3" s="1">
        <f t="shared" si="2"/>
        <v>2.2077999999999998</v>
      </c>
      <c r="L3" s="1">
        <f t="shared" si="3"/>
        <v>10.675785850167589</v>
      </c>
      <c r="Q3">
        <f t="shared" si="4"/>
        <v>4.0141818181818172</v>
      </c>
    </row>
    <row r="4" spans="1:20" x14ac:dyDescent="0.75">
      <c r="A4" s="1">
        <v>3</v>
      </c>
      <c r="B4">
        <v>53</v>
      </c>
      <c r="C4" t="s">
        <v>154</v>
      </c>
      <c r="D4">
        <v>1.2959000000000001</v>
      </c>
      <c r="E4">
        <v>1.5468999999999999</v>
      </c>
      <c r="F4" s="1">
        <f t="shared" si="0"/>
        <v>0.25099999999999989</v>
      </c>
      <c r="G4" t="s">
        <v>155</v>
      </c>
      <c r="H4">
        <v>1.3033999999999999</v>
      </c>
      <c r="I4">
        <v>2.7673000000000001</v>
      </c>
      <c r="J4" s="1">
        <f t="shared" si="1"/>
        <v>1.4639000000000002</v>
      </c>
      <c r="K4" s="1">
        <f t="shared" si="2"/>
        <v>1.7149000000000001</v>
      </c>
      <c r="L4" s="1">
        <f t="shared" si="3"/>
        <v>14.636421948801672</v>
      </c>
      <c r="Q4">
        <f t="shared" si="4"/>
        <v>3.2356603773584909</v>
      </c>
    </row>
    <row r="5" spans="1:20" ht="15.5" thickBot="1" x14ac:dyDescent="0.9">
      <c r="A5" s="1">
        <v>4</v>
      </c>
      <c r="B5">
        <v>56</v>
      </c>
      <c r="C5" t="s">
        <v>156</v>
      </c>
      <c r="D5">
        <v>1.3028999999999999</v>
      </c>
      <c r="E5">
        <v>1.4471000000000001</v>
      </c>
      <c r="F5" s="1">
        <f t="shared" si="0"/>
        <v>0.14420000000000011</v>
      </c>
      <c r="G5" t="s">
        <v>157</v>
      </c>
      <c r="H5">
        <v>1.2958000000000001</v>
      </c>
      <c r="I5">
        <v>3.2242999999999999</v>
      </c>
      <c r="J5" s="1">
        <f t="shared" si="1"/>
        <v>1.9284999999999999</v>
      </c>
      <c r="K5" s="1">
        <f t="shared" si="2"/>
        <v>2.0727000000000002</v>
      </c>
      <c r="L5" s="1">
        <f t="shared" si="3"/>
        <v>6.9571090847686632</v>
      </c>
      <c r="Q5">
        <f t="shared" si="4"/>
        <v>3.7012500000000004</v>
      </c>
    </row>
    <row r="6" spans="1:20" ht="16" x14ac:dyDescent="0.8">
      <c r="A6" s="1">
        <v>5</v>
      </c>
      <c r="B6">
        <v>56</v>
      </c>
      <c r="C6" t="s">
        <v>158</v>
      </c>
      <c r="D6">
        <v>1.2992999999999999</v>
      </c>
      <c r="E6">
        <v>1.4841</v>
      </c>
      <c r="F6" s="1">
        <f t="shared" si="0"/>
        <v>0.18480000000000008</v>
      </c>
      <c r="G6" t="s">
        <v>159</v>
      </c>
      <c r="H6">
        <v>1.2822</v>
      </c>
      <c r="I6">
        <v>3.9693000000000001</v>
      </c>
      <c r="J6" s="1">
        <f t="shared" si="1"/>
        <v>2.6871</v>
      </c>
      <c r="K6" s="1">
        <f t="shared" si="2"/>
        <v>2.8719000000000001</v>
      </c>
      <c r="L6" s="1">
        <f t="shared" si="3"/>
        <v>6.4347644416588343</v>
      </c>
      <c r="N6" s="3" t="s">
        <v>23</v>
      </c>
      <c r="O6" s="3"/>
      <c r="Q6">
        <f t="shared" si="4"/>
        <v>5.128392857142857</v>
      </c>
      <c r="S6" s="3" t="s">
        <v>24</v>
      </c>
      <c r="T6" s="3"/>
    </row>
    <row r="7" spans="1:20" ht="16" x14ac:dyDescent="0.8">
      <c r="A7" s="1">
        <v>6</v>
      </c>
      <c r="B7">
        <v>54</v>
      </c>
      <c r="C7" t="s">
        <v>160</v>
      </c>
      <c r="D7">
        <v>1.3068</v>
      </c>
      <c r="E7" s="4">
        <v>1.4904999999999999</v>
      </c>
      <c r="F7" s="1">
        <f t="shared" si="0"/>
        <v>0.18369999999999997</v>
      </c>
      <c r="G7" t="s">
        <v>161</v>
      </c>
      <c r="H7">
        <v>1.3063</v>
      </c>
      <c r="I7">
        <v>2.9748999999999999</v>
      </c>
      <c r="J7" s="1">
        <f t="shared" si="1"/>
        <v>1.6685999999999999</v>
      </c>
      <c r="K7" s="1">
        <f t="shared" si="2"/>
        <v>1.8522999999999998</v>
      </c>
      <c r="L7" s="1">
        <f t="shared" si="3"/>
        <v>9.917399989202611</v>
      </c>
      <c r="N7" s="5"/>
      <c r="O7" s="5"/>
      <c r="Q7">
        <f t="shared" si="4"/>
        <v>3.4301851851851848</v>
      </c>
      <c r="S7" s="5"/>
      <c r="T7" s="5"/>
    </row>
    <row r="8" spans="1:20" x14ac:dyDescent="0.75">
      <c r="A8" s="1">
        <v>7</v>
      </c>
      <c r="B8">
        <v>55</v>
      </c>
      <c r="C8" t="s">
        <v>162</v>
      </c>
      <c r="D8">
        <v>1.284</v>
      </c>
      <c r="E8">
        <v>1.5169999999999999</v>
      </c>
      <c r="F8" s="1">
        <f t="shared" si="0"/>
        <v>0.23299999999999987</v>
      </c>
      <c r="G8" t="s">
        <v>163</v>
      </c>
      <c r="H8">
        <v>1.3075000000000001</v>
      </c>
      <c r="I8">
        <v>3.3449</v>
      </c>
      <c r="J8" s="1">
        <f t="shared" si="1"/>
        <v>2.0373999999999999</v>
      </c>
      <c r="K8" s="1">
        <f t="shared" si="2"/>
        <v>2.2703999999999995</v>
      </c>
      <c r="L8" s="1">
        <f t="shared" si="3"/>
        <v>10.262508809020433</v>
      </c>
      <c r="Q8">
        <f t="shared" si="4"/>
        <v>4.1279999999999992</v>
      </c>
    </row>
    <row r="9" spans="1:20" x14ac:dyDescent="0.75">
      <c r="A9" s="1">
        <v>8</v>
      </c>
      <c r="B9">
        <v>63</v>
      </c>
      <c r="C9" t="s">
        <v>164</v>
      </c>
      <c r="D9">
        <v>1.2962</v>
      </c>
      <c r="E9">
        <v>1.5609999999999999</v>
      </c>
      <c r="F9" s="1">
        <f t="shared" si="0"/>
        <v>0.26479999999999992</v>
      </c>
      <c r="G9" t="s">
        <v>165</v>
      </c>
      <c r="H9">
        <v>1.3058000000000001</v>
      </c>
      <c r="I9">
        <v>3.907</v>
      </c>
      <c r="J9" s="1">
        <f t="shared" si="1"/>
        <v>2.6012</v>
      </c>
      <c r="K9" s="1">
        <f t="shared" si="2"/>
        <v>2.8659999999999997</v>
      </c>
      <c r="L9" s="1">
        <f t="shared" si="3"/>
        <v>9.2393579902302854</v>
      </c>
      <c r="N9" t="s">
        <v>31</v>
      </c>
      <c r="O9">
        <f>AVERAGE(L2:L21)</f>
        <v>11.470901194781476</v>
      </c>
      <c r="Q9">
        <f t="shared" si="4"/>
        <v>4.549206349206349</v>
      </c>
      <c r="S9" t="s">
        <v>31</v>
      </c>
      <c r="T9">
        <f>AVERAGE(Q2:Q20)</f>
        <v>3.6741411888295046</v>
      </c>
    </row>
    <row r="10" spans="1:20" x14ac:dyDescent="0.75">
      <c r="A10" s="1">
        <v>9</v>
      </c>
      <c r="B10">
        <v>54</v>
      </c>
      <c r="C10" t="s">
        <v>166</v>
      </c>
      <c r="D10">
        <v>1.302</v>
      </c>
      <c r="E10">
        <v>1.4988999999999999</v>
      </c>
      <c r="F10" s="1">
        <f t="shared" si="0"/>
        <v>0.19689999999999985</v>
      </c>
      <c r="G10" t="s">
        <v>167</v>
      </c>
      <c r="H10">
        <v>1.3075000000000001</v>
      </c>
      <c r="I10">
        <v>3.1739999999999999</v>
      </c>
      <c r="J10" s="1">
        <f t="shared" si="1"/>
        <v>1.8664999999999998</v>
      </c>
      <c r="K10" s="1">
        <f t="shared" si="2"/>
        <v>2.0633999999999997</v>
      </c>
      <c r="L10" s="1">
        <f t="shared" si="3"/>
        <v>9.5425026655035321</v>
      </c>
      <c r="N10" t="s">
        <v>34</v>
      </c>
      <c r="O10">
        <f>(O13/SQRT(20))</f>
        <v>0.70749423259433752</v>
      </c>
      <c r="Q10">
        <f t="shared" si="4"/>
        <v>3.8211111111111107</v>
      </c>
      <c r="S10" t="s">
        <v>34</v>
      </c>
      <c r="T10">
        <f>(T13/SQRT(20))</f>
        <v>0.16261043787349441</v>
      </c>
    </row>
    <row r="11" spans="1:20" x14ac:dyDescent="0.75">
      <c r="A11" s="1">
        <v>10</v>
      </c>
      <c r="B11">
        <v>49</v>
      </c>
      <c r="C11" t="s">
        <v>168</v>
      </c>
      <c r="D11">
        <v>1.3069</v>
      </c>
      <c r="E11">
        <v>1.5394000000000001</v>
      </c>
      <c r="F11" s="1">
        <f t="shared" si="0"/>
        <v>0.23250000000000015</v>
      </c>
      <c r="G11" t="s">
        <v>169</v>
      </c>
      <c r="H11">
        <v>1.3179000000000001</v>
      </c>
      <c r="I11">
        <v>2.5074000000000001</v>
      </c>
      <c r="J11" s="1">
        <f t="shared" si="1"/>
        <v>1.1895</v>
      </c>
      <c r="K11" s="1">
        <f t="shared" si="2"/>
        <v>1.4220000000000002</v>
      </c>
      <c r="L11" s="1">
        <f t="shared" si="3"/>
        <v>16.350210970464143</v>
      </c>
      <c r="N11" t="s">
        <v>37</v>
      </c>
      <c r="O11">
        <f>MEDIAN(L2:L21)</f>
        <v>10.690398455525271</v>
      </c>
      <c r="Q11">
        <f t="shared" si="4"/>
        <v>2.9020408163265308</v>
      </c>
      <c r="S11" t="s">
        <v>37</v>
      </c>
      <c r="T11">
        <f>MEDIAN(Q2:Q20)</f>
        <v>3.7012500000000004</v>
      </c>
    </row>
    <row r="12" spans="1:20" x14ac:dyDescent="0.75">
      <c r="A12" s="1">
        <v>11</v>
      </c>
      <c r="B12">
        <v>50</v>
      </c>
      <c r="C12" t="s">
        <v>170</v>
      </c>
      <c r="D12">
        <v>1.3007</v>
      </c>
      <c r="E12">
        <v>1.4964</v>
      </c>
      <c r="F12" s="1">
        <f t="shared" si="0"/>
        <v>0.19569999999999999</v>
      </c>
      <c r="G12" t="s">
        <v>171</v>
      </c>
      <c r="H12">
        <v>1.3085</v>
      </c>
      <c r="I12">
        <v>2.5314999999999999</v>
      </c>
      <c r="J12" s="1">
        <f t="shared" si="1"/>
        <v>1.2229999999999999</v>
      </c>
      <c r="K12" s="1">
        <f t="shared" si="2"/>
        <v>1.4186999999999999</v>
      </c>
      <c r="L12" s="1">
        <f t="shared" si="3"/>
        <v>13.79431874251075</v>
      </c>
      <c r="N12" t="s">
        <v>40</v>
      </c>
      <c r="O12" t="e">
        <f>_xlfn.MODE.SNGL(L2:L21)</f>
        <v>#N/A</v>
      </c>
      <c r="Q12">
        <f t="shared" si="4"/>
        <v>2.8373999999999997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55</v>
      </c>
      <c r="C13" t="s">
        <v>172</v>
      </c>
      <c r="D13">
        <v>1.2884</v>
      </c>
      <c r="E13">
        <v>1.4544999999999999</v>
      </c>
      <c r="F13" s="1">
        <f t="shared" si="0"/>
        <v>0.16609999999999991</v>
      </c>
      <c r="G13" t="s">
        <v>173</v>
      </c>
      <c r="H13">
        <v>1.3012999999999999</v>
      </c>
      <c r="I13">
        <v>3.1947999999999999</v>
      </c>
      <c r="J13" s="1">
        <f t="shared" si="1"/>
        <v>1.8935</v>
      </c>
      <c r="K13" s="1">
        <f t="shared" si="2"/>
        <v>2.0595999999999997</v>
      </c>
      <c r="L13" s="1">
        <f t="shared" si="3"/>
        <v>8.064672751990674</v>
      </c>
      <c r="N13" t="s">
        <v>43</v>
      </c>
      <c r="O13">
        <f>_xlfn.STDEV.S(L2:L21)</f>
        <v>3.1640103955399725</v>
      </c>
      <c r="Q13">
        <f t="shared" si="4"/>
        <v>3.744727272727272</v>
      </c>
      <c r="S13" t="s">
        <v>43</v>
      </c>
      <c r="T13">
        <f>_xlfn.STDEV.S(Q2:Q20)</f>
        <v>0.72721598587227976</v>
      </c>
    </row>
    <row r="14" spans="1:20" x14ac:dyDescent="0.75">
      <c r="A14" s="1">
        <v>13</v>
      </c>
      <c r="B14">
        <v>55</v>
      </c>
      <c r="C14" t="s">
        <v>174</v>
      </c>
      <c r="D14">
        <v>1.3029999999999999</v>
      </c>
      <c r="E14">
        <v>1.5256000000000001</v>
      </c>
      <c r="F14" s="1">
        <f t="shared" si="0"/>
        <v>0.22260000000000013</v>
      </c>
      <c r="G14" t="s">
        <v>175</v>
      </c>
      <c r="H14">
        <v>1.3095000000000001</v>
      </c>
      <c r="I14">
        <v>3.1663000000000001</v>
      </c>
      <c r="J14" s="1">
        <f t="shared" si="1"/>
        <v>1.8568</v>
      </c>
      <c r="K14" s="1">
        <f t="shared" si="2"/>
        <v>2.0794000000000001</v>
      </c>
      <c r="L14" s="1">
        <f t="shared" si="3"/>
        <v>10.705011060882953</v>
      </c>
      <c r="N14" t="s">
        <v>46</v>
      </c>
      <c r="O14">
        <f>_xlfn.VAR.S(L2:L21)</f>
        <v>10.010961783085014</v>
      </c>
      <c r="Q14">
        <f t="shared" si="4"/>
        <v>3.7807272727272729</v>
      </c>
      <c r="S14" t="s">
        <v>46</v>
      </c>
      <c r="T14">
        <f>_xlfn.VAR.S(Q2:Q20)</f>
        <v>0.52884309010819186</v>
      </c>
    </row>
    <row r="15" spans="1:20" x14ac:dyDescent="0.75">
      <c r="A15" s="1">
        <v>14</v>
      </c>
      <c r="B15">
        <v>51</v>
      </c>
      <c r="C15" t="s">
        <v>176</v>
      </c>
      <c r="D15">
        <v>1.2963</v>
      </c>
      <c r="E15">
        <v>1.6020000000000001</v>
      </c>
      <c r="F15" s="1">
        <f t="shared" si="0"/>
        <v>0.30570000000000008</v>
      </c>
      <c r="G15" t="s">
        <v>177</v>
      </c>
      <c r="H15">
        <v>1.3013999999999999</v>
      </c>
      <c r="I15">
        <v>2.7622</v>
      </c>
      <c r="J15" s="1">
        <f t="shared" si="1"/>
        <v>1.4608000000000001</v>
      </c>
      <c r="K15" s="1">
        <f t="shared" si="2"/>
        <v>1.7665000000000002</v>
      </c>
      <c r="L15" s="1">
        <f t="shared" si="3"/>
        <v>17.305406170393436</v>
      </c>
      <c r="N15" t="s">
        <v>49</v>
      </c>
      <c r="O15">
        <f>KURT(L2:L21)</f>
        <v>-1.0125013123709681</v>
      </c>
      <c r="Q15">
        <f t="shared" si="4"/>
        <v>3.463725490196079</v>
      </c>
      <c r="S15" t="s">
        <v>49</v>
      </c>
      <c r="T15">
        <f>KURT(Q2:Q20)</f>
        <v>-0.10180970505038012</v>
      </c>
    </row>
    <row r="16" spans="1:20" x14ac:dyDescent="0.75">
      <c r="A16" s="1">
        <v>15</v>
      </c>
      <c r="B16">
        <v>52</v>
      </c>
      <c r="C16" t="s">
        <v>178</v>
      </c>
      <c r="D16">
        <v>1.2951999999999999</v>
      </c>
      <c r="E16">
        <v>1.4936</v>
      </c>
      <c r="F16" s="1">
        <f t="shared" si="0"/>
        <v>0.19840000000000013</v>
      </c>
      <c r="G16" t="s">
        <v>179</v>
      </c>
      <c r="H16">
        <v>1.2943</v>
      </c>
      <c r="I16">
        <v>2.5497000000000001</v>
      </c>
      <c r="J16" s="1">
        <f t="shared" si="1"/>
        <v>1.2554000000000001</v>
      </c>
      <c r="K16" s="1">
        <f t="shared" si="2"/>
        <v>1.4538000000000002</v>
      </c>
      <c r="L16" s="1">
        <f t="shared" si="3"/>
        <v>13.646994084468297</v>
      </c>
      <c r="N16" t="s">
        <v>52</v>
      </c>
      <c r="O16">
        <f>SKEW(L2:L21)</f>
        <v>0.22887083847856773</v>
      </c>
      <c r="Q16">
        <f t="shared" si="4"/>
        <v>2.7957692307692312</v>
      </c>
      <c r="S16" t="s">
        <v>52</v>
      </c>
      <c r="T16">
        <f>SKEW(Q2:Q20)</f>
        <v>0.52060573409005106</v>
      </c>
    </row>
    <row r="17" spans="1:20" x14ac:dyDescent="0.75">
      <c r="A17" s="1">
        <v>16</v>
      </c>
      <c r="B17">
        <v>56</v>
      </c>
      <c r="C17" t="s">
        <v>180</v>
      </c>
      <c r="D17">
        <v>1.2938000000000001</v>
      </c>
      <c r="E17">
        <v>1.5466</v>
      </c>
      <c r="F17" s="1">
        <f t="shared" si="0"/>
        <v>0.25279999999999991</v>
      </c>
      <c r="G17" t="s">
        <v>181</v>
      </c>
      <c r="H17">
        <v>1.3073999999999999</v>
      </c>
      <c r="I17">
        <v>3.9083000000000001</v>
      </c>
      <c r="J17" s="1">
        <f t="shared" si="1"/>
        <v>2.6009000000000002</v>
      </c>
      <c r="K17" s="1">
        <f t="shared" si="2"/>
        <v>2.8536999999999999</v>
      </c>
      <c r="L17" s="1">
        <f t="shared" si="3"/>
        <v>8.8586747030171331</v>
      </c>
      <c r="N17" t="s">
        <v>55</v>
      </c>
      <c r="O17">
        <f>MAX(L2:L21)-MIN(L2:L21)</f>
        <v>10.870641728734601</v>
      </c>
      <c r="Q17">
        <f t="shared" si="4"/>
        <v>5.0958928571428572</v>
      </c>
      <c r="S17" t="s">
        <v>55</v>
      </c>
      <c r="T17">
        <f>MAX(Q2:Q20)-MIN(Q2:Q20)</f>
        <v>2.5695249326145544</v>
      </c>
    </row>
    <row r="18" spans="1:20" x14ac:dyDescent="0.75">
      <c r="A18" s="1">
        <v>17</v>
      </c>
      <c r="B18">
        <v>53</v>
      </c>
      <c r="C18" t="s">
        <v>182</v>
      </c>
      <c r="D18">
        <v>1.2959000000000001</v>
      </c>
      <c r="E18">
        <v>1.5266</v>
      </c>
      <c r="F18" s="1">
        <f t="shared" si="0"/>
        <v>0.23069999999999991</v>
      </c>
      <c r="G18" t="s">
        <v>183</v>
      </c>
      <c r="H18">
        <v>1.3067</v>
      </c>
      <c r="I18">
        <v>2.645</v>
      </c>
      <c r="J18" s="1">
        <f t="shared" si="1"/>
        <v>1.3383</v>
      </c>
      <c r="K18" s="1">
        <f t="shared" si="2"/>
        <v>1.569</v>
      </c>
      <c r="L18" s="1">
        <f t="shared" si="3"/>
        <v>14.703632887189286</v>
      </c>
      <c r="N18" t="s">
        <v>58</v>
      </c>
      <c r="O18">
        <f>MIN(L2:L21)</f>
        <v>6.4347644416588343</v>
      </c>
      <c r="Q18">
        <f t="shared" si="4"/>
        <v>2.9603773584905659</v>
      </c>
      <c r="S18" t="s">
        <v>58</v>
      </c>
      <c r="T18">
        <f>MIN(Q2:Q20)</f>
        <v>2.5588679245283026</v>
      </c>
    </row>
    <row r="19" spans="1:20" x14ac:dyDescent="0.75">
      <c r="A19" s="1">
        <v>18</v>
      </c>
      <c r="B19">
        <v>51</v>
      </c>
      <c r="C19" t="s">
        <v>184</v>
      </c>
      <c r="D19">
        <v>1.3048</v>
      </c>
      <c r="E19">
        <v>1.4963</v>
      </c>
      <c r="F19" s="1">
        <f t="shared" si="0"/>
        <v>0.1915</v>
      </c>
      <c r="G19" t="s">
        <v>185</v>
      </c>
      <c r="H19">
        <v>1.3037000000000001</v>
      </c>
      <c r="I19">
        <v>2.5632000000000001</v>
      </c>
      <c r="J19" s="1">
        <f t="shared" si="1"/>
        <v>1.2595000000000001</v>
      </c>
      <c r="K19" s="1">
        <f t="shared" si="2"/>
        <v>1.4510000000000001</v>
      </c>
      <c r="L19" s="1">
        <f t="shared" si="3"/>
        <v>13.197794624396966</v>
      </c>
      <c r="N19" t="s">
        <v>61</v>
      </c>
      <c r="O19">
        <f>MAX(L2:L21)</f>
        <v>17.305406170393436</v>
      </c>
      <c r="Q19">
        <f>(K20/B20)*100</f>
        <v>3.6174999999999997</v>
      </c>
      <c r="S19" t="s">
        <v>61</v>
      </c>
      <c r="T19">
        <f>MAX(Q2:Q20)</f>
        <v>5.128392857142857</v>
      </c>
    </row>
    <row r="20" spans="1:20" x14ac:dyDescent="0.75">
      <c r="A20" s="1">
        <v>19</v>
      </c>
      <c r="B20">
        <v>52</v>
      </c>
      <c r="C20" t="s">
        <v>186</v>
      </c>
      <c r="D20">
        <v>1.3099000000000001</v>
      </c>
      <c r="E20">
        <v>1.5913999999999999</v>
      </c>
      <c r="F20" s="1">
        <f t="shared" si="0"/>
        <v>0.28149999999999986</v>
      </c>
      <c r="G20" t="s">
        <v>187</v>
      </c>
      <c r="H20">
        <v>1.3064</v>
      </c>
      <c r="I20" s="1">
        <v>2.9060000000000001</v>
      </c>
      <c r="J20" s="1">
        <f t="shared" si="1"/>
        <v>1.5996000000000001</v>
      </c>
      <c r="K20" s="1">
        <f t="shared" si="2"/>
        <v>1.8811</v>
      </c>
      <c r="L20" s="1">
        <f t="shared" si="3"/>
        <v>14.964648344054005</v>
      </c>
      <c r="N20" t="s">
        <v>64</v>
      </c>
      <c r="O20">
        <f>SUM(L2:L21)</f>
        <v>229.41802389562952</v>
      </c>
      <c r="Q20">
        <f>(K21/B21)*100</f>
        <v>2.5588679245283026</v>
      </c>
      <c r="S20" t="s">
        <v>64</v>
      </c>
      <c r="T20">
        <f>SUM(Q2:Q20)</f>
        <v>69.808682587760586</v>
      </c>
    </row>
    <row r="21" spans="1:20" ht="15.5" thickBot="1" x14ac:dyDescent="0.9">
      <c r="A21" s="1">
        <v>20</v>
      </c>
      <c r="B21">
        <v>53</v>
      </c>
      <c r="C21" t="s">
        <v>188</v>
      </c>
      <c r="D21">
        <v>1.3031999999999999</v>
      </c>
      <c r="E21" s="2">
        <v>1.4608000000000001</v>
      </c>
      <c r="F21" s="1">
        <f t="shared" si="0"/>
        <v>0.15760000000000018</v>
      </c>
      <c r="G21" t="s">
        <v>189</v>
      </c>
      <c r="H21">
        <v>1.2956000000000001</v>
      </c>
      <c r="I21" s="1">
        <v>2.4942000000000002</v>
      </c>
      <c r="J21" s="1">
        <f t="shared" si="1"/>
        <v>1.1986000000000001</v>
      </c>
      <c r="K21" s="1">
        <f t="shared" si="2"/>
        <v>1.3562000000000003</v>
      </c>
      <c r="L21" s="1">
        <f t="shared" si="3"/>
        <v>11.620704910780132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2" width="8.86328125" customWidth="1"/>
    <col min="13" max="13" width="12.6796875" bestFit="1" customWidth="1"/>
    <col min="14" max="14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53</v>
      </c>
      <c r="C2" t="s">
        <v>68</v>
      </c>
      <c r="D2">
        <v>1.2981</v>
      </c>
      <c r="E2">
        <v>1.4798</v>
      </c>
      <c r="F2" s="1">
        <f t="shared" ref="F2:F21" si="0">(E2-D2)</f>
        <v>0.18169999999999997</v>
      </c>
      <c r="G2" t="s">
        <v>69</v>
      </c>
      <c r="H2">
        <v>1.2975000000000001</v>
      </c>
      <c r="I2">
        <v>2.9842</v>
      </c>
      <c r="J2" s="1">
        <f t="shared" ref="J2:J21" si="1">(I2-H2)</f>
        <v>1.6866999999999999</v>
      </c>
      <c r="K2" s="1">
        <f t="shared" ref="K2:K21" si="2">(F2+J2)</f>
        <v>1.8683999999999998</v>
      </c>
      <c r="L2" s="1">
        <f t="shared" ref="L2:L21" si="3">(F2/K2)*100</f>
        <v>9.7248983087133372</v>
      </c>
      <c r="Q2">
        <f t="shared" ref="Q2:Q18" si="4">(K2/B2)*100</f>
        <v>3.5252830188679245</v>
      </c>
    </row>
    <row r="3" spans="1:20" x14ac:dyDescent="0.75">
      <c r="A3" s="1">
        <v>2</v>
      </c>
      <c r="B3">
        <v>53</v>
      </c>
      <c r="C3" t="s">
        <v>70</v>
      </c>
      <c r="D3">
        <v>1.2948</v>
      </c>
      <c r="E3">
        <v>1.4853000000000001</v>
      </c>
      <c r="F3" s="1">
        <f t="shared" si="0"/>
        <v>0.19050000000000011</v>
      </c>
      <c r="G3" t="s">
        <v>71</v>
      </c>
      <c r="H3">
        <v>1.3104</v>
      </c>
      <c r="I3">
        <v>2.6057000000000001</v>
      </c>
      <c r="J3" s="1">
        <f t="shared" si="1"/>
        <v>1.2953000000000001</v>
      </c>
      <c r="K3" s="1">
        <f t="shared" si="2"/>
        <v>1.4858000000000002</v>
      </c>
      <c r="L3" s="1">
        <f t="shared" si="3"/>
        <v>12.82137568986405</v>
      </c>
      <c r="Q3">
        <f t="shared" si="4"/>
        <v>2.8033962264150949</v>
      </c>
    </row>
    <row r="4" spans="1:20" x14ac:dyDescent="0.75">
      <c r="A4" s="1">
        <v>3</v>
      </c>
      <c r="B4">
        <v>52</v>
      </c>
      <c r="C4" t="s">
        <v>72</v>
      </c>
      <c r="D4">
        <v>1.2979000000000001</v>
      </c>
      <c r="E4">
        <v>1.4795</v>
      </c>
      <c r="F4" s="1">
        <f t="shared" si="0"/>
        <v>0.18159999999999998</v>
      </c>
      <c r="G4" t="s">
        <v>73</v>
      </c>
      <c r="H4">
        <v>1.3109</v>
      </c>
      <c r="I4">
        <v>2.8397999999999999</v>
      </c>
      <c r="J4" s="1">
        <f t="shared" si="1"/>
        <v>1.5288999999999999</v>
      </c>
      <c r="K4" s="1">
        <f t="shared" si="2"/>
        <v>1.7104999999999999</v>
      </c>
      <c r="L4" s="1">
        <f t="shared" si="3"/>
        <v>10.61677871967261</v>
      </c>
      <c r="Q4">
        <f t="shared" si="4"/>
        <v>3.2894230769230766</v>
      </c>
    </row>
    <row r="5" spans="1:20" ht="15.5" thickBot="1" x14ac:dyDescent="0.9">
      <c r="A5" s="1">
        <v>4</v>
      </c>
      <c r="B5">
        <v>53</v>
      </c>
      <c r="C5" t="s">
        <v>74</v>
      </c>
      <c r="D5">
        <v>1.2932999999999999</v>
      </c>
      <c r="E5">
        <v>1.4985999999999999</v>
      </c>
      <c r="F5" s="1">
        <f t="shared" si="0"/>
        <v>0.20530000000000004</v>
      </c>
      <c r="G5" t="s">
        <v>75</v>
      </c>
      <c r="H5">
        <v>1.2967</v>
      </c>
      <c r="I5">
        <v>2.5802999999999998</v>
      </c>
      <c r="J5" s="1">
        <f t="shared" si="1"/>
        <v>1.2835999999999999</v>
      </c>
      <c r="K5" s="1">
        <f t="shared" si="2"/>
        <v>1.4888999999999999</v>
      </c>
      <c r="L5" s="1">
        <f t="shared" si="3"/>
        <v>13.788703069380082</v>
      </c>
      <c r="Q5">
        <f t="shared" si="4"/>
        <v>2.8092452830188677</v>
      </c>
    </row>
    <row r="6" spans="1:20" ht="16" x14ac:dyDescent="0.8">
      <c r="A6" s="1">
        <v>5</v>
      </c>
      <c r="B6">
        <v>59</v>
      </c>
      <c r="C6" t="s">
        <v>76</v>
      </c>
      <c r="D6">
        <v>1.3026</v>
      </c>
      <c r="E6">
        <v>1.4722999999999999</v>
      </c>
      <c r="F6" s="1">
        <f t="shared" si="0"/>
        <v>0.16969999999999996</v>
      </c>
      <c r="G6" t="s">
        <v>77</v>
      </c>
      <c r="H6">
        <v>1.2991999999999999</v>
      </c>
      <c r="I6">
        <v>3.7130000000000001</v>
      </c>
      <c r="J6" s="1">
        <f t="shared" si="1"/>
        <v>2.4138000000000002</v>
      </c>
      <c r="K6" s="1">
        <f t="shared" si="2"/>
        <v>2.5834999999999999</v>
      </c>
      <c r="L6" s="1">
        <f t="shared" si="3"/>
        <v>6.5686084768724591</v>
      </c>
      <c r="N6" s="3" t="s">
        <v>23</v>
      </c>
      <c r="O6" s="3"/>
      <c r="Q6">
        <f t="shared" si="4"/>
        <v>4.3788135593220341</v>
      </c>
      <c r="S6" s="3" t="s">
        <v>24</v>
      </c>
      <c r="T6" s="3"/>
    </row>
    <row r="7" spans="1:20" ht="16" x14ac:dyDescent="0.8">
      <c r="A7" s="1">
        <v>6</v>
      </c>
      <c r="B7">
        <v>57</v>
      </c>
      <c r="C7" t="s">
        <v>78</v>
      </c>
      <c r="D7">
        <v>1.302</v>
      </c>
      <c r="E7" s="4">
        <v>1.5362</v>
      </c>
      <c r="F7" s="1">
        <f t="shared" si="0"/>
        <v>0.23419999999999996</v>
      </c>
      <c r="G7" t="s">
        <v>79</v>
      </c>
      <c r="H7">
        <v>1.3073999999999999</v>
      </c>
      <c r="I7">
        <v>3.1970000000000001</v>
      </c>
      <c r="J7" s="1">
        <f t="shared" si="1"/>
        <v>1.8896000000000002</v>
      </c>
      <c r="K7" s="1">
        <f t="shared" si="2"/>
        <v>2.1238000000000001</v>
      </c>
      <c r="L7" s="1">
        <f t="shared" si="3"/>
        <v>11.027403710330537</v>
      </c>
      <c r="N7" s="5"/>
      <c r="O7" s="5"/>
      <c r="Q7">
        <f t="shared" si="4"/>
        <v>3.7259649122807019</v>
      </c>
      <c r="S7" s="5"/>
      <c r="T7" s="5"/>
    </row>
    <row r="8" spans="1:20" x14ac:dyDescent="0.75">
      <c r="A8" s="1">
        <v>7</v>
      </c>
      <c r="B8">
        <v>52</v>
      </c>
      <c r="C8" t="s">
        <v>80</v>
      </c>
      <c r="D8">
        <v>1.296</v>
      </c>
      <c r="E8">
        <v>1.4400999999999999</v>
      </c>
      <c r="F8" s="1">
        <f t="shared" si="0"/>
        <v>0.14409999999999989</v>
      </c>
      <c r="G8" t="s">
        <v>81</v>
      </c>
      <c r="H8">
        <v>1.2962</v>
      </c>
      <c r="I8">
        <v>3.0162</v>
      </c>
      <c r="J8" s="1">
        <f t="shared" si="1"/>
        <v>1.72</v>
      </c>
      <c r="K8" s="1">
        <f t="shared" si="2"/>
        <v>1.8640999999999999</v>
      </c>
      <c r="L8" s="1">
        <f t="shared" si="3"/>
        <v>7.7302719811168874</v>
      </c>
      <c r="Q8">
        <f t="shared" si="4"/>
        <v>3.5848076923076921</v>
      </c>
    </row>
    <row r="9" spans="1:20" x14ac:dyDescent="0.75">
      <c r="A9" s="1">
        <v>8</v>
      </c>
      <c r="B9">
        <v>54</v>
      </c>
      <c r="C9" t="s">
        <v>82</v>
      </c>
      <c r="D9">
        <v>1.2996000000000001</v>
      </c>
      <c r="E9">
        <v>1.52</v>
      </c>
      <c r="F9" s="1">
        <f t="shared" si="0"/>
        <v>0.22039999999999993</v>
      </c>
      <c r="G9" t="s">
        <v>83</v>
      </c>
      <c r="H9">
        <v>1.3033999999999999</v>
      </c>
      <c r="I9">
        <v>2.7397</v>
      </c>
      <c r="J9" s="1">
        <f t="shared" si="1"/>
        <v>1.4363000000000001</v>
      </c>
      <c r="K9" s="1">
        <f t="shared" si="2"/>
        <v>1.6567000000000001</v>
      </c>
      <c r="L9" s="1">
        <f t="shared" si="3"/>
        <v>13.30355526045753</v>
      </c>
      <c r="N9" t="s">
        <v>31</v>
      </c>
      <c r="O9">
        <f>AVERAGE(L2:L21)</f>
        <v>10.37113096474009</v>
      </c>
      <c r="Q9">
        <f t="shared" si="4"/>
        <v>3.0679629629629628</v>
      </c>
      <c r="S9" t="s">
        <v>31</v>
      </c>
      <c r="T9">
        <f>AVERAGE(Q2:Q20)</f>
        <v>3.3091029445182336</v>
      </c>
    </row>
    <row r="10" spans="1:20" x14ac:dyDescent="0.75">
      <c r="A10" s="1">
        <v>9</v>
      </c>
      <c r="B10">
        <v>53</v>
      </c>
      <c r="C10" t="s">
        <v>84</v>
      </c>
      <c r="D10">
        <v>1.2948999999999999</v>
      </c>
      <c r="E10">
        <v>1.4530000000000001</v>
      </c>
      <c r="F10" s="1">
        <f t="shared" si="0"/>
        <v>0.15810000000000013</v>
      </c>
      <c r="G10" t="s">
        <v>85</v>
      </c>
      <c r="H10">
        <v>1.3045</v>
      </c>
      <c r="I10">
        <v>3.2521</v>
      </c>
      <c r="J10" s="1">
        <f t="shared" si="1"/>
        <v>1.9476</v>
      </c>
      <c r="K10" s="1">
        <f t="shared" si="2"/>
        <v>2.1057000000000001</v>
      </c>
      <c r="L10" s="1">
        <f t="shared" si="3"/>
        <v>7.5081920501495993</v>
      </c>
      <c r="N10" t="s">
        <v>34</v>
      </c>
      <c r="O10">
        <f>(O13/SQRT(20))</f>
        <v>0.51965191404199051</v>
      </c>
      <c r="Q10">
        <f t="shared" si="4"/>
        <v>3.9730188679245284</v>
      </c>
      <c r="S10" t="s">
        <v>34</v>
      </c>
      <c r="T10">
        <f>(T13/SQRT(20))</f>
        <v>0.14626158877318243</v>
      </c>
    </row>
    <row r="11" spans="1:20" x14ac:dyDescent="0.75">
      <c r="A11" s="1">
        <v>10</v>
      </c>
      <c r="B11">
        <v>44</v>
      </c>
      <c r="C11" t="s">
        <v>86</v>
      </c>
      <c r="D11">
        <v>1.304</v>
      </c>
      <c r="E11">
        <v>1.4450000000000001</v>
      </c>
      <c r="F11" s="1">
        <f t="shared" si="0"/>
        <v>0.14100000000000001</v>
      </c>
      <c r="G11" t="s">
        <v>87</v>
      </c>
      <c r="H11">
        <v>1.2952999999999999</v>
      </c>
      <c r="I11">
        <v>2.2801999999999998</v>
      </c>
      <c r="J11" s="1">
        <f t="shared" si="1"/>
        <v>0.98489999999999989</v>
      </c>
      <c r="K11" s="1">
        <f t="shared" si="2"/>
        <v>1.1258999999999999</v>
      </c>
      <c r="L11" s="1">
        <f t="shared" si="3"/>
        <v>12.523314681588065</v>
      </c>
      <c r="N11" t="s">
        <v>37</v>
      </c>
      <c r="O11">
        <f>MEDIAN(L2:L21)</f>
        <v>9.7171296347820828</v>
      </c>
      <c r="Q11">
        <f t="shared" si="4"/>
        <v>2.5588636363636361</v>
      </c>
      <c r="S11" t="s">
        <v>37</v>
      </c>
      <c r="T11">
        <f>MEDIAN(Q2:Q20)</f>
        <v>3.5252830188679245</v>
      </c>
    </row>
    <row r="12" spans="1:20" x14ac:dyDescent="0.75">
      <c r="A12" s="1">
        <v>11</v>
      </c>
      <c r="B12">
        <v>53</v>
      </c>
      <c r="C12" t="s">
        <v>88</v>
      </c>
      <c r="D12">
        <v>1.2967</v>
      </c>
      <c r="E12">
        <v>1.4802999999999999</v>
      </c>
      <c r="F12" s="1">
        <f t="shared" si="0"/>
        <v>0.18359999999999999</v>
      </c>
      <c r="G12" t="s">
        <v>89</v>
      </c>
      <c r="H12">
        <v>1.2975000000000001</v>
      </c>
      <c r="I12">
        <v>3.0535999999999999</v>
      </c>
      <c r="J12" s="1">
        <f t="shared" si="1"/>
        <v>1.7560999999999998</v>
      </c>
      <c r="K12" s="1">
        <f t="shared" si="2"/>
        <v>1.9396999999999998</v>
      </c>
      <c r="L12" s="1">
        <f t="shared" si="3"/>
        <v>9.465381244522348</v>
      </c>
      <c r="N12" t="s">
        <v>40</v>
      </c>
      <c r="O12" t="e">
        <f>_xlfn.MODE.SNGL(L2:L21)</f>
        <v>#N/A</v>
      </c>
      <c r="Q12">
        <f t="shared" si="4"/>
        <v>3.6598113207547169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47</v>
      </c>
      <c r="C13" t="s">
        <v>90</v>
      </c>
      <c r="D13">
        <v>1.3019000000000001</v>
      </c>
      <c r="E13">
        <v>1.3922000000000001</v>
      </c>
      <c r="F13" s="1">
        <f t="shared" si="0"/>
        <v>9.0300000000000047E-2</v>
      </c>
      <c r="G13" t="s">
        <v>91</v>
      </c>
      <c r="H13">
        <v>1.3026</v>
      </c>
      <c r="I13">
        <v>2.2317999999999998</v>
      </c>
      <c r="J13" s="1">
        <f t="shared" si="1"/>
        <v>0.9291999999999998</v>
      </c>
      <c r="K13" s="1">
        <f t="shared" si="2"/>
        <v>1.0194999999999999</v>
      </c>
      <c r="L13" s="1">
        <f t="shared" si="3"/>
        <v>8.8572829818538565</v>
      </c>
      <c r="M13" t="s">
        <v>190</v>
      </c>
      <c r="N13" t="s">
        <v>43</v>
      </c>
      <c r="O13">
        <f>_xlfn.STDEV.S(L2:L21)</f>
        <v>2.3239540088715365</v>
      </c>
      <c r="Q13">
        <f t="shared" si="4"/>
        <v>2.1691489361702123</v>
      </c>
      <c r="S13" t="s">
        <v>43</v>
      </c>
      <c r="T13">
        <f>_xlfn.STDEV.S(Q2:Q20)</f>
        <v>0.65410170998791206</v>
      </c>
    </row>
    <row r="14" spans="1:20" x14ac:dyDescent="0.75">
      <c r="A14" s="1">
        <v>13</v>
      </c>
      <c r="B14">
        <v>53</v>
      </c>
      <c r="C14" t="s">
        <v>92</v>
      </c>
      <c r="D14">
        <v>1.3031999999999999</v>
      </c>
      <c r="E14">
        <v>1.5356000000000001</v>
      </c>
      <c r="F14" s="1">
        <f t="shared" si="0"/>
        <v>0.23240000000000016</v>
      </c>
      <c r="G14" t="s">
        <v>93</v>
      </c>
      <c r="H14">
        <v>1.3025</v>
      </c>
      <c r="I14">
        <v>2.9542000000000002</v>
      </c>
      <c r="J14" s="1">
        <f t="shared" si="1"/>
        <v>1.6517000000000002</v>
      </c>
      <c r="K14" s="1">
        <f t="shared" si="2"/>
        <v>1.8841000000000003</v>
      </c>
      <c r="L14" s="1">
        <f t="shared" si="3"/>
        <v>12.334801762114544</v>
      </c>
      <c r="N14" t="s">
        <v>46</v>
      </c>
      <c r="O14">
        <f>_xlfn.VAR.S(L2:L21)</f>
        <v>5.4007622353500855</v>
      </c>
      <c r="Q14">
        <f t="shared" si="4"/>
        <v>3.5549056603773588</v>
      </c>
      <c r="S14" t="s">
        <v>46</v>
      </c>
      <c r="T14">
        <f>_xlfn.VAR.S(Q2:Q20)</f>
        <v>0.42784904700911064</v>
      </c>
    </row>
    <row r="15" spans="1:20" x14ac:dyDescent="0.75">
      <c r="A15" s="1">
        <v>14</v>
      </c>
      <c r="B15">
        <v>49</v>
      </c>
      <c r="C15" t="s">
        <v>94</v>
      </c>
      <c r="D15">
        <v>1.3044</v>
      </c>
      <c r="E15">
        <v>1.4450000000000001</v>
      </c>
      <c r="F15" s="1">
        <f t="shared" si="0"/>
        <v>0.14060000000000006</v>
      </c>
      <c r="G15" t="s">
        <v>95</v>
      </c>
      <c r="H15">
        <v>1.302</v>
      </c>
      <c r="I15">
        <v>2.3146</v>
      </c>
      <c r="J15" s="1">
        <f t="shared" si="1"/>
        <v>1.0125999999999999</v>
      </c>
      <c r="K15" s="1">
        <f t="shared" si="2"/>
        <v>1.1532</v>
      </c>
      <c r="L15" s="1">
        <f t="shared" si="3"/>
        <v>12.192160943461678</v>
      </c>
      <c r="M15" t="s">
        <v>190</v>
      </c>
      <c r="N15" t="s">
        <v>49</v>
      </c>
      <c r="O15">
        <f>KURT(L2:L21)</f>
        <v>-1.0792235998151489</v>
      </c>
      <c r="Q15">
        <f t="shared" si="4"/>
        <v>2.3534693877551018</v>
      </c>
      <c r="S15" t="s">
        <v>49</v>
      </c>
      <c r="T15">
        <f>KURT(Q2:Q20)</f>
        <v>-0.95429987352778456</v>
      </c>
    </row>
    <row r="16" spans="1:20" x14ac:dyDescent="0.75">
      <c r="A16" s="1">
        <v>15</v>
      </c>
      <c r="B16">
        <v>53</v>
      </c>
      <c r="C16" t="s">
        <v>96</v>
      </c>
      <c r="D16">
        <v>1.3071999999999999</v>
      </c>
      <c r="E16">
        <v>1.5189999999999999</v>
      </c>
      <c r="F16" s="1">
        <f t="shared" si="0"/>
        <v>0.21179999999999999</v>
      </c>
      <c r="G16" t="s">
        <v>97</v>
      </c>
      <c r="H16">
        <v>1.3026</v>
      </c>
      <c r="I16">
        <v>3.2722000000000002</v>
      </c>
      <c r="J16" s="1">
        <f t="shared" si="1"/>
        <v>1.9696000000000002</v>
      </c>
      <c r="K16" s="1">
        <f t="shared" si="2"/>
        <v>2.1814</v>
      </c>
      <c r="L16" s="1">
        <f t="shared" si="3"/>
        <v>9.7093609608508302</v>
      </c>
      <c r="N16" t="s">
        <v>52</v>
      </c>
      <c r="O16">
        <f>SKEW(L2:L21)</f>
        <v>0.17845690302951059</v>
      </c>
      <c r="Q16">
        <f t="shared" si="4"/>
        <v>4.115849056603774</v>
      </c>
      <c r="S16" t="s">
        <v>52</v>
      </c>
      <c r="T16">
        <f>SKEW(Q2:Q20)</f>
        <v>-0.33022212194053596</v>
      </c>
    </row>
    <row r="17" spans="1:20" x14ac:dyDescent="0.75">
      <c r="A17" s="1">
        <v>16</v>
      </c>
      <c r="B17">
        <v>53</v>
      </c>
      <c r="C17" t="s">
        <v>98</v>
      </c>
      <c r="D17">
        <v>1.3061</v>
      </c>
      <c r="E17">
        <v>1.4560999999999999</v>
      </c>
      <c r="F17" s="1">
        <f t="shared" si="0"/>
        <v>0.14999999999999991</v>
      </c>
      <c r="G17" t="s">
        <v>99</v>
      </c>
      <c r="H17">
        <v>1.3025</v>
      </c>
      <c r="I17">
        <v>3.1766000000000001</v>
      </c>
      <c r="J17" s="1">
        <f t="shared" si="1"/>
        <v>1.8741000000000001</v>
      </c>
      <c r="K17" s="1">
        <f t="shared" si="2"/>
        <v>2.0240999999999998</v>
      </c>
      <c r="L17" s="1">
        <f t="shared" si="3"/>
        <v>7.4107010523195456</v>
      </c>
      <c r="N17" t="s">
        <v>55</v>
      </c>
      <c r="O17">
        <f>MAX(L2:L21)-MIN(L2:L21)</f>
        <v>7.9003404942450146</v>
      </c>
      <c r="Q17">
        <f t="shared" si="4"/>
        <v>3.8190566037735842</v>
      </c>
      <c r="S17" t="s">
        <v>55</v>
      </c>
      <c r="T17">
        <f>MAX(Q2:Q20)-MIN(Q2:Q20)</f>
        <v>2.2096646231518218</v>
      </c>
    </row>
    <row r="18" spans="1:20" x14ac:dyDescent="0.75">
      <c r="A18" s="1">
        <v>17</v>
      </c>
      <c r="B18">
        <v>47</v>
      </c>
      <c r="C18" t="s">
        <v>100</v>
      </c>
      <c r="D18">
        <v>1.3029999999999999</v>
      </c>
      <c r="E18">
        <v>1.4598</v>
      </c>
      <c r="F18" s="1">
        <f t="shared" si="0"/>
        <v>0.15680000000000005</v>
      </c>
      <c r="G18" t="s">
        <v>101</v>
      </c>
      <c r="H18">
        <v>1.3043</v>
      </c>
      <c r="I18">
        <v>2.2311999999999999</v>
      </c>
      <c r="J18" s="1">
        <f t="shared" si="1"/>
        <v>0.92689999999999984</v>
      </c>
      <c r="K18" s="1">
        <f t="shared" si="2"/>
        <v>1.0836999999999999</v>
      </c>
      <c r="L18" s="1">
        <f t="shared" si="3"/>
        <v>14.468948971117474</v>
      </c>
      <c r="M18" t="s">
        <v>190</v>
      </c>
      <c r="N18" t="s">
        <v>58</v>
      </c>
      <c r="O18">
        <f>MIN(L2:L21)</f>
        <v>6.5686084768724591</v>
      </c>
      <c r="Q18">
        <f t="shared" si="4"/>
        <v>2.3057446808510638</v>
      </c>
      <c r="S18" t="s">
        <v>58</v>
      </c>
      <c r="T18">
        <f>MIN(Q2:Q20)</f>
        <v>2.1691489361702123</v>
      </c>
    </row>
    <row r="19" spans="1:20" x14ac:dyDescent="0.75">
      <c r="A19" s="1">
        <v>18</v>
      </c>
      <c r="B19">
        <v>53</v>
      </c>
      <c r="C19" t="s">
        <v>102</v>
      </c>
      <c r="D19">
        <v>1.3049999999999999</v>
      </c>
      <c r="E19">
        <v>1.4407000000000001</v>
      </c>
      <c r="F19" s="1">
        <f t="shared" si="0"/>
        <v>0.13570000000000015</v>
      </c>
      <c r="G19" t="s">
        <v>103</v>
      </c>
      <c r="H19">
        <v>1.3008</v>
      </c>
      <c r="I19">
        <v>2.6414</v>
      </c>
      <c r="J19" s="1">
        <f t="shared" si="1"/>
        <v>1.3406</v>
      </c>
      <c r="K19" s="1">
        <f t="shared" si="2"/>
        <v>1.4763000000000002</v>
      </c>
      <c r="L19" s="1">
        <f t="shared" si="3"/>
        <v>9.1918986655828849</v>
      </c>
      <c r="N19" t="s">
        <v>61</v>
      </c>
      <c r="O19">
        <f>MAX(L2:L21)</f>
        <v>14.468948971117474</v>
      </c>
      <c r="Q19">
        <f>(K20/B20)*100</f>
        <v>3.2558181818181819</v>
      </c>
      <c r="S19" t="s">
        <v>61</v>
      </c>
      <c r="T19">
        <f>MAX(Q2:Q20)</f>
        <v>4.3788135593220341</v>
      </c>
    </row>
    <row r="20" spans="1:20" x14ac:dyDescent="0.75">
      <c r="A20" s="1">
        <v>19</v>
      </c>
      <c r="B20">
        <v>55</v>
      </c>
      <c r="C20" t="s">
        <v>107</v>
      </c>
      <c r="D20">
        <v>1.3027</v>
      </c>
      <c r="E20">
        <v>1.4597</v>
      </c>
      <c r="F20" s="1">
        <f t="shared" si="0"/>
        <v>0.15700000000000003</v>
      </c>
      <c r="G20" t="s">
        <v>108</v>
      </c>
      <c r="H20">
        <v>1.3141</v>
      </c>
      <c r="I20" s="1">
        <v>2.9478</v>
      </c>
      <c r="J20" s="1">
        <f t="shared" si="1"/>
        <v>1.6336999999999999</v>
      </c>
      <c r="K20" s="1">
        <f t="shared" si="2"/>
        <v>1.7907</v>
      </c>
      <c r="L20" s="1">
        <f t="shared" si="3"/>
        <v>8.7675210811414548</v>
      </c>
      <c r="N20" t="s">
        <v>64</v>
      </c>
      <c r="O20">
        <f>SUM(L2:L21)</f>
        <v>207.42261929480179</v>
      </c>
      <c r="Q20">
        <f>(K21/B21)*100</f>
        <v>3.9223728813559324</v>
      </c>
      <c r="S20" t="s">
        <v>64</v>
      </c>
      <c r="T20">
        <f>SUM(Q2:Q20)</f>
        <v>62.872955945846442</v>
      </c>
    </row>
    <row r="21" spans="1:20" ht="15.5" thickBot="1" x14ac:dyDescent="0.9">
      <c r="A21" s="1">
        <v>20</v>
      </c>
      <c r="B21">
        <v>59</v>
      </c>
      <c r="C21" t="s">
        <v>105</v>
      </c>
      <c r="D21">
        <v>1.3061</v>
      </c>
      <c r="E21" s="2">
        <v>1.5239</v>
      </c>
      <c r="F21" s="1">
        <f t="shared" si="0"/>
        <v>0.21779999999999999</v>
      </c>
      <c r="G21" t="s">
        <v>106</v>
      </c>
      <c r="H21">
        <v>1.2996000000000001</v>
      </c>
      <c r="I21" s="1">
        <v>3.3959999999999999</v>
      </c>
      <c r="J21" s="1">
        <f t="shared" si="1"/>
        <v>2.0964</v>
      </c>
      <c r="K21" s="1">
        <f t="shared" si="2"/>
        <v>2.3142</v>
      </c>
      <c r="L21" s="1">
        <f t="shared" si="3"/>
        <v>9.4114596836919873</v>
      </c>
      <c r="N21" s="6" t="s">
        <v>67</v>
      </c>
      <c r="O21" s="6">
        <v>20</v>
      </c>
      <c r="Q21" t="e">
        <f>(K22/B22)*100</f>
        <v>#DIV/0!</v>
      </c>
      <c r="S21" s="6" t="s">
        <v>67</v>
      </c>
      <c r="T21" s="6">
        <v>20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Cowyard_ADPI_(01_June_2022)</vt:lpstr>
      <vt:lpstr>Cowyard_ADPI_(13_June_2022)</vt:lpstr>
      <vt:lpstr>Cowyard_(30_June_2022)</vt:lpstr>
      <vt:lpstr>Cowyard_ADPI_(13_July_2022)</vt:lpstr>
      <vt:lpstr>Cowyard_ADPI_(27_July_2022)</vt:lpstr>
      <vt:lpstr>Cowyard_ADPI_(09_August_2022)</vt:lpstr>
      <vt:lpstr>Cowyard_ADPI_(24_August_2022)</vt:lpstr>
      <vt:lpstr>Cowyard_ADPI_(05_Sept_2022)</vt:lpstr>
      <vt:lpstr>Cowyard_ADPI_(19_Sept_2022)</vt:lpstr>
      <vt:lpstr>Cowyard_ADPI_(10_October_2022)</vt:lpstr>
      <vt:lpstr>Cowyard_ADPI_(18_October_2022)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 Goldman</dc:creator>
  <dc:description/>
  <cp:lastModifiedBy>Jessica MacGregor</cp:lastModifiedBy>
  <dcterms:created xsi:type="dcterms:W3CDTF">2022-07-05T17:03:16Z</dcterms:created>
  <dcterms:modified xsi:type="dcterms:W3CDTF">2023-02-28T19:23:02Z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0x01010012B069746CAB1441AF77AB72485C99C7</vt:lpwstr>
  </property>
</Properties>
</file>