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gr\Documents\Stony_Brook_Masters\Scallop_project\resp2022\resp2022\"/>
    </mc:Choice>
  </mc:AlternateContent>
  <xr:revisionPtr revIDLastSave="0" documentId="8_{25E3EA5E-B811-4F05-8076-180484504217}" xr6:coauthVersionLast="47" xr6:coauthVersionMax="47" xr10:uidLastSave="{00000000-0000-0000-0000-000000000000}"/>
  <bookViews>
    <workbookView xWindow="-90" yWindow="-90" windowWidth="19380" windowHeight="10980"/>
  </bookViews>
  <sheets>
    <sheet name="OH_Causeway_(02_June_2022)" sheetId="3" r:id="rId1"/>
    <sheet name="OH_Causeway_(13_June_2022)" sheetId="4" r:id="rId2"/>
    <sheet name="OH_Causeway_ADPI_(28_June_2022)" sheetId="5" r:id="rId3"/>
    <sheet name="OH_Causeway_(11_July_2022)" sheetId="6" r:id="rId4"/>
    <sheet name="OH_Causeway_ADPI_(26_July_2022)" sheetId="7" r:id="rId5"/>
    <sheet name="OH_Causeway_ADPI_(08_Aug_2022)" sheetId="8" r:id="rId6"/>
    <sheet name="OH_Cuaseway_ADPI_(22_Aug_2022)" sheetId="9" r:id="rId7"/>
    <sheet name="OH_Causeway_ADPI_(09_Sept_2022)" sheetId="10" r:id="rId8"/>
    <sheet name="OH_Causeway_ADPI_(21_Sept_2022)" sheetId="11" r:id="rId9"/>
    <sheet name="OH_Causeway_ADPI_(07_Oct_2022)" sheetId="12" r:id="rId10"/>
    <sheet name="OH_Causeay_ADPI_(19_Oct_2022)" sheetId="13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21" i="13" l="1"/>
  <c r="K21" i="13"/>
  <c r="J21" i="13"/>
  <c r="F21" i="13"/>
  <c r="L21" i="13" s="1"/>
  <c r="Q20" i="13"/>
  <c r="J20" i="13"/>
  <c r="F20" i="13"/>
  <c r="K20" i="13" s="1"/>
  <c r="L20" i="13" s="1"/>
  <c r="J19" i="13"/>
  <c r="F19" i="13"/>
  <c r="K18" i="13"/>
  <c r="J18" i="13"/>
  <c r="F18" i="13"/>
  <c r="J17" i="13"/>
  <c r="F17" i="13"/>
  <c r="K17" i="13" s="1"/>
  <c r="J16" i="13"/>
  <c r="F16" i="13"/>
  <c r="J15" i="13"/>
  <c r="F15" i="13"/>
  <c r="J14" i="13"/>
  <c r="F14" i="13"/>
  <c r="J13" i="13"/>
  <c r="F13" i="13"/>
  <c r="K13" i="13" s="1"/>
  <c r="Q13" i="13" s="1"/>
  <c r="J12" i="13"/>
  <c r="K12" i="13"/>
  <c r="F12" i="13"/>
  <c r="J11" i="13"/>
  <c r="F11" i="13"/>
  <c r="J10" i="13"/>
  <c r="F10" i="13"/>
  <c r="K10" i="13" s="1"/>
  <c r="L10" i="13" s="1"/>
  <c r="J9" i="13"/>
  <c r="K9" i="13" s="1"/>
  <c r="F9" i="13"/>
  <c r="J8" i="13"/>
  <c r="F8" i="13"/>
  <c r="K7" i="13"/>
  <c r="Q7" i="13" s="1"/>
  <c r="J7" i="13"/>
  <c r="F7" i="13"/>
  <c r="L7" i="13" s="1"/>
  <c r="J6" i="13"/>
  <c r="F6" i="13"/>
  <c r="J5" i="13"/>
  <c r="F5" i="13"/>
  <c r="J4" i="13"/>
  <c r="F4" i="13"/>
  <c r="K4" i="13" s="1"/>
  <c r="J3" i="13"/>
  <c r="F3" i="13"/>
  <c r="J2" i="13"/>
  <c r="F2" i="13"/>
  <c r="K2" i="13" s="1"/>
  <c r="Q21" i="12"/>
  <c r="J21" i="12"/>
  <c r="Q20" i="12"/>
  <c r="F21" i="12"/>
  <c r="K21" i="12" s="1"/>
  <c r="J20" i="12"/>
  <c r="F20" i="12"/>
  <c r="J19" i="12"/>
  <c r="F19" i="12"/>
  <c r="J18" i="12"/>
  <c r="F18" i="12"/>
  <c r="J17" i="12"/>
  <c r="K17" i="12" s="1"/>
  <c r="F17" i="12"/>
  <c r="J16" i="12"/>
  <c r="F16" i="12"/>
  <c r="K16" i="12"/>
  <c r="J15" i="12"/>
  <c r="F15" i="12"/>
  <c r="J14" i="12"/>
  <c r="F14" i="12"/>
  <c r="K14" i="12" s="1"/>
  <c r="J13" i="12"/>
  <c r="F13" i="12"/>
  <c r="J12" i="12"/>
  <c r="K12" i="12" s="1"/>
  <c r="F12" i="12"/>
  <c r="J11" i="12"/>
  <c r="F11" i="12"/>
  <c r="J10" i="12"/>
  <c r="F10" i="12"/>
  <c r="J9" i="12"/>
  <c r="F9" i="12"/>
  <c r="K9" i="12" s="1"/>
  <c r="Q9" i="12" s="1"/>
  <c r="K8" i="12"/>
  <c r="J8" i="12"/>
  <c r="F8" i="12"/>
  <c r="J7" i="12"/>
  <c r="F7" i="12"/>
  <c r="K7" i="12" s="1"/>
  <c r="J6" i="12"/>
  <c r="F6" i="12"/>
  <c r="J5" i="12"/>
  <c r="K5" i="12" s="1"/>
  <c r="F5" i="12"/>
  <c r="J4" i="12"/>
  <c r="F4" i="12"/>
  <c r="J3" i="12"/>
  <c r="F3" i="12"/>
  <c r="K3" i="12"/>
  <c r="Q3" i="12" s="1"/>
  <c r="J2" i="12"/>
  <c r="K2" i="12" s="1"/>
  <c r="F2" i="12"/>
  <c r="Q21" i="11"/>
  <c r="J21" i="11"/>
  <c r="F21" i="11"/>
  <c r="K21" i="11" s="1"/>
  <c r="Q20" i="11" s="1"/>
  <c r="J20" i="11"/>
  <c r="F20" i="11"/>
  <c r="J19" i="11"/>
  <c r="F19" i="11"/>
  <c r="K19" i="11" s="1"/>
  <c r="L19" i="11" s="1"/>
  <c r="K18" i="11"/>
  <c r="J18" i="11"/>
  <c r="F18" i="11"/>
  <c r="J17" i="11"/>
  <c r="K17" i="11" s="1"/>
  <c r="Q17" i="11" s="1"/>
  <c r="F17" i="11"/>
  <c r="J16" i="11"/>
  <c r="F16" i="11"/>
  <c r="J15" i="11"/>
  <c r="F15" i="11"/>
  <c r="K15" i="11"/>
  <c r="J14" i="11"/>
  <c r="F14" i="11"/>
  <c r="J13" i="11"/>
  <c r="F13" i="11"/>
  <c r="J12" i="11"/>
  <c r="F12" i="11"/>
  <c r="J11" i="11"/>
  <c r="F11" i="11"/>
  <c r="K11" i="11"/>
  <c r="J10" i="11"/>
  <c r="K10" i="11" s="1"/>
  <c r="F10" i="11"/>
  <c r="J9" i="11"/>
  <c r="F9" i="11"/>
  <c r="J8" i="11"/>
  <c r="F8" i="11"/>
  <c r="J7" i="11"/>
  <c r="F7" i="11"/>
  <c r="K7" i="11"/>
  <c r="J6" i="11"/>
  <c r="K6" i="11" s="1"/>
  <c r="Q6" i="11" s="1"/>
  <c r="F6" i="11"/>
  <c r="J5" i="11"/>
  <c r="F5" i="11"/>
  <c r="Q4" i="11"/>
  <c r="K4" i="11"/>
  <c r="J4" i="11"/>
  <c r="F4" i="11"/>
  <c r="L4" i="11"/>
  <c r="J3" i="11"/>
  <c r="F3" i="11"/>
  <c r="K3" i="11" s="1"/>
  <c r="L3" i="11" s="1"/>
  <c r="J2" i="11"/>
  <c r="F2" i="11"/>
  <c r="Q21" i="10"/>
  <c r="J21" i="10"/>
  <c r="F21" i="10"/>
  <c r="J20" i="10"/>
  <c r="F20" i="10"/>
  <c r="J19" i="10"/>
  <c r="F19" i="10"/>
  <c r="J18" i="10"/>
  <c r="F18" i="10"/>
  <c r="J17" i="10"/>
  <c r="F17" i="10"/>
  <c r="J16" i="10"/>
  <c r="F16" i="10"/>
  <c r="J15" i="10"/>
  <c r="F15" i="10"/>
  <c r="J14" i="10"/>
  <c r="F14" i="10"/>
  <c r="K14" i="10" s="1"/>
  <c r="Q14" i="10" s="1"/>
  <c r="J13" i="10"/>
  <c r="F13" i="10"/>
  <c r="K12" i="10"/>
  <c r="L12" i="10" s="1"/>
  <c r="J12" i="10"/>
  <c r="F12" i="10"/>
  <c r="J11" i="10"/>
  <c r="K11" i="10" s="1"/>
  <c r="F11" i="10"/>
  <c r="J10" i="10"/>
  <c r="F10" i="10"/>
  <c r="J9" i="10"/>
  <c r="F9" i="10"/>
  <c r="K9" i="10"/>
  <c r="J8" i="10"/>
  <c r="K8" i="10" s="1"/>
  <c r="F8" i="10"/>
  <c r="J7" i="10"/>
  <c r="F7" i="10"/>
  <c r="J6" i="10"/>
  <c r="F6" i="10"/>
  <c r="J5" i="10"/>
  <c r="F5" i="10"/>
  <c r="K5" i="10"/>
  <c r="Q5" i="10" s="1"/>
  <c r="J4" i="10"/>
  <c r="F4" i="10"/>
  <c r="J3" i="10"/>
  <c r="K3" i="10" s="1"/>
  <c r="F3" i="10"/>
  <c r="J2" i="10"/>
  <c r="K2" i="10" s="1"/>
  <c r="F2" i="10"/>
  <c r="Q21" i="9"/>
  <c r="J21" i="9"/>
  <c r="F21" i="9"/>
  <c r="J20" i="9"/>
  <c r="F20" i="9"/>
  <c r="K20" i="9" s="1"/>
  <c r="Q19" i="9" s="1"/>
  <c r="J19" i="9"/>
  <c r="K19" i="9" s="1"/>
  <c r="L19" i="9" s="1"/>
  <c r="F19" i="9"/>
  <c r="J18" i="9"/>
  <c r="F18" i="9"/>
  <c r="J17" i="9"/>
  <c r="F17" i="9"/>
  <c r="K17" i="9" s="1"/>
  <c r="J16" i="9"/>
  <c r="F16" i="9"/>
  <c r="K16" i="9" s="1"/>
  <c r="Q16" i="9" s="1"/>
  <c r="J15" i="9"/>
  <c r="F15" i="9"/>
  <c r="J14" i="9"/>
  <c r="F14" i="9"/>
  <c r="K14" i="9" s="1"/>
  <c r="J13" i="9"/>
  <c r="F13" i="9"/>
  <c r="J12" i="9"/>
  <c r="F12" i="9"/>
  <c r="J11" i="9"/>
  <c r="F11" i="9"/>
  <c r="K11" i="9" s="1"/>
  <c r="Q11" i="9" s="1"/>
  <c r="J10" i="9"/>
  <c r="K10" i="9" s="1"/>
  <c r="L10" i="9" s="1"/>
  <c r="F10" i="9"/>
  <c r="L9" i="9"/>
  <c r="J9" i="9"/>
  <c r="F9" i="9"/>
  <c r="K9" i="9" s="1"/>
  <c r="Q9" i="9" s="1"/>
  <c r="J8" i="9"/>
  <c r="F8" i="9"/>
  <c r="J7" i="9"/>
  <c r="F7" i="9"/>
  <c r="J6" i="9"/>
  <c r="F6" i="9"/>
  <c r="J5" i="9"/>
  <c r="F5" i="9"/>
  <c r="J4" i="9"/>
  <c r="F4" i="9"/>
  <c r="J3" i="9"/>
  <c r="F3" i="9"/>
  <c r="J2" i="9"/>
  <c r="F2" i="9"/>
  <c r="Q21" i="8"/>
  <c r="J21" i="8"/>
  <c r="F21" i="8"/>
  <c r="J20" i="8"/>
  <c r="F20" i="8"/>
  <c r="K20" i="8" s="1"/>
  <c r="Q19" i="8" s="1"/>
  <c r="J19" i="8"/>
  <c r="F19" i="8"/>
  <c r="K19" i="8" s="1"/>
  <c r="J18" i="8"/>
  <c r="F18" i="8"/>
  <c r="J17" i="8"/>
  <c r="F17" i="8"/>
  <c r="J16" i="8"/>
  <c r="F16" i="8"/>
  <c r="J15" i="8"/>
  <c r="F15" i="8"/>
  <c r="K15" i="8" s="1"/>
  <c r="Q15" i="8" s="1"/>
  <c r="J14" i="8"/>
  <c r="F14" i="8"/>
  <c r="K14" i="8" s="1"/>
  <c r="Q14" i="8" s="1"/>
  <c r="J13" i="8"/>
  <c r="F13" i="8"/>
  <c r="J12" i="8"/>
  <c r="F12" i="8"/>
  <c r="J11" i="8"/>
  <c r="F11" i="8"/>
  <c r="J10" i="8"/>
  <c r="F10" i="8"/>
  <c r="J9" i="8"/>
  <c r="F9" i="8"/>
  <c r="K9" i="8" s="1"/>
  <c r="Q8" i="8"/>
  <c r="J8" i="8"/>
  <c r="F8" i="8"/>
  <c r="K8" i="8" s="1"/>
  <c r="J7" i="8"/>
  <c r="F7" i="8"/>
  <c r="K7" i="8" s="1"/>
  <c r="L7" i="8" s="1"/>
  <c r="J6" i="8"/>
  <c r="F6" i="8"/>
  <c r="J5" i="8"/>
  <c r="K5" i="8" s="1"/>
  <c r="Q5" i="8" s="1"/>
  <c r="F5" i="8"/>
  <c r="J4" i="8"/>
  <c r="F4" i="8"/>
  <c r="J3" i="8"/>
  <c r="F3" i="8"/>
  <c r="J2" i="8"/>
  <c r="F2" i="8"/>
  <c r="K2" i="8" s="1"/>
  <c r="Q21" i="7"/>
  <c r="K21" i="7"/>
  <c r="J21" i="7"/>
  <c r="F21" i="7"/>
  <c r="J20" i="7"/>
  <c r="F20" i="7"/>
  <c r="K20" i="7" s="1"/>
  <c r="Q19" i="7" s="1"/>
  <c r="L20" i="7"/>
  <c r="J19" i="7"/>
  <c r="F19" i="7"/>
  <c r="L19" i="7" s="1"/>
  <c r="K19" i="7"/>
  <c r="J18" i="7"/>
  <c r="F18" i="7"/>
  <c r="J17" i="7"/>
  <c r="F17" i="7"/>
  <c r="K17" i="7"/>
  <c r="Q17" i="7" s="1"/>
  <c r="J16" i="7"/>
  <c r="F16" i="7"/>
  <c r="J15" i="7"/>
  <c r="K15" i="7" s="1"/>
  <c r="Q15" i="7" s="1"/>
  <c r="F15" i="7"/>
  <c r="J14" i="7"/>
  <c r="F14" i="7"/>
  <c r="J13" i="7"/>
  <c r="F13" i="7"/>
  <c r="J12" i="7"/>
  <c r="F12" i="7"/>
  <c r="J11" i="7"/>
  <c r="F11" i="7"/>
  <c r="K10" i="7"/>
  <c r="Q10" i="7" s="1"/>
  <c r="J10" i="7"/>
  <c r="F10" i="7"/>
  <c r="L10" i="7"/>
  <c r="J9" i="7"/>
  <c r="F9" i="7"/>
  <c r="J8" i="7"/>
  <c r="F8" i="7"/>
  <c r="J7" i="7"/>
  <c r="F7" i="7"/>
  <c r="K7" i="7" s="1"/>
  <c r="L7" i="7" s="1"/>
  <c r="J6" i="7"/>
  <c r="F6" i="7"/>
  <c r="K6" i="7" s="1"/>
  <c r="Q6" i="7" s="1"/>
  <c r="J5" i="7"/>
  <c r="F5" i="7"/>
  <c r="K4" i="7"/>
  <c r="Q4" i="7" s="1"/>
  <c r="J4" i="7"/>
  <c r="F4" i="7"/>
  <c r="L4" i="7" s="1"/>
  <c r="J3" i="7"/>
  <c r="K3" i="7" s="1"/>
  <c r="F3" i="7"/>
  <c r="J2" i="7"/>
  <c r="F2" i="7"/>
  <c r="Q21" i="6"/>
  <c r="J21" i="6"/>
  <c r="K21" i="6" s="1"/>
  <c r="F21" i="6"/>
  <c r="J20" i="6"/>
  <c r="F20" i="6"/>
  <c r="K20" i="6" s="1"/>
  <c r="J19" i="6"/>
  <c r="F19" i="6"/>
  <c r="J18" i="6"/>
  <c r="F18" i="6"/>
  <c r="K18" i="6" s="1"/>
  <c r="J17" i="6"/>
  <c r="F17" i="6"/>
  <c r="J16" i="6"/>
  <c r="F16" i="6"/>
  <c r="K16" i="6" s="1"/>
  <c r="J15" i="6"/>
  <c r="F15" i="6"/>
  <c r="K15" i="6"/>
  <c r="J14" i="6"/>
  <c r="K14" i="6" s="1"/>
  <c r="F14" i="6"/>
  <c r="J13" i="6"/>
  <c r="F13" i="6"/>
  <c r="J12" i="6"/>
  <c r="F12" i="6"/>
  <c r="K12" i="6" s="1"/>
  <c r="J11" i="6"/>
  <c r="F11" i="6"/>
  <c r="J10" i="6"/>
  <c r="F10" i="6"/>
  <c r="J9" i="6"/>
  <c r="F9" i="6"/>
  <c r="K9" i="6" s="1"/>
  <c r="Q8" i="6"/>
  <c r="J8" i="6"/>
  <c r="F8" i="6"/>
  <c r="K8" i="6" s="1"/>
  <c r="J7" i="6"/>
  <c r="F7" i="6"/>
  <c r="K7" i="6" s="1"/>
  <c r="Q7" i="6" s="1"/>
  <c r="J6" i="6"/>
  <c r="F6" i="6"/>
  <c r="J5" i="6"/>
  <c r="F5" i="6"/>
  <c r="J4" i="6"/>
  <c r="F4" i="6"/>
  <c r="J3" i="6"/>
  <c r="F3" i="6"/>
  <c r="J2" i="6"/>
  <c r="F2" i="6"/>
  <c r="Q21" i="5"/>
  <c r="Q20" i="5"/>
  <c r="Q19" i="5"/>
  <c r="J20" i="5"/>
  <c r="F20" i="5"/>
  <c r="K20" i="5" s="1"/>
  <c r="L20" i="5" s="1"/>
  <c r="J19" i="5"/>
  <c r="F19" i="5"/>
  <c r="K19" i="5" s="1"/>
  <c r="J18" i="5"/>
  <c r="F18" i="5"/>
  <c r="K18" i="5" s="1"/>
  <c r="Q18" i="5" s="1"/>
  <c r="J17" i="5"/>
  <c r="K17" i="5" s="1"/>
  <c r="F17" i="5"/>
  <c r="J16" i="5"/>
  <c r="F16" i="5"/>
  <c r="J15" i="5"/>
  <c r="K15" i="5" s="1"/>
  <c r="F15" i="5"/>
  <c r="J14" i="5"/>
  <c r="F14" i="5"/>
  <c r="J13" i="5"/>
  <c r="K13" i="5" s="1"/>
  <c r="F13" i="5"/>
  <c r="J12" i="5"/>
  <c r="K12" i="5"/>
  <c r="L12" i="5" s="1"/>
  <c r="F12" i="5"/>
  <c r="J11" i="5"/>
  <c r="F11" i="5"/>
  <c r="J10" i="5"/>
  <c r="K10" i="5" s="1"/>
  <c r="Q10" i="5" s="1"/>
  <c r="F10" i="5"/>
  <c r="J9" i="5"/>
  <c r="F9" i="5"/>
  <c r="K9" i="5"/>
  <c r="L9" i="5" s="1"/>
  <c r="J8" i="5"/>
  <c r="F8" i="5"/>
  <c r="J7" i="5"/>
  <c r="F7" i="5"/>
  <c r="K7" i="5" s="1"/>
  <c r="Q7" i="5" s="1"/>
  <c r="J6" i="5"/>
  <c r="F6" i="5"/>
  <c r="K6" i="5" s="1"/>
  <c r="J5" i="5"/>
  <c r="F5" i="5"/>
  <c r="J4" i="5"/>
  <c r="F4" i="5"/>
  <c r="J3" i="5"/>
  <c r="F3" i="5"/>
  <c r="J2" i="5"/>
  <c r="K2" i="5"/>
  <c r="F2" i="5"/>
  <c r="Q21" i="4"/>
  <c r="J21" i="4"/>
  <c r="F21" i="4"/>
  <c r="K21" i="4" s="1"/>
  <c r="L21" i="4" s="1"/>
  <c r="K20" i="4"/>
  <c r="L20" i="4" s="1"/>
  <c r="J20" i="4"/>
  <c r="F20" i="4"/>
  <c r="J19" i="4"/>
  <c r="K19" i="4" s="1"/>
  <c r="F19" i="4"/>
  <c r="J18" i="4"/>
  <c r="K18" i="4" s="1"/>
  <c r="Q18" i="4" s="1"/>
  <c r="F18" i="4"/>
  <c r="J17" i="4"/>
  <c r="F17" i="4"/>
  <c r="J16" i="4"/>
  <c r="K16" i="4" s="1"/>
  <c r="Q16" i="4" s="1"/>
  <c r="F16" i="4"/>
  <c r="J15" i="4"/>
  <c r="F15" i="4"/>
  <c r="K15" i="4" s="1"/>
  <c r="Q15" i="4" s="1"/>
  <c r="J14" i="4"/>
  <c r="F14" i="4"/>
  <c r="J13" i="4"/>
  <c r="F13" i="4"/>
  <c r="K13" i="4" s="1"/>
  <c r="Q13" i="4" s="1"/>
  <c r="J12" i="4"/>
  <c r="K12" i="4" s="1"/>
  <c r="F12" i="4"/>
  <c r="J11" i="4"/>
  <c r="F11" i="4"/>
  <c r="J10" i="4"/>
  <c r="F10" i="4"/>
  <c r="J9" i="4"/>
  <c r="F9" i="4"/>
  <c r="K9" i="4" s="1"/>
  <c r="Q9" i="4" s="1"/>
  <c r="J8" i="4"/>
  <c r="F8" i="4"/>
  <c r="J7" i="4"/>
  <c r="K7" i="4"/>
  <c r="Q7" i="4" s="1"/>
  <c r="F7" i="4"/>
  <c r="L7" i="4" s="1"/>
  <c r="K6" i="4"/>
  <c r="Q6" i="4" s="1"/>
  <c r="J6" i="4"/>
  <c r="F6" i="4"/>
  <c r="J5" i="4"/>
  <c r="F5" i="4"/>
  <c r="J4" i="4"/>
  <c r="K4" i="4" s="1"/>
  <c r="L4" i="4" s="1"/>
  <c r="J3" i="4"/>
  <c r="F3" i="4"/>
  <c r="J2" i="4"/>
  <c r="K2" i="4" s="1"/>
  <c r="F2" i="4"/>
  <c r="Q21" i="3"/>
  <c r="J21" i="3"/>
  <c r="F21" i="3"/>
  <c r="K21" i="3" s="1"/>
  <c r="Q20" i="3" s="1"/>
  <c r="L21" i="3"/>
  <c r="J20" i="3"/>
  <c r="F20" i="3"/>
  <c r="J19" i="3"/>
  <c r="K19" i="3" s="1"/>
  <c r="F19" i="3"/>
  <c r="J18" i="3"/>
  <c r="F18" i="3"/>
  <c r="K18" i="3"/>
  <c r="Q18" i="3" s="1"/>
  <c r="J17" i="3"/>
  <c r="F17" i="3"/>
  <c r="J16" i="3"/>
  <c r="K16" i="3"/>
  <c r="L16" i="3" s="1"/>
  <c r="F16" i="3"/>
  <c r="J15" i="3"/>
  <c r="F15" i="3"/>
  <c r="J14" i="3"/>
  <c r="K14" i="3" s="1"/>
  <c r="L14" i="3" s="1"/>
  <c r="F14" i="3"/>
  <c r="K13" i="3"/>
  <c r="Q13" i="3" s="1"/>
  <c r="J13" i="3"/>
  <c r="F13" i="3"/>
  <c r="L13" i="3"/>
  <c r="J12" i="3"/>
  <c r="F12" i="3"/>
  <c r="J11" i="3"/>
  <c r="F11" i="3"/>
  <c r="K11" i="3" s="1"/>
  <c r="Q11" i="3" s="1"/>
  <c r="J10" i="3"/>
  <c r="F10" i="3"/>
  <c r="J9" i="3"/>
  <c r="F9" i="3"/>
  <c r="J8" i="3"/>
  <c r="F8" i="3"/>
  <c r="J7" i="3"/>
  <c r="F7" i="3"/>
  <c r="K7" i="3" s="1"/>
  <c r="J6" i="3"/>
  <c r="F6" i="3"/>
  <c r="J5" i="3"/>
  <c r="F5" i="3"/>
  <c r="J4" i="3"/>
  <c r="F4" i="3"/>
  <c r="J3" i="3"/>
  <c r="F3" i="3"/>
  <c r="K3" i="3" s="1"/>
  <c r="J2" i="3"/>
  <c r="F2" i="3"/>
  <c r="Q16" i="3"/>
  <c r="Q2" i="5"/>
  <c r="L2" i="5"/>
  <c r="L13" i="4"/>
  <c r="Q20" i="4"/>
  <c r="L14" i="4"/>
  <c r="Q12" i="5"/>
  <c r="Q4" i="4"/>
  <c r="Q9" i="5"/>
  <c r="Q18" i="13"/>
  <c r="L18" i="13"/>
  <c r="L5" i="8"/>
  <c r="K10" i="12"/>
  <c r="L10" i="12" s="1"/>
  <c r="K10" i="4"/>
  <c r="Q10" i="4" s="1"/>
  <c r="Q6" i="5"/>
  <c r="K8" i="5"/>
  <c r="Q8" i="5" s="1"/>
  <c r="Q19" i="6"/>
  <c r="L6" i="7"/>
  <c r="K9" i="7"/>
  <c r="K11" i="8"/>
  <c r="L14" i="8"/>
  <c r="K18" i="8"/>
  <c r="Q18" i="8"/>
  <c r="K21" i="8"/>
  <c r="L11" i="9"/>
  <c r="L17" i="11"/>
  <c r="L8" i="7"/>
  <c r="K8" i="7"/>
  <c r="Q8" i="7" s="1"/>
  <c r="K8" i="3"/>
  <c r="Q8" i="3" s="1"/>
  <c r="Q14" i="3"/>
  <c r="K17" i="4"/>
  <c r="L17" i="4" s="1"/>
  <c r="K5" i="5"/>
  <c r="Q5" i="5"/>
  <c r="K4" i="6"/>
  <c r="Q4" i="6"/>
  <c r="K11" i="6"/>
  <c r="Q18" i="6"/>
  <c r="K16" i="7"/>
  <c r="Q16" i="7"/>
  <c r="K6" i="9"/>
  <c r="Q6" i="9" s="1"/>
  <c r="Q14" i="9"/>
  <c r="K4" i="10"/>
  <c r="Q4" i="10"/>
  <c r="Q15" i="11"/>
  <c r="L15" i="11"/>
  <c r="K20" i="12"/>
  <c r="K14" i="13"/>
  <c r="Q14" i="13"/>
  <c r="K14" i="11"/>
  <c r="L13" i="7"/>
  <c r="Q16" i="6"/>
  <c r="K14" i="7"/>
  <c r="Q14" i="7" s="1"/>
  <c r="L12" i="9"/>
  <c r="K8" i="11"/>
  <c r="Q8" i="11"/>
  <c r="K11" i="12"/>
  <c r="L18" i="12"/>
  <c r="K18" i="12"/>
  <c r="Q18" i="12" s="1"/>
  <c r="Q10" i="13"/>
  <c r="L12" i="13"/>
  <c r="Q12" i="13"/>
  <c r="Q7" i="12"/>
  <c r="L7" i="12"/>
  <c r="K2" i="3"/>
  <c r="Q2" i="3" s="1"/>
  <c r="K12" i="3"/>
  <c r="L12" i="3" s="1"/>
  <c r="K20" i="3"/>
  <c r="Q19" i="3" s="1"/>
  <c r="L6" i="4"/>
  <c r="K11" i="5"/>
  <c r="Q11" i="5" s="1"/>
  <c r="L7" i="6"/>
  <c r="K4" i="8"/>
  <c r="Q4" i="8"/>
  <c r="Q7" i="8"/>
  <c r="K10" i="10"/>
  <c r="L10" i="10" s="1"/>
  <c r="Q10" i="10"/>
  <c r="L16" i="12"/>
  <c r="Q16" i="12"/>
  <c r="K8" i="13"/>
  <c r="Q8" i="13" s="1"/>
  <c r="Q7" i="3"/>
  <c r="L19" i="3"/>
  <c r="K3" i="4"/>
  <c r="Q3" i="4" s="1"/>
  <c r="K8" i="4"/>
  <c r="Q8" i="4" s="1"/>
  <c r="K14" i="4"/>
  <c r="Q14" i="4"/>
  <c r="K4" i="5"/>
  <c r="L4" i="5" s="1"/>
  <c r="Q4" i="5"/>
  <c r="K5" i="6"/>
  <c r="L17" i="7"/>
  <c r="K12" i="8"/>
  <c r="L12" i="8" s="1"/>
  <c r="Q12" i="8"/>
  <c r="Q10" i="9"/>
  <c r="K20" i="10"/>
  <c r="Q19" i="10"/>
  <c r="Q3" i="11"/>
  <c r="L6" i="11"/>
  <c r="L21" i="12"/>
  <c r="Q19" i="13"/>
  <c r="L16" i="9"/>
  <c r="K4" i="12"/>
  <c r="K2" i="6"/>
  <c r="Q2" i="6"/>
  <c r="L8" i="6"/>
  <c r="K10" i="6"/>
  <c r="Q10" i="6"/>
  <c r="L8" i="8"/>
  <c r="K10" i="8"/>
  <c r="Q10" i="8" s="1"/>
  <c r="K13" i="8"/>
  <c r="L20" i="8"/>
  <c r="K8" i="9"/>
  <c r="Q8" i="9" s="1"/>
  <c r="Q2" i="10"/>
  <c r="L5" i="10"/>
  <c r="K18" i="10"/>
  <c r="K21" i="10"/>
  <c r="K16" i="11"/>
  <c r="Q16" i="11"/>
  <c r="L21" i="11"/>
  <c r="L3" i="12"/>
  <c r="K6" i="13"/>
  <c r="L6" i="13" s="1"/>
  <c r="K19" i="6"/>
  <c r="L19" i="6" s="1"/>
  <c r="Q3" i="7"/>
  <c r="L19" i="8"/>
  <c r="K3" i="9"/>
  <c r="L3" i="9" s="1"/>
  <c r="K15" i="9"/>
  <c r="Q15" i="9"/>
  <c r="K19" i="12"/>
  <c r="L19" i="12" s="1"/>
  <c r="K15" i="13"/>
  <c r="Q15" i="13" s="1"/>
  <c r="K17" i="6"/>
  <c r="Q17" i="6" s="1"/>
  <c r="K5" i="7"/>
  <c r="Q5" i="7" s="1"/>
  <c r="K13" i="7"/>
  <c r="Q13" i="7"/>
  <c r="K17" i="8"/>
  <c r="Q17" i="8" s="1"/>
  <c r="K5" i="9"/>
  <c r="Q5" i="9" s="1"/>
  <c r="K13" i="9"/>
  <c r="Q13" i="9" s="1"/>
  <c r="K21" i="9"/>
  <c r="L21" i="9" s="1"/>
  <c r="K17" i="10"/>
  <c r="Q17" i="10" s="1"/>
  <c r="K5" i="11"/>
  <c r="Q5" i="11" s="1"/>
  <c r="K2" i="7"/>
  <c r="Q2" i="7"/>
  <c r="K12" i="7"/>
  <c r="K6" i="8"/>
  <c r="Q6" i="8" s="1"/>
  <c r="K2" i="9"/>
  <c r="Q2" i="9" s="1"/>
  <c r="K12" i="9"/>
  <c r="Q12" i="9" s="1"/>
  <c r="K16" i="10"/>
  <c r="Q16" i="10" s="1"/>
  <c r="K2" i="11"/>
  <c r="Q2" i="11"/>
  <c r="K12" i="11"/>
  <c r="Q12" i="11"/>
  <c r="K20" i="11"/>
  <c r="L20" i="11" s="1"/>
  <c r="K6" i="12"/>
  <c r="Q6" i="12" s="1"/>
  <c r="L4" i="8"/>
  <c r="L4" i="10"/>
  <c r="L18" i="6"/>
  <c r="L10" i="8"/>
  <c r="L5" i="7"/>
  <c r="L8" i="13"/>
  <c r="L8" i="9"/>
  <c r="L2" i="9"/>
  <c r="L2" i="10"/>
  <c r="L14" i="9"/>
  <c r="L11" i="6"/>
  <c r="Q11" i="6"/>
  <c r="L16" i="7"/>
  <c r="L7" i="3"/>
  <c r="L11" i="5"/>
  <c r="L20" i="3"/>
  <c r="Q11" i="12"/>
  <c r="L11" i="12"/>
  <c r="L3" i="7"/>
  <c r="Q20" i="10"/>
  <c r="L21" i="10"/>
  <c r="L5" i="9"/>
  <c r="L8" i="11"/>
  <c r="L14" i="7"/>
  <c r="L16" i="10"/>
  <c r="L18" i="8"/>
  <c r="L20" i="6"/>
  <c r="L12" i="11"/>
  <c r="L8" i="5"/>
  <c r="L7" i="5"/>
  <c r="L8" i="3"/>
  <c r="Q20" i="8"/>
  <c r="L21" i="8"/>
  <c r="L15" i="7"/>
  <c r="L13" i="9"/>
  <c r="L6" i="12"/>
  <c r="L5" i="11"/>
  <c r="L4" i="6"/>
  <c r="L3" i="4"/>
  <c r="Q9" i="7"/>
  <c r="L9" i="7"/>
  <c r="L10" i="6"/>
  <c r="Q5" i="6"/>
  <c r="L5" i="6"/>
  <c r="L17" i="8"/>
  <c r="L16" i="11"/>
  <c r="L2" i="6"/>
  <c r="L20" i="10"/>
  <c r="Q11" i="8"/>
  <c r="L11" i="8"/>
  <c r="L5" i="5"/>
  <c r="L11" i="3"/>
  <c r="L15" i="4"/>
  <c r="Q13" i="8"/>
  <c r="L13" i="8"/>
  <c r="L2" i="7"/>
  <c r="L15" i="9"/>
  <c r="L17" i="10"/>
  <c r="L14" i="13"/>
  <c r="L2" i="11"/>
  <c r="Q20" i="6"/>
  <c r="L21" i="6"/>
  <c r="L6" i="8"/>
  <c r="L6" i="9"/>
  <c r="L18" i="4"/>
  <c r="L10" i="4"/>
  <c r="L9" i="4"/>
  <c r="L2" i="3"/>
  <c r="L8" i="4"/>
  <c r="Q3" i="3" l="1"/>
  <c r="L3" i="3"/>
  <c r="Q3" i="9"/>
  <c r="Q17" i="4"/>
  <c r="Q10" i="12"/>
  <c r="Q12" i="6"/>
  <c r="L12" i="6"/>
  <c r="L20" i="9"/>
  <c r="Q11" i="11"/>
  <c r="L11" i="11"/>
  <c r="L2" i="13"/>
  <c r="Q2" i="13"/>
  <c r="L9" i="13"/>
  <c r="Q9" i="13"/>
  <c r="K16" i="13"/>
  <c r="Q19" i="11"/>
  <c r="Q20" i="9"/>
  <c r="Q19" i="12"/>
  <c r="L20" i="12"/>
  <c r="K5" i="4"/>
  <c r="L16" i="4"/>
  <c r="L13" i="5"/>
  <c r="Q13" i="5"/>
  <c r="Q17" i="5"/>
  <c r="L17" i="5"/>
  <c r="Q7" i="7"/>
  <c r="K3" i="8"/>
  <c r="Q3" i="8" s="1"/>
  <c r="Q3" i="10"/>
  <c r="L3" i="10"/>
  <c r="L7" i="10"/>
  <c r="K7" i="10"/>
  <c r="Q7" i="10" s="1"/>
  <c r="L8" i="12"/>
  <c r="Q8" i="12"/>
  <c r="Q12" i="12"/>
  <c r="L12" i="12"/>
  <c r="K4" i="3"/>
  <c r="Q4" i="3" s="1"/>
  <c r="L4" i="3"/>
  <c r="L9" i="6"/>
  <c r="Q9" i="6"/>
  <c r="Q12" i="3"/>
  <c r="K6" i="6"/>
  <c r="Q6" i="6" s="1"/>
  <c r="K18" i="7"/>
  <c r="Q11" i="10"/>
  <c r="L11" i="10"/>
  <c r="L15" i="10"/>
  <c r="K15" i="10"/>
  <c r="Q15" i="10" s="1"/>
  <c r="K19" i="10"/>
  <c r="L19" i="10" s="1"/>
  <c r="Q2" i="12"/>
  <c r="L2" i="12"/>
  <c r="Q18" i="11"/>
  <c r="L18" i="11"/>
  <c r="L3" i="13"/>
  <c r="L17" i="6"/>
  <c r="Q12" i="7"/>
  <c r="L12" i="7"/>
  <c r="K3" i="13"/>
  <c r="Q3" i="13" s="1"/>
  <c r="L4" i="12"/>
  <c r="Q4" i="12"/>
  <c r="K5" i="3"/>
  <c r="Q5" i="3" s="1"/>
  <c r="K11" i="7"/>
  <c r="K16" i="8"/>
  <c r="Q16" i="8" s="1"/>
  <c r="K7" i="9"/>
  <c r="Q7" i="9" s="1"/>
  <c r="K18" i="9"/>
  <c r="Q18" i="9" s="1"/>
  <c r="Q8" i="10"/>
  <c r="L8" i="10"/>
  <c r="L4" i="13"/>
  <c r="Q4" i="13"/>
  <c r="Q17" i="13"/>
  <c r="L17" i="13"/>
  <c r="L18" i="10"/>
  <c r="Q18" i="10"/>
  <c r="L2" i="4"/>
  <c r="Q2" i="4"/>
  <c r="Q15" i="5"/>
  <c r="L15" i="5"/>
  <c r="L3" i="6"/>
  <c r="K3" i="6"/>
  <c r="Q3" i="6" s="1"/>
  <c r="T13" i="6" s="1"/>
  <c r="T10" i="6" s="1"/>
  <c r="Q14" i="6"/>
  <c r="L14" i="6"/>
  <c r="L21" i="7"/>
  <c r="Q20" i="7"/>
  <c r="Q9" i="10"/>
  <c r="L9" i="10"/>
  <c r="K13" i="11"/>
  <c r="Q13" i="11" s="1"/>
  <c r="Q14" i="12"/>
  <c r="L14" i="12"/>
  <c r="L17" i="12"/>
  <c r="Q17" i="12"/>
  <c r="L15" i="3"/>
  <c r="Q12" i="4"/>
  <c r="L12" i="4"/>
  <c r="K14" i="5"/>
  <c r="Q14" i="5" s="1"/>
  <c r="L5" i="12"/>
  <c r="Q5" i="12"/>
  <c r="L10" i="5"/>
  <c r="L14" i="11"/>
  <c r="Q14" i="11"/>
  <c r="K6" i="3"/>
  <c r="Q6" i="3" s="1"/>
  <c r="L15" i="6"/>
  <c r="Q15" i="6"/>
  <c r="L9" i="8"/>
  <c r="Q9" i="8"/>
  <c r="K5" i="13"/>
  <c r="Q5" i="13" s="1"/>
  <c r="L5" i="13"/>
  <c r="L18" i="5"/>
  <c r="K13" i="6"/>
  <c r="Q13" i="6" s="1"/>
  <c r="L13" i="6"/>
  <c r="Q17" i="9"/>
  <c r="L17" i="9"/>
  <c r="L15" i="13"/>
  <c r="L18" i="3"/>
  <c r="K11" i="4"/>
  <c r="Q11" i="4" s="1"/>
  <c r="L19" i="4"/>
  <c r="Q2" i="8"/>
  <c r="L2" i="8"/>
  <c r="K13" i="10"/>
  <c r="L7" i="11"/>
  <c r="Q7" i="11"/>
  <c r="T14" i="11" s="1"/>
  <c r="Q10" i="11"/>
  <c r="L10" i="11"/>
  <c r="L15" i="12"/>
  <c r="L19" i="13"/>
  <c r="K19" i="13"/>
  <c r="K9" i="3"/>
  <c r="Q9" i="3" s="1"/>
  <c r="K17" i="3"/>
  <c r="Q17" i="3" s="1"/>
  <c r="K3" i="5"/>
  <c r="Q3" i="5" s="1"/>
  <c r="L6" i="5"/>
  <c r="L6" i="6"/>
  <c r="L15" i="8"/>
  <c r="K6" i="10"/>
  <c r="Q6" i="10" s="1"/>
  <c r="K9" i="11"/>
  <c r="Q9" i="11" s="1"/>
  <c r="K11" i="13"/>
  <c r="Q11" i="13" s="1"/>
  <c r="L13" i="13"/>
  <c r="Q6" i="13"/>
  <c r="L16" i="6"/>
  <c r="K4" i="9"/>
  <c r="Q4" i="9" s="1"/>
  <c r="T19" i="9" s="1"/>
  <c r="L14" i="10"/>
  <c r="K13" i="12"/>
  <c r="Q13" i="12" s="1"/>
  <c r="K15" i="12"/>
  <c r="Q15" i="12" s="1"/>
  <c r="K15" i="3"/>
  <c r="Q15" i="3" s="1"/>
  <c r="K10" i="3"/>
  <c r="Q10" i="3" s="1"/>
  <c r="K16" i="5"/>
  <c r="Q16" i="5" s="1"/>
  <c r="L19" i="5"/>
  <c r="L9" i="12"/>
  <c r="Q19" i="4"/>
  <c r="Q12" i="10"/>
  <c r="T18" i="9" l="1"/>
  <c r="L13" i="11"/>
  <c r="L18" i="9"/>
  <c r="L5" i="3"/>
  <c r="O16" i="3" s="1"/>
  <c r="T17" i="11"/>
  <c r="T11" i="6"/>
  <c r="T18" i="6"/>
  <c r="T12" i="11"/>
  <c r="T9" i="11"/>
  <c r="O17" i="6"/>
  <c r="O14" i="6"/>
  <c r="O16" i="6"/>
  <c r="O9" i="6"/>
  <c r="O15" i="6"/>
  <c r="O18" i="6"/>
  <c r="O19" i="6"/>
  <c r="O20" i="6"/>
  <c r="O11" i="6"/>
  <c r="O12" i="6"/>
  <c r="O13" i="6"/>
  <c r="O10" i="6" s="1"/>
  <c r="T12" i="6"/>
  <c r="T16" i="9"/>
  <c r="L3" i="5"/>
  <c r="T14" i="6"/>
  <c r="T12" i="9"/>
  <c r="T17" i="9"/>
  <c r="T14" i="9"/>
  <c r="T15" i="9"/>
  <c r="T19" i="8"/>
  <c r="T16" i="8"/>
  <c r="T17" i="8"/>
  <c r="T9" i="8"/>
  <c r="T20" i="8"/>
  <c r="T12" i="8"/>
  <c r="T14" i="8"/>
  <c r="T11" i="8"/>
  <c r="T13" i="8"/>
  <c r="T10" i="8" s="1"/>
  <c r="T15" i="8"/>
  <c r="T18" i="8"/>
  <c r="L7" i="9"/>
  <c r="Q16" i="13"/>
  <c r="L16" i="13"/>
  <c r="T15" i="6"/>
  <c r="T20" i="6"/>
  <c r="T9" i="6"/>
  <c r="T13" i="5"/>
  <c r="T10" i="5" s="1"/>
  <c r="T9" i="5"/>
  <c r="T19" i="5"/>
  <c r="T18" i="5"/>
  <c r="T12" i="5"/>
  <c r="T16" i="5"/>
  <c r="T11" i="5"/>
  <c r="T14" i="5"/>
  <c r="T15" i="5"/>
  <c r="T20" i="5"/>
  <c r="T17" i="5"/>
  <c r="T18" i="11"/>
  <c r="T19" i="11"/>
  <c r="L11" i="4"/>
  <c r="L16" i="5"/>
  <c r="L4" i="9"/>
  <c r="T11" i="9"/>
  <c r="L16" i="8"/>
  <c r="L11" i="13"/>
  <c r="O17" i="11"/>
  <c r="T9" i="9"/>
  <c r="T13" i="9"/>
  <c r="T10" i="9" s="1"/>
  <c r="L17" i="3"/>
  <c r="L10" i="3"/>
  <c r="T11" i="4"/>
  <c r="T16" i="11"/>
  <c r="L9" i="11"/>
  <c r="O16" i="11" s="1"/>
  <c r="O14" i="12"/>
  <c r="O11" i="12"/>
  <c r="L18" i="7"/>
  <c r="Q18" i="7"/>
  <c r="Q5" i="4"/>
  <c r="T18" i="4" s="1"/>
  <c r="L5" i="4"/>
  <c r="O20" i="4" s="1"/>
  <c r="T20" i="9"/>
  <c r="T13" i="11"/>
  <c r="T10" i="11" s="1"/>
  <c r="T15" i="11"/>
  <c r="L14" i="5"/>
  <c r="O9" i="4"/>
  <c r="O13" i="4"/>
  <c r="O10" i="4" s="1"/>
  <c r="O16" i="4"/>
  <c r="O12" i="4"/>
  <c r="O11" i="4"/>
  <c r="O18" i="4"/>
  <c r="O14" i="4"/>
  <c r="O17" i="4"/>
  <c r="T20" i="11"/>
  <c r="T16" i="6"/>
  <c r="Q11" i="7"/>
  <c r="L11" i="7"/>
  <c r="T12" i="12"/>
  <c r="T18" i="12"/>
  <c r="T9" i="12"/>
  <c r="T17" i="12"/>
  <c r="T14" i="12"/>
  <c r="T15" i="12"/>
  <c r="T13" i="12"/>
  <c r="T10" i="12" s="1"/>
  <c r="T16" i="12"/>
  <c r="T20" i="12"/>
  <c r="T11" i="12"/>
  <c r="T19" i="12"/>
  <c r="L3" i="8"/>
  <c r="O14" i="8" s="1"/>
  <c r="T18" i="13"/>
  <c r="T11" i="13"/>
  <c r="T20" i="13"/>
  <c r="T13" i="13"/>
  <c r="T10" i="13" s="1"/>
  <c r="T15" i="13"/>
  <c r="T12" i="13"/>
  <c r="T16" i="13"/>
  <c r="T14" i="13"/>
  <c r="T17" i="13"/>
  <c r="T9" i="13"/>
  <c r="T19" i="13"/>
  <c r="T11" i="11"/>
  <c r="O9" i="3"/>
  <c r="O13" i="3"/>
  <c r="O10" i="3" s="1"/>
  <c r="O11" i="3"/>
  <c r="O18" i="3"/>
  <c r="O9" i="11"/>
  <c r="O19" i="11"/>
  <c r="Q13" i="10"/>
  <c r="T20" i="10" s="1"/>
  <c r="L13" i="10"/>
  <c r="L6" i="10"/>
  <c r="O18" i="10" s="1"/>
  <c r="L6" i="3"/>
  <c r="O19" i="3" s="1"/>
  <c r="T17" i="6"/>
  <c r="T19" i="6"/>
  <c r="L9" i="3"/>
  <c r="L13" i="12"/>
  <c r="O18" i="12" s="1"/>
  <c r="T19" i="7"/>
  <c r="T14" i="7"/>
  <c r="T18" i="7"/>
  <c r="T11" i="7"/>
  <c r="T13" i="7"/>
  <c r="T10" i="7" s="1"/>
  <c r="T20" i="7"/>
  <c r="T9" i="7"/>
  <c r="T12" i="7"/>
  <c r="T15" i="7"/>
  <c r="T16" i="7"/>
  <c r="T17" i="7"/>
  <c r="O13" i="13"/>
  <c r="O10" i="13" s="1"/>
  <c r="O12" i="13"/>
  <c r="O15" i="13"/>
  <c r="O11" i="13"/>
  <c r="O18" i="13"/>
  <c r="O16" i="13"/>
  <c r="O9" i="13"/>
  <c r="O17" i="13"/>
  <c r="O14" i="13"/>
  <c r="O20" i="13"/>
  <c r="O19" i="13"/>
  <c r="T16" i="3"/>
  <c r="T13" i="3"/>
  <c r="T10" i="3" s="1"/>
  <c r="T20" i="3"/>
  <c r="T17" i="3"/>
  <c r="T9" i="3"/>
  <c r="T18" i="3"/>
  <c r="T12" i="3"/>
  <c r="T14" i="3"/>
  <c r="T19" i="3"/>
  <c r="T15" i="3"/>
  <c r="T11" i="3"/>
  <c r="O12" i="12" l="1"/>
  <c r="T12" i="4"/>
  <c r="T14" i="4"/>
  <c r="T18" i="10"/>
  <c r="T17" i="10"/>
  <c r="O15" i="10"/>
  <c r="O13" i="11"/>
  <c r="O10" i="11" s="1"/>
  <c r="O16" i="8"/>
  <c r="O14" i="7"/>
  <c r="O18" i="7"/>
  <c r="O12" i="7"/>
  <c r="O17" i="7"/>
  <c r="O19" i="7"/>
  <c r="O16" i="7"/>
  <c r="O11" i="7"/>
  <c r="O20" i="7"/>
  <c r="O13" i="7"/>
  <c r="O10" i="7" s="1"/>
  <c r="O9" i="7"/>
  <c r="O15" i="7"/>
  <c r="O17" i="12"/>
  <c r="T9" i="4"/>
  <c r="T17" i="4"/>
  <c r="T15" i="10"/>
  <c r="O9" i="10"/>
  <c r="O13" i="8"/>
  <c r="O10" i="8" s="1"/>
  <c r="O14" i="3"/>
  <c r="O12" i="3"/>
  <c r="O19" i="4"/>
  <c r="O16" i="12"/>
  <c r="T16" i="4"/>
  <c r="T19" i="4"/>
  <c r="T9" i="10"/>
  <c r="O11" i="10"/>
  <c r="O14" i="5"/>
  <c r="O15" i="5"/>
  <c r="O17" i="5"/>
  <c r="O9" i="5"/>
  <c r="O20" i="5"/>
  <c r="O18" i="5"/>
  <c r="O13" i="5"/>
  <c r="O10" i="5" s="1"/>
  <c r="O16" i="5"/>
  <c r="O19" i="5"/>
  <c r="O12" i="5"/>
  <c r="O11" i="5"/>
  <c r="O15" i="8"/>
  <c r="O18" i="8"/>
  <c r="O17" i="3"/>
  <c r="O15" i="4"/>
  <c r="O13" i="12"/>
  <c r="O10" i="12" s="1"/>
  <c r="O20" i="12"/>
  <c r="T15" i="4"/>
  <c r="T12" i="10"/>
  <c r="O12" i="10"/>
  <c r="O17" i="10"/>
  <c r="O18" i="11"/>
  <c r="O19" i="8"/>
  <c r="O9" i="8"/>
  <c r="O15" i="3"/>
  <c r="O20" i="3"/>
  <c r="O19" i="12"/>
  <c r="O15" i="12"/>
  <c r="T13" i="4"/>
  <c r="T10" i="4" s="1"/>
  <c r="T13" i="10"/>
  <c r="T10" i="10" s="1"/>
  <c r="O12" i="11"/>
  <c r="O16" i="10"/>
  <c r="O20" i="10"/>
  <c r="O11" i="11"/>
  <c r="O11" i="8"/>
  <c r="O20" i="8"/>
  <c r="T19" i="10"/>
  <c r="O19" i="10"/>
  <c r="O13" i="10"/>
  <c r="O10" i="10" s="1"/>
  <c r="O17" i="8"/>
  <c r="O9" i="12"/>
  <c r="O20" i="11"/>
  <c r="O14" i="11"/>
  <c r="T20" i="4"/>
  <c r="T16" i="10"/>
  <c r="O20" i="9"/>
  <c r="O14" i="9"/>
  <c r="O18" i="9"/>
  <c r="O15" i="9"/>
  <c r="O16" i="9"/>
  <c r="O11" i="9"/>
  <c r="O13" i="9"/>
  <c r="O10" i="9" s="1"/>
  <c r="O12" i="9"/>
  <c r="O19" i="9"/>
  <c r="O17" i="9"/>
  <c r="O9" i="9"/>
  <c r="O14" i="10"/>
  <c r="O12" i="8"/>
  <c r="T14" i="10"/>
  <c r="T11" i="10"/>
  <c r="O15" i="11"/>
</calcChain>
</file>

<file path=xl/sharedStrings.xml><?xml version="1.0" encoding="utf-8"?>
<sst xmlns="http://schemas.openxmlformats.org/spreadsheetml/2006/main" count="892" uniqueCount="231">
  <si>
    <t>Scallop #</t>
  </si>
  <si>
    <t>Shell Ht (mm)</t>
  </si>
  <si>
    <t>Dish #</t>
  </si>
  <si>
    <t>Dish wt (g)</t>
  </si>
  <si>
    <t xml:space="preserve">Dish + Gonad Dry Wt (g) </t>
  </si>
  <si>
    <t xml:space="preserve">Gonad Dry wt (g) </t>
  </si>
  <si>
    <t xml:space="preserve">Dish # </t>
  </si>
  <si>
    <t xml:space="preserve">Dish Wt (g) </t>
  </si>
  <si>
    <t xml:space="preserve">Dish + Other Tissue Dry Wt (g) </t>
  </si>
  <si>
    <t xml:space="preserve">Other Tissue Dry Wt (g) </t>
  </si>
  <si>
    <t>Total Tissue (g)</t>
  </si>
  <si>
    <t xml:space="preserve">Gonad Index </t>
  </si>
  <si>
    <t>Condition Index</t>
  </si>
  <si>
    <t>GI</t>
  </si>
  <si>
    <t>CI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</si>
  <si>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</si>
  <si>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</si>
  <si>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</si>
  <si>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</si>
  <si>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</si>
  <si>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</si>
  <si>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</si>
  <si>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</si>
  <si>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</si>
  <si>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</si>
  <si>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</si>
  <si>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</si>
  <si>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</si>
  <si>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121A</t>
  </si>
  <si>
    <t>121B</t>
  </si>
  <si>
    <t>122A</t>
  </si>
  <si>
    <t>122B</t>
  </si>
  <si>
    <t>123A</t>
  </si>
  <si>
    <t>123B</t>
  </si>
  <si>
    <t>124A</t>
  </si>
  <si>
    <t>124B</t>
  </si>
  <si>
    <t>125A</t>
  </si>
  <si>
    <t>125B</t>
  </si>
  <si>
    <t>126A</t>
  </si>
  <si>
    <t>126B</t>
  </si>
  <si>
    <t>127A</t>
  </si>
  <si>
    <t>127B</t>
  </si>
  <si>
    <t>128A</t>
  </si>
  <si>
    <t>128B</t>
  </si>
  <si>
    <t>129A</t>
  </si>
  <si>
    <t>129B</t>
  </si>
  <si>
    <t>130A</t>
  </si>
  <si>
    <t>130B</t>
  </si>
  <si>
    <t>131A</t>
  </si>
  <si>
    <t>131B</t>
  </si>
  <si>
    <t>132A</t>
  </si>
  <si>
    <t>132B</t>
  </si>
  <si>
    <t>133A</t>
  </si>
  <si>
    <t>133B</t>
  </si>
  <si>
    <t>134A</t>
  </si>
  <si>
    <t>134B</t>
  </si>
  <si>
    <t>135A</t>
  </si>
  <si>
    <t>135B</t>
  </si>
  <si>
    <t>136A</t>
  </si>
  <si>
    <t>136B</t>
  </si>
  <si>
    <t>137A</t>
  </si>
  <si>
    <t>137B</t>
  </si>
  <si>
    <t>138A</t>
  </si>
  <si>
    <t>138B</t>
  </si>
  <si>
    <t>139A</t>
  </si>
  <si>
    <t>139B</t>
  </si>
  <si>
    <t>Discarded</t>
  </si>
  <si>
    <t>140A</t>
  </si>
  <si>
    <t>140B</t>
  </si>
  <si>
    <t>21A</t>
  </si>
  <si>
    <t>21B</t>
  </si>
  <si>
    <t>22A</t>
  </si>
  <si>
    <t>22B</t>
  </si>
  <si>
    <t>23A</t>
  </si>
  <si>
    <t>23B</t>
  </si>
  <si>
    <t>24A</t>
  </si>
  <si>
    <t>24B</t>
  </si>
  <si>
    <t>25A</t>
  </si>
  <si>
    <t>25B</t>
  </si>
  <si>
    <t>26A</t>
  </si>
  <si>
    <t>26B</t>
  </si>
  <si>
    <t>27A</t>
  </si>
  <si>
    <t>27B</t>
  </si>
  <si>
    <t>28A</t>
  </si>
  <si>
    <t>28B</t>
  </si>
  <si>
    <t>29A</t>
  </si>
  <si>
    <t>29B</t>
  </si>
  <si>
    <t>30A</t>
  </si>
  <si>
    <t>30B</t>
  </si>
  <si>
    <t>31A</t>
  </si>
  <si>
    <t>31B</t>
  </si>
  <si>
    <t>32A</t>
  </si>
  <si>
    <t>32B</t>
  </si>
  <si>
    <t>33A</t>
  </si>
  <si>
    <t>33B</t>
  </si>
  <si>
    <t>34A</t>
  </si>
  <si>
    <t>34B</t>
  </si>
  <si>
    <t>35A</t>
  </si>
  <si>
    <t>35B</t>
  </si>
  <si>
    <t>36A</t>
  </si>
  <si>
    <t>36B</t>
  </si>
  <si>
    <t>37A</t>
  </si>
  <si>
    <t>37B</t>
  </si>
  <si>
    <t>38A</t>
  </si>
  <si>
    <t>38B</t>
  </si>
  <si>
    <t>39A</t>
  </si>
  <si>
    <t>39B</t>
  </si>
  <si>
    <t>40A</t>
  </si>
  <si>
    <t>40B</t>
  </si>
  <si>
    <t>61A</t>
  </si>
  <si>
    <t>61B</t>
  </si>
  <si>
    <t>62A</t>
  </si>
  <si>
    <t>62B</t>
  </si>
  <si>
    <t>63A</t>
  </si>
  <si>
    <t>63B</t>
  </si>
  <si>
    <t>64A</t>
  </si>
  <si>
    <t>64B</t>
  </si>
  <si>
    <t>65A</t>
  </si>
  <si>
    <t>65B</t>
  </si>
  <si>
    <t>66A</t>
  </si>
  <si>
    <t>66B</t>
  </si>
  <si>
    <t>67A</t>
  </si>
  <si>
    <t>67B</t>
  </si>
  <si>
    <t>68A</t>
  </si>
  <si>
    <t>68B</t>
  </si>
  <si>
    <t>69A</t>
  </si>
  <si>
    <t>69B</t>
  </si>
  <si>
    <t>70A</t>
  </si>
  <si>
    <t>70B</t>
  </si>
  <si>
    <t>71A</t>
  </si>
  <si>
    <t>71B</t>
  </si>
  <si>
    <t>72A</t>
  </si>
  <si>
    <t>72B</t>
  </si>
  <si>
    <t>73A</t>
  </si>
  <si>
    <t>73B</t>
  </si>
  <si>
    <t>74A</t>
  </si>
  <si>
    <t>74B</t>
  </si>
  <si>
    <t>75A</t>
  </si>
  <si>
    <t>75B</t>
  </si>
  <si>
    <t>76A</t>
  </si>
  <si>
    <t>76B</t>
  </si>
  <si>
    <t>77A</t>
  </si>
  <si>
    <t>77B</t>
  </si>
  <si>
    <t>78A</t>
  </si>
  <si>
    <t>78B</t>
  </si>
  <si>
    <t>79A</t>
  </si>
  <si>
    <t>79B</t>
  </si>
  <si>
    <t>discard</t>
  </si>
  <si>
    <t>80A</t>
  </si>
  <si>
    <t>80B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</si>
  <si>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</si>
  <si>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</si>
  <si>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</si>
  <si>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</si>
  <si>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</si>
  <si>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</si>
  <si>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</si>
  <si>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</si>
  <si>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</si>
  <si>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</si>
  <si>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</si>
  <si>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</si>
  <si>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</si>
  <si>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</si>
  <si>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</si>
  <si>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</si>
  <si>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</si>
  <si>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</si>
  <si>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</si>
  <si>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</si>
  <si>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</si>
  <si>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</si>
  <si>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</si>
  <si>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</si>
  <si>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</si>
  <si>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</si>
  <si>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14A</t>
  </si>
  <si>
    <t>14B</t>
  </si>
  <si>
    <t>15A</t>
  </si>
  <si>
    <t>15B</t>
  </si>
  <si>
    <t>16A</t>
  </si>
  <si>
    <t>16B</t>
  </si>
  <si>
    <t>17A</t>
  </si>
  <si>
    <t>17B</t>
  </si>
  <si>
    <t>18A</t>
  </si>
  <si>
    <t>18B</t>
  </si>
  <si>
    <t>19A</t>
  </si>
  <si>
    <t>19B</t>
  </si>
  <si>
    <t>20A</t>
  </si>
  <si>
    <t>20B</t>
  </si>
  <si>
    <t>41A</t>
  </si>
  <si>
    <t>41B</t>
  </si>
  <si>
    <t>42A</t>
  </si>
  <si>
    <t>42B</t>
  </si>
  <si>
    <t>43A</t>
  </si>
  <si>
    <t>43B</t>
  </si>
  <si>
    <t>44A</t>
  </si>
  <si>
    <t>44B</t>
  </si>
  <si>
    <t>45A</t>
  </si>
  <si>
    <t>45B</t>
  </si>
  <si>
    <t>46A</t>
  </si>
  <si>
    <t>46B</t>
  </si>
  <si>
    <t>47A</t>
  </si>
  <si>
    <t>47B</t>
  </si>
  <si>
    <t>48A</t>
  </si>
  <si>
    <t>48B</t>
  </si>
  <si>
    <t>49A</t>
  </si>
  <si>
    <t>49B</t>
  </si>
  <si>
    <t>50A</t>
  </si>
  <si>
    <t>50B</t>
  </si>
  <si>
    <t>51A</t>
  </si>
  <si>
    <t>51B</t>
  </si>
  <si>
    <t>52A</t>
  </si>
  <si>
    <t>52B</t>
  </si>
  <si>
    <t>53A</t>
  </si>
  <si>
    <t>53B</t>
  </si>
  <si>
    <t>54A</t>
  </si>
  <si>
    <t>54B</t>
  </si>
  <si>
    <t>55A</t>
  </si>
  <si>
    <t>55B</t>
  </si>
  <si>
    <t>56A</t>
  </si>
  <si>
    <t>56B</t>
  </si>
  <si>
    <t>57A</t>
  </si>
  <si>
    <t>57B</t>
  </si>
  <si>
    <t>58A</t>
  </si>
  <si>
    <t>58B</t>
  </si>
  <si>
    <t>59A</t>
  </si>
  <si>
    <t>59B</t>
  </si>
  <si>
    <t>60A</t>
  </si>
  <si>
    <t>60B</t>
  </si>
  <si>
    <t>pea 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</si>
</sst>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#,##0.0000"/>
  </numFmts>
  <fonts count="2" x14ac:knownFonts="1">
    <font>
      <sz val="11"/>
      <color rgb="FF000000"/>
      <name val="Calibri"/>
      <family val="2"/>
    </font>
    <font>
      <i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left"/>
    </xf>
    <xf numFmtId="165" fontId="0" fillId="0" borderId="0" xfId="0" applyNumberFormat="1"/>
    <xf numFmtId="0" fontId="1" fillId="0" borderId="0" xfId="0" applyFont="1" applyAlignment="1">
      <alignment horizontal="left"/>
    </xf>
    <xf numFmtId="0" fontId="0" fillId="0" borderId="2" xfId="0" applyBorder="1"/>
    <xf numFmtId="0" fontId="0" fillId="2" borderId="0" xfId="0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53</v>
      </c>
      <c r="C2" t="s">
        <v>28</v>
      </c>
      <c r="D2">
        <v>1.3066</v>
      </c>
      <c r="E2">
        <v>1.7693000000000001</v>
      </c>
      <c r="F2" s="1">
        <f t="shared" ref="F2:F21" si="0">(E2-D2)</f>
        <v>0.46270000000000011</v>
      </c>
      <c r="G2" t="s">
        <v>29</v>
      </c>
      <c r="H2">
        <v>1.3016000000000001</v>
      </c>
      <c r="I2">
        <v>2.254</v>
      </c>
      <c r="J2" s="1">
        <f t="shared" ref="J2:J21" si="1">(I2-H2)</f>
        <v>0.95239999999999991</v>
      </c>
      <c r="K2" s="1">
        <f t="shared" ref="K2:K21" si="2">(F2+J2)</f>
        <v>1.4151</v>
      </c>
      <c r="L2" s="1">
        <f t="shared" ref="L2:L21" si="3">(F2/K2)*100</f>
        <v>32.697335877323162</v>
      </c>
      <c r="Q2">
        <f t="shared" ref="Q2:Q18" si="4">(K2/B2)*100</f>
        <v>2.67</v>
      </c>
    </row>
    <row r="3" spans="1:20" x14ac:dyDescent="0.75">
      <c r="A3" s="1">
        <v>2</v>
      </c>
      <c r="B3">
        <v>51</v>
      </c>
      <c r="C3" t="s">
        <v>30</v>
      </c>
      <c r="D3">
        <v>1.3115000000000001</v>
      </c>
      <c r="E3">
        <v>1.7457</v>
      </c>
      <c r="F3" s="1">
        <f t="shared" si="0"/>
        <v>0.43419999999999992</v>
      </c>
      <c r="G3" t="s">
        <v>31</v>
      </c>
      <c r="H3">
        <v>1.3109</v>
      </c>
      <c r="I3">
        <v>2.3206000000000002</v>
      </c>
      <c r="J3" s="1">
        <f t="shared" si="1"/>
        <v>1.0097000000000003</v>
      </c>
      <c r="K3" s="1">
        <f t="shared" si="2"/>
        <v>1.4439000000000002</v>
      </c>
      <c r="L3" s="1">
        <f t="shared" si="3"/>
        <v>30.07133457995705</v>
      </c>
      <c r="Q3">
        <f t="shared" si="4"/>
        <v>2.8311764705882356</v>
      </c>
    </row>
    <row r="4" spans="1:20" x14ac:dyDescent="0.75">
      <c r="A4" s="1">
        <v>3</v>
      </c>
      <c r="B4">
        <v>59</v>
      </c>
      <c r="C4" t="s">
        <v>32</v>
      </c>
      <c r="D4">
        <v>1.3216000000000001</v>
      </c>
      <c r="E4">
        <v>1.8761000000000001</v>
      </c>
      <c r="F4" s="1">
        <f t="shared" si="0"/>
        <v>0.55449999999999999</v>
      </c>
      <c r="G4" t="s">
        <v>33</v>
      </c>
      <c r="H4">
        <v>1.3223</v>
      </c>
      <c r="I4">
        <v>2.8353999999999999</v>
      </c>
      <c r="J4" s="1">
        <f t="shared" si="1"/>
        <v>1.5130999999999999</v>
      </c>
      <c r="K4" s="1">
        <f t="shared" si="2"/>
        <v>2.0675999999999997</v>
      </c>
      <c r="L4" s="1">
        <f t="shared" si="3"/>
        <v>26.818533565486558</v>
      </c>
      <c r="Q4">
        <f t="shared" si="4"/>
        <v>3.5044067796610165</v>
      </c>
    </row>
    <row r="5" spans="1:20" ht="15.5" thickBot="1" x14ac:dyDescent="0.9">
      <c r="A5" s="1">
        <v>4</v>
      </c>
      <c r="B5">
        <v>52</v>
      </c>
      <c r="C5" t="s">
        <v>34</v>
      </c>
      <c r="D5">
        <v>1.3042</v>
      </c>
      <c r="E5">
        <v>1.7365999999999999</v>
      </c>
      <c r="F5" s="1">
        <f t="shared" si="0"/>
        <v>0.4323999999999999</v>
      </c>
      <c r="G5" t="s">
        <v>35</v>
      </c>
      <c r="H5">
        <v>1.3057000000000001</v>
      </c>
      <c r="I5">
        <v>2.3361999999999998</v>
      </c>
      <c r="J5" s="1">
        <f t="shared" si="1"/>
        <v>1.0304999999999997</v>
      </c>
      <c r="K5" s="1">
        <f t="shared" si="2"/>
        <v>1.4628999999999996</v>
      </c>
      <c r="L5" s="1">
        <f t="shared" si="3"/>
        <v>29.557727800943333</v>
      </c>
      <c r="Q5">
        <f t="shared" si="4"/>
        <v>2.81326923076923</v>
      </c>
    </row>
    <row r="6" spans="1:20" ht="16" x14ac:dyDescent="0.8">
      <c r="A6" s="1">
        <v>5</v>
      </c>
      <c r="B6">
        <v>52</v>
      </c>
      <c r="C6" t="s">
        <v>36</v>
      </c>
      <c r="D6">
        <v>1.3228</v>
      </c>
      <c r="E6">
        <v>1.7988</v>
      </c>
      <c r="F6" s="1">
        <f t="shared" si="0"/>
        <v>0.47599999999999998</v>
      </c>
      <c r="G6" t="s">
        <v>37</v>
      </c>
      <c r="H6">
        <v>1.33</v>
      </c>
      <c r="I6">
        <v>2.4706999999999999</v>
      </c>
      <c r="J6" s="1">
        <f t="shared" si="1"/>
        <v>1.1406999999999998</v>
      </c>
      <c r="K6" s="1">
        <f t="shared" si="2"/>
        <v>1.6166999999999998</v>
      </c>
      <c r="L6" s="1">
        <f t="shared" si="3"/>
        <v>29.442691903259728</v>
      </c>
      <c r="N6" s="3" t="s">
        <v>13</v>
      </c>
      <c r="O6" s="3"/>
      <c r="Q6">
        <f t="shared" si="4"/>
        <v>3.1090384615384612</v>
      </c>
      <c r="S6" s="3" t="s">
        <v>14</v>
      </c>
      <c r="T6" s="3"/>
    </row>
    <row r="7" spans="1:20" ht="16" x14ac:dyDescent="0.8">
      <c r="A7" s="1">
        <v>6</v>
      </c>
      <c r="B7">
        <v>54</v>
      </c>
      <c r="C7" t="s">
        <v>38</v>
      </c>
      <c r="D7">
        <v>1.3149</v>
      </c>
      <c r="E7" s="4">
        <v>1.86</v>
      </c>
      <c r="F7" s="1">
        <f t="shared" si="0"/>
        <v>0.54510000000000014</v>
      </c>
      <c r="G7" t="s">
        <v>39</v>
      </c>
      <c r="H7">
        <v>1.3139000000000001</v>
      </c>
      <c r="I7">
        <v>2.4967000000000001</v>
      </c>
      <c r="J7" s="1">
        <f t="shared" si="1"/>
        <v>1.1828000000000001</v>
      </c>
      <c r="K7" s="1">
        <f t="shared" si="2"/>
        <v>1.7279000000000002</v>
      </c>
      <c r="L7" s="1">
        <f t="shared" si="3"/>
        <v>31.546964523409926</v>
      </c>
      <c r="N7" s="5"/>
      <c r="O7" s="5"/>
      <c r="Q7">
        <f t="shared" si="4"/>
        <v>3.1998148148148151</v>
      </c>
      <c r="S7" s="5"/>
      <c r="T7" s="5"/>
    </row>
    <row r="8" spans="1:20" x14ac:dyDescent="0.75">
      <c r="A8" s="1">
        <v>7</v>
      </c>
      <c r="B8">
        <v>52</v>
      </c>
      <c r="C8" t="s">
        <v>40</v>
      </c>
      <c r="D8">
        <v>1.3170999999999999</v>
      </c>
      <c r="E8">
        <v>1.8351</v>
      </c>
      <c r="F8" s="1">
        <f t="shared" si="0"/>
        <v>0.51800000000000002</v>
      </c>
      <c r="G8" t="s">
        <v>41</v>
      </c>
      <c r="H8">
        <v>1.3093999999999999</v>
      </c>
      <c r="I8">
        <v>2.3235000000000001</v>
      </c>
      <c r="J8" s="1">
        <f t="shared" si="1"/>
        <v>1.0141000000000002</v>
      </c>
      <c r="K8" s="1">
        <f t="shared" si="2"/>
        <v>1.5321000000000002</v>
      </c>
      <c r="L8" s="1">
        <f t="shared" si="3"/>
        <v>33.809803537628085</v>
      </c>
      <c r="Q8">
        <f t="shared" si="4"/>
        <v>2.9463461538461542</v>
      </c>
    </row>
    <row r="9" spans="1:20" x14ac:dyDescent="0.75">
      <c r="A9" s="1">
        <v>8</v>
      </c>
      <c r="B9">
        <v>52</v>
      </c>
      <c r="C9" t="s">
        <v>42</v>
      </c>
      <c r="D9">
        <v>1.3258000000000001</v>
      </c>
      <c r="E9">
        <v>1.7951999999999999</v>
      </c>
      <c r="F9" s="1">
        <f t="shared" si="0"/>
        <v>0.46939999999999982</v>
      </c>
      <c r="G9" t="s">
        <v>43</v>
      </c>
      <c r="H9">
        <v>1.3138000000000001</v>
      </c>
      <c r="I9">
        <v>2.3668</v>
      </c>
      <c r="J9" s="1">
        <f t="shared" si="1"/>
        <v>1.0529999999999999</v>
      </c>
      <c r="K9" s="1">
        <f t="shared" si="2"/>
        <v>1.5223999999999998</v>
      </c>
      <c r="L9" s="1">
        <f t="shared" si="3"/>
        <v>30.832895428271144</v>
      </c>
      <c r="N9" t="s">
        <v>15</v>
      </c>
      <c r="O9">
        <f>AVERAGE(L2:L21)</f>
        <v>31.090090193095296</v>
      </c>
      <c r="Q9">
        <f t="shared" si="4"/>
        <v>2.9276923076923071</v>
      </c>
      <c r="S9" t="s">
        <v>15</v>
      </c>
      <c r="T9" t="e">
        <f>AVERAGE(Q2:Q20)</f>
        <v>#VALUE!</v>
      </c>
    </row>
    <row r="10" spans="1:20" x14ac:dyDescent="0.75">
      <c r="A10" s="1">
        <v>9</v>
      </c>
      <c r="B10">
        <v>49</v>
      </c>
      <c r="C10" t="s">
        <v>44</v>
      </c>
      <c r="D10">
        <v>1.3189</v>
      </c>
      <c r="E10">
        <v>1.7930999999999999</v>
      </c>
      <c r="F10" s="1">
        <f t="shared" si="0"/>
        <v>0.47419999999999995</v>
      </c>
      <c r="G10" t="s">
        <v>45</v>
      </c>
      <c r="H10">
        <v>1.3216000000000001</v>
      </c>
      <c r="I10">
        <v>2.4323000000000001</v>
      </c>
      <c r="J10" s="1">
        <f t="shared" si="1"/>
        <v>1.1107</v>
      </c>
      <c r="K10" s="1">
        <f t="shared" si="2"/>
        <v>1.5849</v>
      </c>
      <c r="L10" s="1">
        <f t="shared" si="3"/>
        <v>29.919868761436053</v>
      </c>
      <c r="N10" t="s">
        <v>16</v>
      </c>
      <c r="O10">
        <f>(O13/SQRT(20))</f>
        <v>1.2106585988808387</v>
      </c>
      <c r="Q10">
        <f t="shared" si="4"/>
        <v>3.2344897959183676</v>
      </c>
      <c r="S10" t="s">
        <v>16</v>
      </c>
      <c r="T10" t="e">
        <f>(T13/SQRT(20))</f>
        <v>#VALUE!</v>
      </c>
    </row>
    <row r="11" spans="1:20" x14ac:dyDescent="0.75">
      <c r="A11" s="1">
        <v>10</v>
      </c>
      <c r="B11">
        <v>51</v>
      </c>
      <c r="C11" t="s">
        <v>46</v>
      </c>
      <c r="D11">
        <v>1.3026</v>
      </c>
      <c r="E11">
        <v>1.7458</v>
      </c>
      <c r="F11" s="1">
        <f t="shared" si="0"/>
        <v>0.44320000000000004</v>
      </c>
      <c r="G11" t="s">
        <v>47</v>
      </c>
      <c r="H11">
        <v>1.3209</v>
      </c>
      <c r="I11">
        <v>2.4975999999999998</v>
      </c>
      <c r="J11" s="1">
        <f t="shared" si="1"/>
        <v>1.1766999999999999</v>
      </c>
      <c r="K11" s="1">
        <f t="shared" si="2"/>
        <v>1.6198999999999999</v>
      </c>
      <c r="L11" s="1">
        <f t="shared" si="3"/>
        <v>27.359713562565595</v>
      </c>
      <c r="N11" t="s">
        <v>17</v>
      </c>
      <c r="O11">
        <f>MEDIAN(L2:L21)</f>
        <v>30.376440506399412</v>
      </c>
      <c r="Q11">
        <f t="shared" si="4"/>
        <v>3.1762745098039211</v>
      </c>
      <c r="S11" t="s">
        <v>17</v>
      </c>
      <c r="T11" t="e">
        <f>MEDIAN(Q2:Q20)</f>
        <v>#VALUE!</v>
      </c>
    </row>
    <row r="12" spans="1:20" x14ac:dyDescent="0.75">
      <c r="A12" s="1">
        <v>11</v>
      </c>
      <c r="B12">
        <v>47</v>
      </c>
      <c r="C12" t="s">
        <v>48</v>
      </c>
      <c r="D12">
        <v>1.3149999999999999</v>
      </c>
      <c r="E12">
        <v>1.7243999999999999</v>
      </c>
      <c r="F12" s="1">
        <f t="shared" si="0"/>
        <v>0.40939999999999999</v>
      </c>
      <c r="G12" t="s">
        <v>49</v>
      </c>
      <c r="H12">
        <v>1.3055000000000001</v>
      </c>
      <c r="I12">
        <v>2.1785000000000001</v>
      </c>
      <c r="J12" s="1">
        <f t="shared" si="1"/>
        <v>0.873</v>
      </c>
      <c r="K12" s="1">
        <f t="shared" si="2"/>
        <v>1.2824</v>
      </c>
      <c r="L12" s="1">
        <f t="shared" si="3"/>
        <v>31.924516531503432</v>
      </c>
      <c r="N12" t="s">
        <v>18</v>
      </c>
      <c r="O12" t="e">
        <f>_xlfn.MODE.SNGL(L2:L21)</f>
        <v>#N/A</v>
      </c>
      <c r="Q12">
        <f t="shared" si="4"/>
        <v>2.7285106382978723</v>
      </c>
      <c r="S12" t="s">
        <v>18</v>
      </c>
      <c r="T12" t="e">
        <f>_xlfn.MODE.SNGL(Q2:Q20)</f>
        <v>#VALUE!</v>
      </c>
    </row>
    <row r="13" spans="1:20" x14ac:dyDescent="0.75">
      <c r="A13" s="1">
        <v>12</v>
      </c>
      <c r="B13">
        <v>48</v>
      </c>
      <c r="C13" t="s">
        <v>50</v>
      </c>
      <c r="D13">
        <v>1.3129</v>
      </c>
      <c r="E13">
        <v>1.7696000000000001</v>
      </c>
      <c r="F13" s="1">
        <f t="shared" si="0"/>
        <v>0.45670000000000011</v>
      </c>
      <c r="G13" t="s">
        <v>51</v>
      </c>
      <c r="H13">
        <v>1.3144</v>
      </c>
      <c r="I13">
        <v>2.2751000000000001</v>
      </c>
      <c r="J13" s="1">
        <f t="shared" si="1"/>
        <v>0.96070000000000011</v>
      </c>
      <c r="K13" s="1">
        <f t="shared" si="2"/>
        <v>1.4174000000000002</v>
      </c>
      <c r="L13" s="1">
        <f t="shared" si="3"/>
        <v>32.220967969521666</v>
      </c>
      <c r="N13" t="s">
        <v>19</v>
      </c>
      <c r="O13">
        <f>_xlfn.STDEV.S(L2:L21)</f>
        <v>5.4142298492844123</v>
      </c>
      <c r="Q13">
        <f t="shared" si="4"/>
        <v>2.9529166666666673</v>
      </c>
      <c r="S13" t="s">
        <v>19</v>
      </c>
      <c r="T13" t="e">
        <f>_xlfn.STDEV.S(Q2:Q20)</f>
        <v>#VALUE!</v>
      </c>
    </row>
    <row r="14" spans="1:20" x14ac:dyDescent="0.75">
      <c r="A14" s="1">
        <v>13</v>
      </c>
      <c r="B14">
        <v>47</v>
      </c>
      <c r="C14" t="s">
        <v>52</v>
      </c>
      <c r="D14">
        <v>1.3024</v>
      </c>
      <c r="E14">
        <v>1.6355999999999999</v>
      </c>
      <c r="F14" s="1">
        <f t="shared" si="0"/>
        <v>0.33319999999999994</v>
      </c>
      <c r="G14" t="s">
        <v>53</v>
      </c>
      <c r="H14">
        <v>1.3129</v>
      </c>
      <c r="I14">
        <v>2.1474000000000002</v>
      </c>
      <c r="J14" s="1">
        <f t="shared" si="1"/>
        <v>0.83450000000000024</v>
      </c>
      <c r="K14" s="1">
        <f t="shared" si="2"/>
        <v>1.1677000000000002</v>
      </c>
      <c r="L14" s="1">
        <f t="shared" si="3"/>
        <v>28.534726385201669</v>
      </c>
      <c r="N14" t="s">
        <v>20</v>
      </c>
      <c r="O14">
        <f>_xlfn.VAR.S(L2:L21)</f>
        <v>29.313884860882307</v>
      </c>
      <c r="Q14">
        <f t="shared" si="4"/>
        <v>2.4844680851063834</v>
      </c>
      <c r="S14" t="s">
        <v>20</v>
      </c>
      <c r="T14" t="e">
        <f>_xlfn.VAR.S(Q2:Q20)</f>
        <v>#VALUE!</v>
      </c>
    </row>
    <row r="15" spans="1:20" x14ac:dyDescent="0.75">
      <c r="A15" s="1">
        <v>14</v>
      </c>
      <c r="B15">
        <v>46</v>
      </c>
      <c r="C15" t="s">
        <v>54</v>
      </c>
      <c r="D15">
        <v>1.319</v>
      </c>
      <c r="E15">
        <v>1.6321000000000001</v>
      </c>
      <c r="F15" s="1">
        <f t="shared" si="0"/>
        <v>0.31310000000000016</v>
      </c>
      <c r="G15" t="s">
        <v>55</v>
      </c>
      <c r="H15">
        <v>1.3182</v>
      </c>
      <c r="I15">
        <v>2.2483</v>
      </c>
      <c r="J15" s="1">
        <f t="shared" si="1"/>
        <v>0.93009999999999993</v>
      </c>
      <c r="K15" s="1">
        <f t="shared" si="2"/>
        <v>1.2432000000000001</v>
      </c>
      <c r="L15" s="1">
        <f t="shared" si="3"/>
        <v>25.185006435006446</v>
      </c>
      <c r="N15" t="s">
        <v>21</v>
      </c>
      <c r="O15">
        <f>KURT(L2:L21)</f>
        <v>7.7667006437081394</v>
      </c>
      <c r="Q15">
        <f t="shared" si="4"/>
        <v>2.7026086956521742</v>
      </c>
      <c r="S15" t="s">
        <v>21</v>
      </c>
      <c r="T15" t="e">
        <f>KURT(Q2:Q20)</f>
        <v>#VALUE!</v>
      </c>
    </row>
    <row r="16" spans="1:20" x14ac:dyDescent="0.75">
      <c r="A16" s="1">
        <v>15</v>
      </c>
      <c r="B16">
        <v>48</v>
      </c>
      <c r="C16" t="s">
        <v>56</v>
      </c>
      <c r="D16">
        <v>1.3131999999999999</v>
      </c>
      <c r="E16">
        <v>1.6096999999999999</v>
      </c>
      <c r="F16" s="1">
        <f t="shared" si="0"/>
        <v>0.29649999999999999</v>
      </c>
      <c r="G16" t="s">
        <v>57</v>
      </c>
      <c r="H16">
        <v>1.3174999999999999</v>
      </c>
      <c r="I16">
        <v>2.2317999999999998</v>
      </c>
      <c r="J16" s="1">
        <f t="shared" si="1"/>
        <v>0.91429999999999989</v>
      </c>
      <c r="K16" s="1">
        <f t="shared" si="2"/>
        <v>1.2107999999999999</v>
      </c>
      <c r="L16" s="1">
        <f t="shared" si="3"/>
        <v>24.487941856623721</v>
      </c>
      <c r="N16" t="s">
        <v>22</v>
      </c>
      <c r="O16">
        <f>SKEW(L2:L21)</f>
        <v>2.2942534740506129</v>
      </c>
      <c r="Q16">
        <f t="shared" si="4"/>
        <v>2.5225</v>
      </c>
      <c r="S16" t="s">
        <v>22</v>
      </c>
      <c r="T16" t="e">
        <f>SKEW(Q2:Q20)</f>
        <v>#VALUE!</v>
      </c>
    </row>
    <row r="17" spans="1:20" x14ac:dyDescent="0.75">
      <c r="A17" s="1">
        <v>16</v>
      </c>
      <c r="B17">
        <v>47</v>
      </c>
      <c r="C17" t="s">
        <v>58</v>
      </c>
      <c r="D17">
        <v>1.3193999999999999</v>
      </c>
      <c r="E17">
        <v>1.7521</v>
      </c>
      <c r="F17" s="1">
        <f t="shared" si="0"/>
        <v>0.43270000000000008</v>
      </c>
      <c r="G17" t="s">
        <v>59</v>
      </c>
      <c r="H17">
        <v>1.3207</v>
      </c>
      <c r="I17">
        <v>2.1280999999999999</v>
      </c>
      <c r="J17" s="1">
        <f t="shared" si="1"/>
        <v>0.8073999999999999</v>
      </c>
      <c r="K17" s="1">
        <f t="shared" si="2"/>
        <v>1.2401</v>
      </c>
      <c r="L17" s="1">
        <f t="shared" si="3"/>
        <v>34.89234739133942</v>
      </c>
      <c r="N17" t="s">
        <v>23</v>
      </c>
      <c r="O17">
        <f>MAX(L2:L21)-MIN(L2:L21)</f>
        <v>25.570736924371936</v>
      </c>
      <c r="Q17">
        <f t="shared" si="4"/>
        <v>2.6385106382978725</v>
      </c>
      <c r="S17" t="s">
        <v>23</v>
      </c>
      <c r="T17" t="e">
        <f>MAX(Q2:Q20)-MIN(Q2:Q20)</f>
        <v>#VALUE!</v>
      </c>
    </row>
    <row r="18" spans="1:20" x14ac:dyDescent="0.75">
      <c r="A18" s="1">
        <v>17</v>
      </c>
      <c r="B18">
        <v>47</v>
      </c>
      <c r="C18" t="s">
        <v>60</v>
      </c>
      <c r="D18">
        <v>1.3192999999999999</v>
      </c>
      <c r="E18">
        <v>1.7041999999999999</v>
      </c>
      <c r="F18" s="1">
        <f t="shared" si="0"/>
        <v>0.38490000000000002</v>
      </c>
      <c r="G18" t="s">
        <v>61</v>
      </c>
      <c r="H18">
        <v>1.325</v>
      </c>
      <c r="I18">
        <v>2.1945999999999999</v>
      </c>
      <c r="J18" s="1">
        <f t="shared" si="1"/>
        <v>0.86959999999999993</v>
      </c>
      <c r="K18" s="1">
        <f t="shared" si="2"/>
        <v>1.2544999999999999</v>
      </c>
      <c r="L18" s="1">
        <f t="shared" si="3"/>
        <v>30.68154643284177</v>
      </c>
      <c r="N18" t="s">
        <v>24</v>
      </c>
      <c r="O18">
        <f>MIN(L2:L21)</f>
        <v>24.487941856623721</v>
      </c>
      <c r="Q18">
        <f t="shared" si="4"/>
        <v>2.6691489361702123</v>
      </c>
      <c r="S18" t="s">
        <v>24</v>
      </c>
      <c r="T18" t="e">
        <f>MIN(Q2:Q20)</f>
        <v>#VALUE!</v>
      </c>
    </row>
    <row r="19" spans="1:20" x14ac:dyDescent="0.75">
      <c r="A19" s="1">
        <v>18</v>
      </c>
      <c r="B19">
        <v>42</v>
      </c>
      <c r="C19" t="s">
        <v>62</v>
      </c>
      <c r="D19">
        <v>1.3253999999999999</v>
      </c>
      <c r="E19">
        <v>1.5522</v>
      </c>
      <c r="F19" s="1">
        <f t="shared" si="0"/>
        <v>0.22680000000000011</v>
      </c>
      <c r="G19" t="s">
        <v>63</v>
      </c>
      <c r="H19">
        <v>1.3109999999999999</v>
      </c>
      <c r="I19">
        <v>1.9530000000000001</v>
      </c>
      <c r="J19" s="1">
        <f t="shared" si="1"/>
        <v>0.64200000000000013</v>
      </c>
      <c r="K19" s="1">
        <f t="shared" si="2"/>
        <v>0.86880000000000024</v>
      </c>
      <c r="L19" s="1">
        <f t="shared" si="3"/>
        <v>26.104972375690615</v>
      </c>
      <c r="N19" t="s">
        <v>25</v>
      </c>
      <c r="O19">
        <f>MAX(L2:L21)</f>
        <v>50.058678780995656</v>
      </c>
      <c r="Q19">
        <f>(K20/B20)*100</f>
        <v>1.9517948717948721</v>
      </c>
      <c r="S19" t="s">
        <v>25</v>
      </c>
      <c r="T19" t="e">
        <f>MAX(Q2:Q20)</f>
        <v>#VALUE!</v>
      </c>
    </row>
    <row r="20" spans="1:20" x14ac:dyDescent="0.75">
      <c r="A20" s="1">
        <v>19</v>
      </c>
      <c r="B20">
        <v>39</v>
      </c>
      <c r="C20" t="s">
        <v>64</v>
      </c>
      <c r="D20">
        <v>1.3063</v>
      </c>
      <c r="E20">
        <v>1.5777000000000001</v>
      </c>
      <c r="F20" s="1">
        <f t="shared" si="0"/>
        <v>0.27140000000000009</v>
      </c>
      <c r="G20" t="s">
        <v>65</v>
      </c>
      <c r="H20">
        <v>1.3068</v>
      </c>
      <c r="I20" s="1">
        <v>1.7966</v>
      </c>
      <c r="J20" s="1">
        <f t="shared" si="1"/>
        <v>0.48980000000000001</v>
      </c>
      <c r="K20" s="1">
        <f t="shared" si="2"/>
        <v>0.7612000000000001</v>
      </c>
      <c r="L20" s="1">
        <f t="shared" si="3"/>
        <v>35.654230162900689</v>
      </c>
      <c r="N20" t="s">
        <v>26</v>
      </c>
      <c r="O20">
        <f>SUM(L2:L21)</f>
        <v>621.80180386190591</v>
      </c>
      <c r="Q20" t="e">
        <f>(K21/B21)*100</f>
        <v>#VALUE!</v>
      </c>
      <c r="S20" t="s">
        <v>26</v>
      </c>
      <c r="T20" t="e">
        <f>SUM(Q2:Q20)</f>
        <v>#VALUE!</v>
      </c>
    </row>
    <row r="21" spans="1:20" ht="15.5" thickBot="1" x14ac:dyDescent="0.9">
      <c r="A21" s="1">
        <v>20</v>
      </c>
      <c r="B21" t="s">
        <v>66</v>
      </c>
      <c r="C21" t="s">
        <v>67</v>
      </c>
      <c r="D21">
        <v>1.3223</v>
      </c>
      <c r="E21" s="2"/>
      <c r="F21" s="1">
        <f t="shared" si="0"/>
        <v>-1.3223</v>
      </c>
      <c r="G21" t="s">
        <v>68</v>
      </c>
      <c r="H21">
        <v>1.3191999999999999</v>
      </c>
      <c r="I21" s="1"/>
      <c r="J21" s="1">
        <f t="shared" si="1"/>
        <v>-1.3191999999999999</v>
      </c>
      <c r="K21" s="1">
        <f t="shared" si="2"/>
        <v>-2.6414999999999997</v>
      </c>
      <c r="L21" s="1">
        <f t="shared" si="3"/>
        <v>50.058678780995656</v>
      </c>
      <c r="N21" s="6" t="s">
        <v>27</v>
      </c>
      <c r="O21" s="6">
        <v>20</v>
      </c>
      <c r="Q21" t="e">
        <f>(K22/B22)*100</f>
        <v>#DIV/0!</v>
      </c>
      <c r="S21" s="6" t="s">
        <v>27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51</v>
      </c>
      <c r="C2" t="s">
        <v>69</v>
      </c>
      <c r="D2">
        <v>1.2952999999999999</v>
      </c>
      <c r="E2">
        <v>1.5871</v>
      </c>
      <c r="F2" s="1">
        <f>(E2-D2)</f>
        <v>0.29180000000000006</v>
      </c>
      <c r="G2" t="s">
        <v>70</v>
      </c>
      <c r="H2">
        <v>1.3062</v>
      </c>
      <c r="I2">
        <v>2.2866</v>
      </c>
      <c r="J2" s="1">
        <f t="shared" ref="J2:J21" si="0">(I2-H2)</f>
        <v>0.98039999999999994</v>
      </c>
      <c r="K2" s="1">
        <f t="shared" ref="K2:K21" si="1">(F2+J2)</f>
        <v>1.2722</v>
      </c>
      <c r="L2" s="1">
        <f t="shared" ref="L2:L21" si="2">(F2/K2)*100</f>
        <v>22.93664518157523</v>
      </c>
      <c r="Q2">
        <f t="shared" ref="Q2:Q18" si="3">(K2/B2)*100</f>
        <v>2.4945098039215683</v>
      </c>
    </row>
    <row r="3" spans="1:20" x14ac:dyDescent="0.75">
      <c r="A3" s="1">
        <v>2</v>
      </c>
      <c r="B3">
        <v>49</v>
      </c>
      <c r="C3" t="s">
        <v>71</v>
      </c>
      <c r="D3">
        <v>1.2968999999999999</v>
      </c>
      <c r="E3">
        <v>1.7088000000000001</v>
      </c>
      <c r="F3" s="1">
        <f>(E3-D3)</f>
        <v>0.41190000000000015</v>
      </c>
      <c r="G3" t="s">
        <v>72</v>
      </c>
      <c r="H3">
        <v>1.3036000000000001</v>
      </c>
      <c r="I3">
        <v>2.0535999999999999</v>
      </c>
      <c r="J3" s="1">
        <f t="shared" si="0"/>
        <v>0.74999999999999978</v>
      </c>
      <c r="K3" s="1">
        <f t="shared" si="1"/>
        <v>1.1618999999999999</v>
      </c>
      <c r="L3" s="1">
        <f t="shared" si="2"/>
        <v>35.450555125225939</v>
      </c>
      <c r="Q3">
        <f t="shared" si="3"/>
        <v>2.3712244897959183</v>
      </c>
    </row>
    <row r="4" spans="1:20" x14ac:dyDescent="0.75">
      <c r="A4" s="1">
        <v>3</v>
      </c>
      <c r="B4">
        <v>45</v>
      </c>
      <c r="C4" t="s">
        <v>73</v>
      </c>
      <c r="D4">
        <v>1.2967</v>
      </c>
      <c r="E4">
        <v>1.4437</v>
      </c>
      <c r="F4" s="1">
        <v>1.4437</v>
      </c>
      <c r="G4" t="s">
        <v>74</v>
      </c>
      <c r="H4">
        <v>1.3007</v>
      </c>
      <c r="I4">
        <v>2.0285000000000002</v>
      </c>
      <c r="J4" s="1">
        <f t="shared" si="0"/>
        <v>0.72780000000000022</v>
      </c>
      <c r="K4" s="1">
        <f t="shared" si="1"/>
        <v>2.1715</v>
      </c>
      <c r="L4" s="1">
        <f t="shared" si="2"/>
        <v>66.483997236932993</v>
      </c>
      <c r="Q4">
        <f t="shared" si="3"/>
        <v>4.8255555555555558</v>
      </c>
    </row>
    <row r="5" spans="1:20" ht="15.5" thickBot="1" x14ac:dyDescent="0.9">
      <c r="A5" s="1">
        <v>4</v>
      </c>
      <c r="B5">
        <v>57</v>
      </c>
      <c r="C5" t="s">
        <v>75</v>
      </c>
      <c r="D5">
        <v>1.2983</v>
      </c>
      <c r="E5">
        <v>1.6042000000000001</v>
      </c>
      <c r="F5" s="1">
        <f t="shared" ref="F5:F21" si="4">(E5-D5)</f>
        <v>0.30590000000000006</v>
      </c>
      <c r="G5" t="s">
        <v>76</v>
      </c>
      <c r="H5">
        <v>1.3075000000000001</v>
      </c>
      <c r="I5">
        <v>2.3908999999999998</v>
      </c>
      <c r="J5" s="1">
        <f t="shared" si="0"/>
        <v>1.0833999999999997</v>
      </c>
      <c r="K5" s="1">
        <f t="shared" si="1"/>
        <v>1.3892999999999998</v>
      </c>
      <c r="L5" s="1">
        <f t="shared" si="2"/>
        <v>22.018282588353856</v>
      </c>
      <c r="Q5">
        <f t="shared" si="3"/>
        <v>2.4373684210526312</v>
      </c>
    </row>
    <row r="6" spans="1:20" ht="16" x14ac:dyDescent="0.8">
      <c r="A6" s="1">
        <v>5</v>
      </c>
      <c r="B6">
        <v>46</v>
      </c>
      <c r="C6" t="s">
        <v>77</v>
      </c>
      <c r="D6">
        <v>1.2972999999999999</v>
      </c>
      <c r="E6">
        <v>1.504</v>
      </c>
      <c r="F6" s="1">
        <f t="shared" si="4"/>
        <v>0.20670000000000011</v>
      </c>
      <c r="G6" t="s">
        <v>78</v>
      </c>
      <c r="H6">
        <v>1.3046</v>
      </c>
      <c r="I6">
        <v>2.0165000000000002</v>
      </c>
      <c r="J6" s="1">
        <f t="shared" si="0"/>
        <v>0.7119000000000002</v>
      </c>
      <c r="K6" s="1">
        <f t="shared" si="1"/>
        <v>0.91860000000000031</v>
      </c>
      <c r="L6" s="1">
        <f t="shared" si="2"/>
        <v>22.501632919660356</v>
      </c>
      <c r="N6" s="3" t="s">
        <v>13</v>
      </c>
      <c r="O6" s="3"/>
      <c r="Q6">
        <f t="shared" si="3"/>
        <v>1.9969565217391312</v>
      </c>
      <c r="S6" s="3" t="s">
        <v>14</v>
      </c>
      <c r="T6" s="3"/>
    </row>
    <row r="7" spans="1:20" ht="16" x14ac:dyDescent="0.8">
      <c r="A7" s="1">
        <v>6</v>
      </c>
      <c r="B7">
        <v>42</v>
      </c>
      <c r="C7" t="s">
        <v>79</v>
      </c>
      <c r="D7">
        <v>1.2939000000000001</v>
      </c>
      <c r="E7" s="4">
        <v>1.5057</v>
      </c>
      <c r="F7" s="1">
        <f t="shared" si="4"/>
        <v>0.21179999999999999</v>
      </c>
      <c r="G7" t="s">
        <v>80</v>
      </c>
      <c r="H7">
        <v>1.2947</v>
      </c>
      <c r="I7">
        <v>2.0215000000000001</v>
      </c>
      <c r="J7" s="1">
        <f t="shared" si="0"/>
        <v>0.72680000000000011</v>
      </c>
      <c r="K7" s="1">
        <f t="shared" si="1"/>
        <v>0.9386000000000001</v>
      </c>
      <c r="L7" s="1">
        <f t="shared" si="2"/>
        <v>22.565523119539737</v>
      </c>
      <c r="N7" s="5"/>
      <c r="O7" s="5"/>
      <c r="Q7">
        <f t="shared" si="3"/>
        <v>2.2347619047619052</v>
      </c>
      <c r="S7" s="5"/>
      <c r="T7" s="5"/>
    </row>
    <row r="8" spans="1:20" x14ac:dyDescent="0.75">
      <c r="A8" s="1">
        <v>7</v>
      </c>
      <c r="B8">
        <v>47</v>
      </c>
      <c r="C8" t="s">
        <v>81</v>
      </c>
      <c r="D8">
        <v>1.3005</v>
      </c>
      <c r="E8">
        <v>1.5682</v>
      </c>
      <c r="F8" s="1">
        <f t="shared" si="4"/>
        <v>0.26770000000000005</v>
      </c>
      <c r="G8" t="s">
        <v>82</v>
      </c>
      <c r="H8">
        <v>1.3</v>
      </c>
      <c r="I8">
        <v>2.0156999999999998</v>
      </c>
      <c r="J8" s="1">
        <f t="shared" si="0"/>
        <v>0.71569999999999978</v>
      </c>
      <c r="K8" s="1">
        <f t="shared" si="1"/>
        <v>0.98339999999999983</v>
      </c>
      <c r="L8" s="1">
        <f t="shared" si="2"/>
        <v>27.221883262151731</v>
      </c>
      <c r="Q8">
        <f t="shared" si="3"/>
        <v>2.0923404255319142</v>
      </c>
    </row>
    <row r="9" spans="1:20" x14ac:dyDescent="0.75">
      <c r="A9" s="1">
        <v>8</v>
      </c>
      <c r="B9">
        <v>53</v>
      </c>
      <c r="C9" t="s">
        <v>83</v>
      </c>
      <c r="D9">
        <v>1.2965</v>
      </c>
      <c r="E9">
        <v>1.5631999999999999</v>
      </c>
      <c r="F9" s="1">
        <f t="shared" si="4"/>
        <v>0.26669999999999994</v>
      </c>
      <c r="G9" t="s">
        <v>84</v>
      </c>
      <c r="H9">
        <v>1.2981</v>
      </c>
      <c r="I9">
        <v>2.2294</v>
      </c>
      <c r="J9" s="1">
        <f t="shared" si="0"/>
        <v>0.93130000000000002</v>
      </c>
      <c r="K9" s="1">
        <f t="shared" si="1"/>
        <v>1.198</v>
      </c>
      <c r="L9" s="1">
        <f t="shared" si="2"/>
        <v>22.262103505843069</v>
      </c>
      <c r="N9" t="s">
        <v>15</v>
      </c>
      <c r="O9">
        <f>AVERAGE(L2:L21)</f>
        <v>26.812100569355387</v>
      </c>
      <c r="Q9">
        <f t="shared" si="3"/>
        <v>2.2603773584905658</v>
      </c>
      <c r="S9" t="s">
        <v>15</v>
      </c>
      <c r="T9">
        <f>AVERAGE(Q2:Q20)</f>
        <v>2.4884530638160145</v>
      </c>
    </row>
    <row r="10" spans="1:20" x14ac:dyDescent="0.75">
      <c r="A10" s="1">
        <v>9</v>
      </c>
      <c r="B10">
        <v>51</v>
      </c>
      <c r="C10" t="s">
        <v>85</v>
      </c>
      <c r="D10">
        <v>1.3011999999999999</v>
      </c>
      <c r="E10">
        <v>1.6059000000000001</v>
      </c>
      <c r="F10" s="1">
        <f t="shared" si="4"/>
        <v>0.30470000000000019</v>
      </c>
      <c r="G10" t="s">
        <v>86</v>
      </c>
      <c r="H10">
        <v>1.2959000000000001</v>
      </c>
      <c r="I10">
        <v>2.2850999999999999</v>
      </c>
      <c r="J10" s="1">
        <f t="shared" si="0"/>
        <v>0.98919999999999986</v>
      </c>
      <c r="K10" s="1">
        <f t="shared" si="1"/>
        <v>1.2939000000000001</v>
      </c>
      <c r="L10" s="1">
        <f t="shared" si="2"/>
        <v>23.548960506994369</v>
      </c>
      <c r="N10" t="s">
        <v>16</v>
      </c>
      <c r="O10">
        <f>(O13/SQRT(20))</f>
        <v>2.2431554448975999</v>
      </c>
      <c r="Q10">
        <f t="shared" si="3"/>
        <v>2.5370588235294118</v>
      </c>
      <c r="S10" t="s">
        <v>16</v>
      </c>
      <c r="T10">
        <f>(T13/SQRT(20))</f>
        <v>0.15868084249882203</v>
      </c>
    </row>
    <row r="11" spans="1:20" x14ac:dyDescent="0.75">
      <c r="A11" s="1">
        <v>10</v>
      </c>
      <c r="B11">
        <v>50</v>
      </c>
      <c r="C11" t="s">
        <v>87</v>
      </c>
      <c r="D11">
        <v>1.3112999999999999</v>
      </c>
      <c r="E11">
        <v>1.5973999999999999</v>
      </c>
      <c r="F11" s="1">
        <f t="shared" si="4"/>
        <v>0.28610000000000002</v>
      </c>
      <c r="G11" t="s">
        <v>88</v>
      </c>
      <c r="H11">
        <v>1.3102</v>
      </c>
      <c r="I11">
        <v>2.0710000000000002</v>
      </c>
      <c r="J11" s="1">
        <f t="shared" si="0"/>
        <v>0.76080000000000014</v>
      </c>
      <c r="K11" s="1">
        <f t="shared" si="1"/>
        <v>1.0469000000000002</v>
      </c>
      <c r="L11" s="1">
        <f t="shared" si="2"/>
        <v>27.328302607698916</v>
      </c>
      <c r="N11" t="s">
        <v>17</v>
      </c>
      <c r="O11">
        <f>MEDIAN(L2:L21)</f>
        <v>23.462084943614443</v>
      </c>
      <c r="Q11">
        <f t="shared" si="3"/>
        <v>2.0938000000000003</v>
      </c>
      <c r="S11" t="s">
        <v>17</v>
      </c>
      <c r="T11">
        <f>MEDIAN(Q2:Q20)</f>
        <v>2.3229629629629631</v>
      </c>
    </row>
    <row r="12" spans="1:20" x14ac:dyDescent="0.75">
      <c r="A12" s="1">
        <v>11</v>
      </c>
      <c r="B12">
        <v>52</v>
      </c>
      <c r="C12" t="s">
        <v>89</v>
      </c>
      <c r="D12">
        <v>1.3016000000000001</v>
      </c>
      <c r="E12">
        <v>1.6808000000000001</v>
      </c>
      <c r="F12" s="1">
        <f t="shared" si="4"/>
        <v>0.37919999999999998</v>
      </c>
      <c r="G12" t="s">
        <v>90</v>
      </c>
      <c r="H12">
        <v>1.3026</v>
      </c>
      <c r="I12">
        <v>2.919</v>
      </c>
      <c r="J12" s="1">
        <f t="shared" si="0"/>
        <v>1.6164000000000001</v>
      </c>
      <c r="K12" s="1">
        <f t="shared" si="1"/>
        <v>1.9956</v>
      </c>
      <c r="L12" s="1">
        <f t="shared" si="2"/>
        <v>19.001803968731206</v>
      </c>
      <c r="N12" t="s">
        <v>18</v>
      </c>
      <c r="O12" t="e">
        <f>_xlfn.MODE.SNGL(L2:L21)</f>
        <v>#N/A</v>
      </c>
      <c r="Q12">
        <f t="shared" si="3"/>
        <v>3.8376923076923077</v>
      </c>
      <c r="S12" t="s">
        <v>18</v>
      </c>
      <c r="T12" t="e">
        <f>_xlfn.MODE.SNGL(Q2:Q20)</f>
        <v>#N/A</v>
      </c>
    </row>
    <row r="13" spans="1:20" x14ac:dyDescent="0.75">
      <c r="A13" s="1">
        <v>12</v>
      </c>
      <c r="B13">
        <v>54</v>
      </c>
      <c r="C13" t="s">
        <v>91</v>
      </c>
      <c r="D13">
        <v>1.3151999999999999</v>
      </c>
      <c r="E13">
        <v>1.5838000000000001</v>
      </c>
      <c r="F13" s="1">
        <f t="shared" si="4"/>
        <v>0.26860000000000017</v>
      </c>
      <c r="G13" t="s">
        <v>92</v>
      </c>
      <c r="H13">
        <v>1.2987</v>
      </c>
      <c r="I13">
        <v>2.2845</v>
      </c>
      <c r="J13" s="1">
        <f t="shared" si="0"/>
        <v>0.98580000000000001</v>
      </c>
      <c r="K13" s="1">
        <f t="shared" si="1"/>
        <v>1.2544000000000002</v>
      </c>
      <c r="L13" s="1">
        <f t="shared" si="2"/>
        <v>21.412627551020417</v>
      </c>
      <c r="N13" t="s">
        <v>19</v>
      </c>
      <c r="O13">
        <f>_xlfn.STDEV.S(L2:L21)</f>
        <v>10.031696117779635</v>
      </c>
      <c r="Q13">
        <f t="shared" si="3"/>
        <v>2.3229629629629631</v>
      </c>
      <c r="S13" t="s">
        <v>19</v>
      </c>
      <c r="T13">
        <f>_xlfn.STDEV.S(Q2:Q20)</f>
        <v>0.70964230110860738</v>
      </c>
    </row>
    <row r="14" spans="1:20" x14ac:dyDescent="0.75">
      <c r="A14" s="1">
        <v>13</v>
      </c>
      <c r="B14">
        <v>47</v>
      </c>
      <c r="C14" t="s">
        <v>93</v>
      </c>
      <c r="D14">
        <v>1.3041</v>
      </c>
      <c r="E14">
        <v>1.5777000000000001</v>
      </c>
      <c r="F14" s="1">
        <f t="shared" si="4"/>
        <v>0.27360000000000007</v>
      </c>
      <c r="G14" t="s">
        <v>94</v>
      </c>
      <c r="H14">
        <v>1.3053999999999999</v>
      </c>
      <c r="I14">
        <v>2.0644999999999998</v>
      </c>
      <c r="J14" s="1">
        <f t="shared" si="0"/>
        <v>0.75909999999999989</v>
      </c>
      <c r="K14" s="1">
        <f t="shared" si="1"/>
        <v>1.0327</v>
      </c>
      <c r="L14" s="1">
        <f t="shared" si="2"/>
        <v>26.493657402924381</v>
      </c>
      <c r="N14" t="s">
        <v>20</v>
      </c>
      <c r="O14">
        <f>_xlfn.VAR.S(L2:L21)</f>
        <v>100.634926999475</v>
      </c>
      <c r="Q14">
        <f t="shared" si="3"/>
        <v>2.1972340425531915</v>
      </c>
      <c r="S14" t="s">
        <v>20</v>
      </c>
      <c r="T14">
        <f>_xlfn.VAR.S(Q2:Q20)</f>
        <v>0.50359219552271939</v>
      </c>
    </row>
    <row r="15" spans="1:20" x14ac:dyDescent="0.75">
      <c r="A15" s="1">
        <v>14</v>
      </c>
      <c r="B15">
        <v>52</v>
      </c>
      <c r="C15" t="s">
        <v>95</v>
      </c>
      <c r="D15">
        <v>1.2992999999999999</v>
      </c>
      <c r="E15">
        <v>1.5784</v>
      </c>
      <c r="F15" s="1">
        <f t="shared" si="4"/>
        <v>0.27910000000000013</v>
      </c>
      <c r="G15" t="s">
        <v>96</v>
      </c>
      <c r="H15">
        <v>1.2956000000000001</v>
      </c>
      <c r="I15">
        <v>2.2105000000000001</v>
      </c>
      <c r="J15" s="1">
        <f t="shared" si="0"/>
        <v>0.91490000000000005</v>
      </c>
      <c r="K15" s="1">
        <f t="shared" si="1"/>
        <v>1.1940000000000002</v>
      </c>
      <c r="L15" s="1">
        <f t="shared" si="2"/>
        <v>23.375209380234512</v>
      </c>
      <c r="N15" t="s">
        <v>21</v>
      </c>
      <c r="O15">
        <f>KURT(L2:L21)</f>
        <v>14.224900911835686</v>
      </c>
      <c r="Q15">
        <f t="shared" si="3"/>
        <v>2.2961538461538464</v>
      </c>
      <c r="S15" t="s">
        <v>21</v>
      </c>
      <c r="T15">
        <f>KURT(Q2:Q20)</f>
        <v>6.7800810798292694</v>
      </c>
    </row>
    <row r="16" spans="1:20" x14ac:dyDescent="0.75">
      <c r="A16" s="1">
        <v>15</v>
      </c>
      <c r="B16">
        <v>53</v>
      </c>
      <c r="C16" t="s">
        <v>97</v>
      </c>
      <c r="D16">
        <v>1.2927999999999999</v>
      </c>
      <c r="E16">
        <v>1.6479999999999999</v>
      </c>
      <c r="F16" s="1">
        <f t="shared" si="4"/>
        <v>0.35519999999999996</v>
      </c>
      <c r="G16" t="s">
        <v>98</v>
      </c>
      <c r="H16">
        <v>1.2985</v>
      </c>
      <c r="I16">
        <v>2.3475000000000001</v>
      </c>
      <c r="J16" s="1">
        <f t="shared" si="0"/>
        <v>1.0490000000000002</v>
      </c>
      <c r="K16" s="1">
        <f t="shared" si="1"/>
        <v>1.4042000000000001</v>
      </c>
      <c r="L16" s="1">
        <f t="shared" si="2"/>
        <v>25.295541945591793</v>
      </c>
      <c r="N16" t="s">
        <v>22</v>
      </c>
      <c r="O16">
        <f>SKEW(L2:L21)</f>
        <v>3.5767807418023825</v>
      </c>
      <c r="Q16">
        <f t="shared" si="3"/>
        <v>2.6494339622641512</v>
      </c>
      <c r="S16" t="s">
        <v>22</v>
      </c>
      <c r="T16">
        <f>SKEW(Q2:Q20)</f>
        <v>2.4704826377041531</v>
      </c>
    </row>
    <row r="17" spans="1:20" x14ac:dyDescent="0.75">
      <c r="A17" s="1">
        <v>16</v>
      </c>
      <c r="B17">
        <v>52</v>
      </c>
      <c r="C17" t="s">
        <v>99</v>
      </c>
      <c r="D17">
        <v>1.2954000000000001</v>
      </c>
      <c r="E17">
        <v>1.6657999999999999</v>
      </c>
      <c r="F17" s="1">
        <f t="shared" si="4"/>
        <v>0.37039999999999984</v>
      </c>
      <c r="G17" t="s">
        <v>100</v>
      </c>
      <c r="H17">
        <v>1.2934000000000001</v>
      </c>
      <c r="I17">
        <v>2.1924999999999999</v>
      </c>
      <c r="J17" s="1">
        <f t="shared" si="0"/>
        <v>0.89909999999999979</v>
      </c>
      <c r="K17" s="1">
        <f t="shared" si="1"/>
        <v>1.2694999999999996</v>
      </c>
      <c r="L17" s="1">
        <f t="shared" si="2"/>
        <v>29.176841276092947</v>
      </c>
      <c r="N17" t="s">
        <v>23</v>
      </c>
      <c r="O17">
        <f>MAX(L2:L21)-MIN(L2:L21)</f>
        <v>47.482193268201783</v>
      </c>
      <c r="Q17">
        <f t="shared" si="3"/>
        <v>2.4413461538461529</v>
      </c>
      <c r="S17" t="s">
        <v>23</v>
      </c>
      <c r="T17">
        <f>MAX(Q2:Q20)-MIN(Q2:Q20)</f>
        <v>3.1865555555555565</v>
      </c>
    </row>
    <row r="18" spans="1:20" x14ac:dyDescent="0.75">
      <c r="A18" s="1">
        <v>17</v>
      </c>
      <c r="B18">
        <v>40</v>
      </c>
      <c r="C18" t="s">
        <v>101</v>
      </c>
      <c r="D18">
        <v>1.2875000000000001</v>
      </c>
      <c r="E18">
        <v>1.4641999999999999</v>
      </c>
      <c r="F18" s="1">
        <f t="shared" si="4"/>
        <v>0.17669999999999986</v>
      </c>
      <c r="G18" t="s">
        <v>102</v>
      </c>
      <c r="H18">
        <v>1.2995000000000001</v>
      </c>
      <c r="I18">
        <v>1.7784</v>
      </c>
      <c r="J18" s="1">
        <f t="shared" si="0"/>
        <v>0.47889999999999988</v>
      </c>
      <c r="K18" s="1">
        <f t="shared" si="1"/>
        <v>0.65559999999999974</v>
      </c>
      <c r="L18" s="1">
        <f t="shared" si="2"/>
        <v>26.952410006101267</v>
      </c>
      <c r="N18" t="s">
        <v>24</v>
      </c>
      <c r="O18">
        <f>MIN(L2:L21)</f>
        <v>19.001803968731206</v>
      </c>
      <c r="Q18">
        <f t="shared" si="3"/>
        <v>1.6389999999999996</v>
      </c>
      <c r="S18" t="s">
        <v>24</v>
      </c>
      <c r="T18">
        <f>MIN(Q2:Q20)</f>
        <v>1.6389999999999996</v>
      </c>
    </row>
    <row r="19" spans="1:20" x14ac:dyDescent="0.75">
      <c r="A19" s="1">
        <v>18</v>
      </c>
      <c r="B19">
        <v>46</v>
      </c>
      <c r="C19" t="s">
        <v>103</v>
      </c>
      <c r="D19">
        <v>1.3008999999999999</v>
      </c>
      <c r="E19">
        <v>1.5431999999999999</v>
      </c>
      <c r="F19" s="1">
        <f t="shared" si="4"/>
        <v>0.24229999999999996</v>
      </c>
      <c r="G19" t="s">
        <v>104</v>
      </c>
      <c r="H19">
        <v>1.3031999999999999</v>
      </c>
      <c r="I19">
        <v>1.9232</v>
      </c>
      <c r="J19" s="1">
        <f t="shared" si="0"/>
        <v>0.62000000000000011</v>
      </c>
      <c r="K19" s="1">
        <f t="shared" si="1"/>
        <v>0.86230000000000007</v>
      </c>
      <c r="L19" s="1">
        <f t="shared" si="2"/>
        <v>28.099269395801919</v>
      </c>
      <c r="N19" t="s">
        <v>25</v>
      </c>
      <c r="O19">
        <f>MAX(L2:L21)</f>
        <v>66.483997236932993</v>
      </c>
      <c r="Q19">
        <f>(K20/B20)*100</f>
        <v>2.0483673469387753</v>
      </c>
      <c r="S19" t="s">
        <v>25</v>
      </c>
      <c r="T19">
        <f>MAX(Q2:Q20)</f>
        <v>4.8255555555555558</v>
      </c>
    </row>
    <row r="20" spans="1:20" x14ac:dyDescent="0.75">
      <c r="A20" s="1">
        <v>19</v>
      </c>
      <c r="B20">
        <v>49</v>
      </c>
      <c r="C20" t="s">
        <v>105</v>
      </c>
      <c r="D20">
        <v>1.2985</v>
      </c>
      <c r="E20">
        <v>1.5241</v>
      </c>
      <c r="F20" s="1">
        <f t="shared" si="4"/>
        <v>0.22560000000000002</v>
      </c>
      <c r="G20" t="s">
        <v>106</v>
      </c>
      <c r="H20">
        <v>1.3104</v>
      </c>
      <c r="I20" s="1">
        <v>2.0884999999999998</v>
      </c>
      <c r="J20" s="1">
        <f t="shared" si="0"/>
        <v>0.77809999999999979</v>
      </c>
      <c r="K20" s="1">
        <f t="shared" si="1"/>
        <v>1.0036999999999998</v>
      </c>
      <c r="L20" s="1">
        <f t="shared" si="2"/>
        <v>22.476835707880845</v>
      </c>
      <c r="N20" t="s">
        <v>26</v>
      </c>
      <c r="O20">
        <f>SUM(L2:L21)</f>
        <v>536.24201138710771</v>
      </c>
      <c r="Q20">
        <f>(K21/B21)*100</f>
        <v>2.504464285714286</v>
      </c>
      <c r="S20" t="s">
        <v>26</v>
      </c>
      <c r="T20">
        <f>SUM(Q2:Q20)</f>
        <v>47.280608212504276</v>
      </c>
    </row>
    <row r="21" spans="1:20" ht="15.5" thickBot="1" x14ac:dyDescent="0.9">
      <c r="A21" s="1">
        <v>20</v>
      </c>
      <c r="B21">
        <v>56</v>
      </c>
      <c r="C21" t="s">
        <v>107</v>
      </c>
      <c r="D21">
        <v>1.3098000000000001</v>
      </c>
      <c r="E21" s="2">
        <v>1.6133</v>
      </c>
      <c r="F21" s="1">
        <f t="shared" si="4"/>
        <v>0.30349999999999988</v>
      </c>
      <c r="G21" t="s">
        <v>108</v>
      </c>
      <c r="H21">
        <v>1.3111999999999999</v>
      </c>
      <c r="I21" s="1">
        <v>2.4102000000000001</v>
      </c>
      <c r="J21" s="1">
        <f t="shared" si="0"/>
        <v>1.0990000000000002</v>
      </c>
      <c r="K21" s="1">
        <f t="shared" si="1"/>
        <v>1.4025000000000001</v>
      </c>
      <c r="L21" s="1">
        <f t="shared" si="2"/>
        <v>21.639928698752218</v>
      </c>
      <c r="N21" s="6" t="s">
        <v>27</v>
      </c>
      <c r="O21" s="6">
        <v>20</v>
      </c>
      <c r="Q21" t="e">
        <f>(K22/B22)*100</f>
        <v>#DIV/0!</v>
      </c>
      <c r="S21" s="6" t="s">
        <v>27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48</v>
      </c>
      <c r="C2" t="s">
        <v>109</v>
      </c>
      <c r="D2">
        <v>1.2966</v>
      </c>
      <c r="E2">
        <v>1.5373000000000001</v>
      </c>
      <c r="F2" s="1">
        <f t="shared" ref="F2:F20" si="0">(E2-D2)</f>
        <v>0.24070000000000014</v>
      </c>
      <c r="G2" t="s">
        <v>110</v>
      </c>
      <c r="H2">
        <v>1.2848999999999999</v>
      </c>
      <c r="I2">
        <v>2.2429999999999999</v>
      </c>
      <c r="J2" s="1">
        <f t="shared" ref="J2:J20" si="1">(I2-H2)</f>
        <v>0.95809999999999995</v>
      </c>
      <c r="K2" s="1">
        <f t="shared" ref="K2:K20" si="2">(F2+J2)</f>
        <v>1.1988000000000001</v>
      </c>
      <c r="L2" s="1">
        <f t="shared" ref="L2:L20" si="3">(F2/K2)*100</f>
        <v>20.078411745078423</v>
      </c>
      <c r="Q2">
        <f t="shared" ref="Q2:Q18" si="4">(K2/B2)*100</f>
        <v>2.4975000000000001</v>
      </c>
    </row>
    <row r="3" spans="1:20" x14ac:dyDescent="0.75">
      <c r="A3" s="1">
        <v>2</v>
      </c>
      <c r="B3">
        <v>53</v>
      </c>
      <c r="C3" t="s">
        <v>111</v>
      </c>
      <c r="D3">
        <v>1.2958000000000001</v>
      </c>
      <c r="E3">
        <v>1.4758</v>
      </c>
      <c r="F3" s="1">
        <f t="shared" si="0"/>
        <v>0.17999999999999994</v>
      </c>
      <c r="G3" t="s">
        <v>112</v>
      </c>
      <c r="H3">
        <v>1.2917000000000001</v>
      </c>
      <c r="I3">
        <v>1.998</v>
      </c>
      <c r="J3" s="1">
        <f t="shared" si="1"/>
        <v>0.70629999999999993</v>
      </c>
      <c r="K3" s="1">
        <f t="shared" si="2"/>
        <v>0.88629999999999987</v>
      </c>
      <c r="L3" s="1">
        <f t="shared" si="3"/>
        <v>20.309150400541572</v>
      </c>
      <c r="Q3">
        <f t="shared" si="4"/>
        <v>1.672264150943396</v>
      </c>
    </row>
    <row r="4" spans="1:20" x14ac:dyDescent="0.75">
      <c r="A4" s="1">
        <v>3</v>
      </c>
      <c r="B4">
        <v>57</v>
      </c>
      <c r="C4" t="s">
        <v>113</v>
      </c>
      <c r="D4">
        <v>1.2942</v>
      </c>
      <c r="E4">
        <v>1.6508</v>
      </c>
      <c r="F4" s="1">
        <f t="shared" si="0"/>
        <v>0.35660000000000003</v>
      </c>
      <c r="G4" t="s">
        <v>114</v>
      </c>
      <c r="H4">
        <v>1.3049999999999999</v>
      </c>
      <c r="I4">
        <v>2.6093999999999999</v>
      </c>
      <c r="J4" s="1">
        <f t="shared" si="1"/>
        <v>1.3044</v>
      </c>
      <c r="K4" s="1">
        <f t="shared" si="2"/>
        <v>1.661</v>
      </c>
      <c r="L4" s="1">
        <f t="shared" si="3"/>
        <v>21.468994581577363</v>
      </c>
      <c r="Q4">
        <f t="shared" si="4"/>
        <v>2.9140350877192982</v>
      </c>
    </row>
    <row r="5" spans="1:20" ht="15.5" thickBot="1" x14ac:dyDescent="0.9">
      <c r="A5" s="1">
        <v>4</v>
      </c>
      <c r="B5">
        <v>45</v>
      </c>
      <c r="C5" t="s">
        <v>115</v>
      </c>
      <c r="D5">
        <v>1.2970999999999999</v>
      </c>
      <c r="E5">
        <v>1.5105999999999999</v>
      </c>
      <c r="F5" s="1">
        <f t="shared" si="0"/>
        <v>0.21350000000000002</v>
      </c>
      <c r="G5" t="s">
        <v>116</v>
      </c>
      <c r="H5">
        <v>1.2875000000000001</v>
      </c>
      <c r="I5">
        <v>2.0682</v>
      </c>
      <c r="J5" s="1">
        <f t="shared" si="1"/>
        <v>0.78069999999999995</v>
      </c>
      <c r="K5" s="1">
        <f t="shared" si="2"/>
        <v>0.99419999999999997</v>
      </c>
      <c r="L5" s="1">
        <f t="shared" si="3"/>
        <v>21.474552403942869</v>
      </c>
      <c r="Q5">
        <f t="shared" si="4"/>
        <v>2.2093333333333334</v>
      </c>
    </row>
    <row r="6" spans="1:20" ht="16" x14ac:dyDescent="0.8">
      <c r="A6" s="1">
        <v>5</v>
      </c>
      <c r="B6">
        <v>45</v>
      </c>
      <c r="C6" t="s">
        <v>117</v>
      </c>
      <c r="D6">
        <v>1.2946</v>
      </c>
      <c r="E6">
        <v>1.4741</v>
      </c>
      <c r="F6" s="1">
        <f t="shared" si="0"/>
        <v>0.17949999999999999</v>
      </c>
      <c r="G6" t="s">
        <v>118</v>
      </c>
      <c r="H6">
        <v>1.2972999999999999</v>
      </c>
      <c r="I6">
        <v>2.0017999999999998</v>
      </c>
      <c r="J6" s="1">
        <f t="shared" si="1"/>
        <v>0.7044999999999999</v>
      </c>
      <c r="K6" s="1">
        <f t="shared" si="2"/>
        <v>0.8839999999999999</v>
      </c>
      <c r="L6" s="1">
        <f t="shared" si="3"/>
        <v>20.305429864253398</v>
      </c>
      <c r="N6" s="3" t="s">
        <v>13</v>
      </c>
      <c r="O6" s="3"/>
      <c r="Q6">
        <f t="shared" si="4"/>
        <v>1.9644444444444444</v>
      </c>
      <c r="S6" s="3" t="s">
        <v>14</v>
      </c>
      <c r="T6" s="3"/>
    </row>
    <row r="7" spans="1:20" ht="16" x14ac:dyDescent="0.8">
      <c r="A7" s="1">
        <v>6</v>
      </c>
      <c r="B7">
        <v>51</v>
      </c>
      <c r="C7" t="s">
        <v>119</v>
      </c>
      <c r="D7">
        <v>1.2936000000000001</v>
      </c>
      <c r="E7" s="4">
        <v>1.4785999999999999</v>
      </c>
      <c r="F7" s="1">
        <f t="shared" si="0"/>
        <v>0.18499999999999983</v>
      </c>
      <c r="G7" t="s">
        <v>120</v>
      </c>
      <c r="H7">
        <v>1.3011999999999999</v>
      </c>
      <c r="I7">
        <v>2.0625</v>
      </c>
      <c r="J7" s="1">
        <f t="shared" si="1"/>
        <v>0.76130000000000009</v>
      </c>
      <c r="K7" s="1">
        <f t="shared" si="2"/>
        <v>0.94629999999999992</v>
      </c>
      <c r="L7" s="1">
        <f t="shared" si="3"/>
        <v>19.549825636690251</v>
      </c>
      <c r="N7" s="5"/>
      <c r="O7" s="5"/>
      <c r="Q7">
        <f t="shared" si="4"/>
        <v>1.8554901960784311</v>
      </c>
      <c r="S7" s="5"/>
      <c r="T7" s="5"/>
    </row>
    <row r="8" spans="1:20" x14ac:dyDescent="0.75">
      <c r="A8" s="1">
        <v>7</v>
      </c>
      <c r="B8">
        <v>52</v>
      </c>
      <c r="C8" t="s">
        <v>121</v>
      </c>
      <c r="D8">
        <v>1.3129999999999999</v>
      </c>
      <c r="E8">
        <v>1.5609</v>
      </c>
      <c r="F8" s="1">
        <f t="shared" si="0"/>
        <v>0.24790000000000001</v>
      </c>
      <c r="G8" t="s">
        <v>122</v>
      </c>
      <c r="H8">
        <v>1.3039000000000001</v>
      </c>
      <c r="I8">
        <v>2.2212000000000001</v>
      </c>
      <c r="J8" s="1">
        <f t="shared" si="1"/>
        <v>0.9173</v>
      </c>
      <c r="K8" s="1">
        <f t="shared" si="2"/>
        <v>1.1652</v>
      </c>
      <c r="L8" s="1">
        <f t="shared" si="3"/>
        <v>21.275317542052864</v>
      </c>
      <c r="Q8">
        <f t="shared" si="4"/>
        <v>2.2407692307692311</v>
      </c>
    </row>
    <row r="9" spans="1:20" x14ac:dyDescent="0.75">
      <c r="A9" s="1">
        <v>8</v>
      </c>
      <c r="B9">
        <v>48</v>
      </c>
      <c r="C9" t="s">
        <v>123</v>
      </c>
      <c r="D9">
        <v>1.2784</v>
      </c>
      <c r="E9">
        <v>1.4784999999999999</v>
      </c>
      <c r="F9" s="1">
        <f t="shared" si="0"/>
        <v>0.20009999999999994</v>
      </c>
      <c r="G9" t="s">
        <v>124</v>
      </c>
      <c r="H9">
        <v>1.3009999999999999</v>
      </c>
      <c r="I9">
        <v>2.0954000000000002</v>
      </c>
      <c r="J9" s="1">
        <f t="shared" si="1"/>
        <v>0.79440000000000022</v>
      </c>
      <c r="K9" s="1">
        <f t="shared" si="2"/>
        <v>0.99450000000000016</v>
      </c>
      <c r="L9" s="1">
        <f t="shared" si="3"/>
        <v>20.120663650075407</v>
      </c>
      <c r="N9" t="s">
        <v>15</v>
      </c>
      <c r="O9">
        <f>AVERAGE(L2:L21)</f>
        <v>19.664970095482591</v>
      </c>
      <c r="Q9">
        <f t="shared" si="4"/>
        <v>2.0718750000000004</v>
      </c>
      <c r="S9" t="s">
        <v>15</v>
      </c>
      <c r="T9">
        <f>AVERAGE(Q2:Q20)</f>
        <v>2.0136934211039983</v>
      </c>
    </row>
    <row r="10" spans="1:20" x14ac:dyDescent="0.75">
      <c r="A10" s="1">
        <v>9</v>
      </c>
      <c r="B10">
        <v>46</v>
      </c>
      <c r="C10" t="s">
        <v>125</v>
      </c>
      <c r="D10">
        <v>1.2889999999999999</v>
      </c>
      <c r="E10">
        <v>1.4806999999999999</v>
      </c>
      <c r="F10" s="1">
        <f t="shared" si="0"/>
        <v>0.19169999999999998</v>
      </c>
      <c r="G10" t="s">
        <v>126</v>
      </c>
      <c r="H10">
        <v>1.2881</v>
      </c>
      <c r="I10">
        <v>1.9838</v>
      </c>
      <c r="J10" s="1">
        <f t="shared" si="1"/>
        <v>0.69569999999999999</v>
      </c>
      <c r="K10" s="1">
        <f t="shared" si="2"/>
        <v>0.88739999999999997</v>
      </c>
      <c r="L10" s="1">
        <f t="shared" si="3"/>
        <v>21.602434077079106</v>
      </c>
      <c r="N10" t="s">
        <v>16</v>
      </c>
      <c r="O10">
        <f>(O13/SQRT(20))</f>
        <v>0.46607540370186812</v>
      </c>
      <c r="Q10">
        <f t="shared" si="4"/>
        <v>1.9291304347826086</v>
      </c>
      <c r="S10" t="s">
        <v>16</v>
      </c>
      <c r="T10">
        <f>(T13/SQRT(20))</f>
        <v>0.12618803321257074</v>
      </c>
    </row>
    <row r="11" spans="1:20" x14ac:dyDescent="0.75">
      <c r="A11" s="1">
        <v>10</v>
      </c>
      <c r="B11">
        <v>53</v>
      </c>
      <c r="C11" t="s">
        <v>127</v>
      </c>
      <c r="D11">
        <v>1.2968999999999999</v>
      </c>
      <c r="E11">
        <v>1.5582</v>
      </c>
      <c r="F11" s="1">
        <f t="shared" si="0"/>
        <v>0.26130000000000009</v>
      </c>
      <c r="G11" t="s">
        <v>128</v>
      </c>
      <c r="H11">
        <v>1.3031999999999999</v>
      </c>
      <c r="I11">
        <v>2.2040000000000002</v>
      </c>
      <c r="J11" s="1">
        <f t="shared" si="1"/>
        <v>0.90080000000000027</v>
      </c>
      <c r="K11" s="1">
        <f t="shared" si="2"/>
        <v>1.1621000000000004</v>
      </c>
      <c r="L11" s="1">
        <f t="shared" si="3"/>
        <v>22.485156182772567</v>
      </c>
      <c r="N11" t="s">
        <v>17</v>
      </c>
      <c r="O11">
        <f>MEDIAN(L2:L21)</f>
        <v>20.120663650075407</v>
      </c>
      <c r="Q11">
        <f t="shared" si="4"/>
        <v>2.1926415094339631</v>
      </c>
      <c r="S11" t="s">
        <v>17</v>
      </c>
      <c r="T11">
        <f>MEDIAN(Q2:Q20)</f>
        <v>2.1480769230769226</v>
      </c>
    </row>
    <row r="12" spans="1:20" x14ac:dyDescent="0.75">
      <c r="A12" s="1">
        <v>11</v>
      </c>
      <c r="B12">
        <v>52</v>
      </c>
      <c r="C12" t="s">
        <v>129</v>
      </c>
      <c r="D12">
        <v>1.2955000000000001</v>
      </c>
      <c r="E12">
        <v>1.4987999999999999</v>
      </c>
      <c r="F12" s="1">
        <f t="shared" si="0"/>
        <v>0.20329999999999981</v>
      </c>
      <c r="G12" t="s">
        <v>130</v>
      </c>
      <c r="H12">
        <v>1.2881</v>
      </c>
      <c r="I12">
        <v>2.2018</v>
      </c>
      <c r="J12" s="1">
        <f t="shared" si="1"/>
        <v>0.91369999999999996</v>
      </c>
      <c r="K12" s="1">
        <f t="shared" si="2"/>
        <v>1.1169999999999998</v>
      </c>
      <c r="L12" s="1">
        <f t="shared" si="3"/>
        <v>18.200537153088618</v>
      </c>
      <c r="N12" t="s">
        <v>18</v>
      </c>
      <c r="O12" t="e">
        <f>_xlfn.MODE.SNGL(L2:L21)</f>
        <v>#N/A</v>
      </c>
      <c r="Q12">
        <f t="shared" si="4"/>
        <v>2.1480769230769226</v>
      </c>
      <c r="S12" t="s">
        <v>18</v>
      </c>
      <c r="T12" t="e">
        <f>_xlfn.MODE.SNGL(Q2:Q20)</f>
        <v>#N/A</v>
      </c>
    </row>
    <row r="13" spans="1:20" x14ac:dyDescent="0.75">
      <c r="A13" s="1">
        <v>12</v>
      </c>
      <c r="B13">
        <v>47</v>
      </c>
      <c r="C13" t="s">
        <v>131</v>
      </c>
      <c r="D13">
        <v>1.3</v>
      </c>
      <c r="E13">
        <v>1.4617</v>
      </c>
      <c r="F13" s="1">
        <f t="shared" si="0"/>
        <v>0.16169999999999995</v>
      </c>
      <c r="G13" t="s">
        <v>132</v>
      </c>
      <c r="H13">
        <v>1.2998000000000001</v>
      </c>
      <c r="I13">
        <v>1.9487000000000001</v>
      </c>
      <c r="J13" s="1">
        <f t="shared" si="1"/>
        <v>0.64890000000000003</v>
      </c>
      <c r="K13" s="1">
        <f t="shared" si="2"/>
        <v>0.81059999999999999</v>
      </c>
      <c r="L13" s="1">
        <f t="shared" si="3"/>
        <v>19.948186528497406</v>
      </c>
      <c r="N13" t="s">
        <v>19</v>
      </c>
      <c r="O13">
        <f>_xlfn.STDEV.S(L2:L21)</f>
        <v>2.0843525706360686</v>
      </c>
      <c r="Q13">
        <f t="shared" si="4"/>
        <v>1.7246808510638298</v>
      </c>
      <c r="S13" t="s">
        <v>19</v>
      </c>
      <c r="T13">
        <f>_xlfn.STDEV.S(Q2:Q20)</f>
        <v>0.56433004042061874</v>
      </c>
    </row>
    <row r="14" spans="1:20" x14ac:dyDescent="0.75">
      <c r="A14" s="1">
        <v>13</v>
      </c>
      <c r="B14">
        <v>53</v>
      </c>
      <c r="C14" t="s">
        <v>133</v>
      </c>
      <c r="D14">
        <v>1.2974000000000001</v>
      </c>
      <c r="E14">
        <v>1.4824999999999999</v>
      </c>
      <c r="F14" s="1">
        <f t="shared" si="0"/>
        <v>0.18509999999999982</v>
      </c>
      <c r="G14" t="s">
        <v>134</v>
      </c>
      <c r="H14">
        <v>1.3055000000000001</v>
      </c>
      <c r="I14">
        <v>2.2991999999999999</v>
      </c>
      <c r="J14" s="1">
        <f t="shared" si="1"/>
        <v>0.99369999999999981</v>
      </c>
      <c r="K14" s="1">
        <f t="shared" si="2"/>
        <v>1.1787999999999996</v>
      </c>
      <c r="L14" s="1">
        <f t="shared" si="3"/>
        <v>15.702409229725134</v>
      </c>
      <c r="N14" t="s">
        <v>20</v>
      </c>
      <c r="O14">
        <f>_xlfn.VAR.S(L2:L21)</f>
        <v>4.3445256387171867</v>
      </c>
      <c r="Q14">
        <f t="shared" si="4"/>
        <v>2.2241509433962259</v>
      </c>
      <c r="S14" t="s">
        <v>20</v>
      </c>
      <c r="T14">
        <f>_xlfn.VAR.S(Q2:Q20)</f>
        <v>0.31846839452113723</v>
      </c>
    </row>
    <row r="15" spans="1:20" x14ac:dyDescent="0.75">
      <c r="A15" s="1">
        <v>14</v>
      </c>
      <c r="B15">
        <v>49</v>
      </c>
      <c r="C15" t="s">
        <v>135</v>
      </c>
      <c r="D15">
        <v>1.2919</v>
      </c>
      <c r="E15">
        <v>1.4769000000000001</v>
      </c>
      <c r="F15" s="1">
        <f t="shared" si="0"/>
        <v>0.18500000000000005</v>
      </c>
      <c r="G15" t="s">
        <v>136</v>
      </c>
      <c r="H15">
        <v>1.3009999999999999</v>
      </c>
      <c r="I15">
        <v>2.1103999999999998</v>
      </c>
      <c r="J15" s="1">
        <f t="shared" si="1"/>
        <v>0.8093999999999999</v>
      </c>
      <c r="K15" s="1">
        <f t="shared" si="2"/>
        <v>0.99439999999999995</v>
      </c>
      <c r="L15" s="1">
        <f t="shared" si="3"/>
        <v>18.604183427192282</v>
      </c>
      <c r="N15" t="s">
        <v>21</v>
      </c>
      <c r="O15">
        <f>KURT(L2:L21)</f>
        <v>0.12565639771738324</v>
      </c>
      <c r="Q15">
        <f t="shared" si="4"/>
        <v>2.0293877551020407</v>
      </c>
      <c r="S15" t="s">
        <v>21</v>
      </c>
      <c r="T15">
        <f>KURT(Q2:Q20)</f>
        <v>9.5914397853512607</v>
      </c>
    </row>
    <row r="16" spans="1:20" x14ac:dyDescent="0.75">
      <c r="A16" s="1">
        <v>15</v>
      </c>
      <c r="B16">
        <v>52</v>
      </c>
      <c r="C16" t="s">
        <v>137</v>
      </c>
      <c r="D16">
        <v>1.3145</v>
      </c>
      <c r="E16">
        <v>1.4596</v>
      </c>
      <c r="F16" s="1">
        <f t="shared" si="0"/>
        <v>0.14510000000000001</v>
      </c>
      <c r="G16" t="s">
        <v>138</v>
      </c>
      <c r="H16">
        <v>1.3018000000000001</v>
      </c>
      <c r="I16">
        <v>2.1233</v>
      </c>
      <c r="J16" s="1">
        <f t="shared" si="1"/>
        <v>0.8214999999999999</v>
      </c>
      <c r="K16" s="1">
        <f t="shared" si="2"/>
        <v>0.9665999999999999</v>
      </c>
      <c r="L16" s="1">
        <f t="shared" si="3"/>
        <v>15.01138009517898</v>
      </c>
      <c r="N16" t="s">
        <v>22</v>
      </c>
      <c r="O16">
        <f>SKEW(L2:L21)</f>
        <v>-0.88611892709364193</v>
      </c>
      <c r="Q16">
        <f t="shared" si="4"/>
        <v>1.8588461538461536</v>
      </c>
      <c r="S16" t="s">
        <v>22</v>
      </c>
      <c r="T16">
        <f>SKEW(Q2:Q20)</f>
        <v>-2.5221163956512878</v>
      </c>
    </row>
    <row r="17" spans="1:20" x14ac:dyDescent="0.75">
      <c r="A17" s="1">
        <v>16</v>
      </c>
      <c r="B17">
        <v>46</v>
      </c>
      <c r="C17" t="s">
        <v>139</v>
      </c>
      <c r="D17">
        <v>1.3003</v>
      </c>
      <c r="E17">
        <v>1.4744999999999999</v>
      </c>
      <c r="F17" s="1">
        <f t="shared" si="0"/>
        <v>0.17419999999999991</v>
      </c>
      <c r="G17" t="s">
        <v>140</v>
      </c>
      <c r="H17" s="7">
        <v>1.3112999999999999</v>
      </c>
      <c r="I17">
        <v>2.1265000000000001</v>
      </c>
      <c r="J17" s="1">
        <f t="shared" si="1"/>
        <v>0.81520000000000015</v>
      </c>
      <c r="K17" s="1">
        <f t="shared" si="2"/>
        <v>0.98940000000000006</v>
      </c>
      <c r="L17" s="1">
        <f t="shared" si="3"/>
        <v>17.606630280978361</v>
      </c>
      <c r="N17" t="s">
        <v>23</v>
      </c>
      <c r="O17">
        <f>MAX(L2:L21)-MIN(L2:L21)</f>
        <v>7.4737760875935866</v>
      </c>
      <c r="Q17">
        <f t="shared" si="4"/>
        <v>2.1508695652173913</v>
      </c>
      <c r="S17" t="s">
        <v>23</v>
      </c>
      <c r="T17">
        <f>MAX(Q2:Q20)-MIN(Q2:Q20)</f>
        <v>2.9140350877192982</v>
      </c>
    </row>
    <row r="18" spans="1:20" x14ac:dyDescent="0.75">
      <c r="A18" s="1">
        <v>17</v>
      </c>
      <c r="B18">
        <v>49</v>
      </c>
      <c r="C18" t="s">
        <v>141</v>
      </c>
      <c r="D18">
        <v>1.2971999999999999</v>
      </c>
      <c r="E18">
        <v>1.4998</v>
      </c>
      <c r="F18" s="1">
        <f t="shared" si="0"/>
        <v>0.20260000000000011</v>
      </c>
      <c r="G18" t="s">
        <v>142</v>
      </c>
      <c r="H18">
        <v>1.3016000000000001</v>
      </c>
      <c r="I18">
        <v>2.2648999999999999</v>
      </c>
      <c r="J18" s="1">
        <f t="shared" si="1"/>
        <v>0.96329999999999982</v>
      </c>
      <c r="K18" s="1">
        <f t="shared" si="2"/>
        <v>1.1658999999999999</v>
      </c>
      <c r="L18" s="1">
        <f t="shared" si="3"/>
        <v>17.377133544900946</v>
      </c>
      <c r="N18" t="s">
        <v>24</v>
      </c>
      <c r="O18">
        <f>MIN(L2:L21)</f>
        <v>15.01138009517898</v>
      </c>
      <c r="Q18">
        <f t="shared" si="4"/>
        <v>2.3793877551020408</v>
      </c>
      <c r="S18" t="s">
        <v>24</v>
      </c>
      <c r="T18">
        <f>MIN(Q2:Q20)</f>
        <v>0</v>
      </c>
    </row>
    <row r="19" spans="1:20" x14ac:dyDescent="0.75">
      <c r="A19" s="1">
        <v>18</v>
      </c>
      <c r="B19">
        <v>53</v>
      </c>
      <c r="C19" t="s">
        <v>143</v>
      </c>
      <c r="D19">
        <v>1.2929999999999999</v>
      </c>
      <c r="E19">
        <v>1.5427</v>
      </c>
      <c r="F19" s="1">
        <f t="shared" si="0"/>
        <v>0.24970000000000003</v>
      </c>
      <c r="G19" t="s">
        <v>144</v>
      </c>
      <c r="H19">
        <v>1.3123</v>
      </c>
      <c r="I19">
        <v>2.2757000000000001</v>
      </c>
      <c r="J19" s="1">
        <f t="shared" si="1"/>
        <v>0.96340000000000003</v>
      </c>
      <c r="K19" s="1">
        <f t="shared" si="2"/>
        <v>1.2131000000000001</v>
      </c>
      <c r="L19" s="1">
        <f t="shared" si="3"/>
        <v>20.583628719808754</v>
      </c>
      <c r="N19" t="s">
        <v>25</v>
      </c>
      <c r="O19">
        <f>MAX(L2:L21)</f>
        <v>22.485156182772567</v>
      </c>
      <c r="Q19">
        <f>(K20/B20)*100</f>
        <v>2.1972916666666666</v>
      </c>
      <c r="S19" t="s">
        <v>25</v>
      </c>
      <c r="T19">
        <f>MAX(Q2:Q20)</f>
        <v>2.9140350877192982</v>
      </c>
    </row>
    <row r="20" spans="1:20" x14ac:dyDescent="0.75">
      <c r="A20" s="1">
        <v>19</v>
      </c>
      <c r="B20">
        <v>48</v>
      </c>
      <c r="C20" t="s">
        <v>145</v>
      </c>
      <c r="D20">
        <v>1.3066</v>
      </c>
      <c r="E20">
        <v>1.5379</v>
      </c>
      <c r="F20" s="1">
        <f t="shared" si="0"/>
        <v>0.23130000000000006</v>
      </c>
      <c r="G20" t="s">
        <v>146</v>
      </c>
      <c r="H20">
        <v>1.3043</v>
      </c>
      <c r="I20" s="1">
        <v>2.1276999999999999</v>
      </c>
      <c r="J20" s="1">
        <f t="shared" si="1"/>
        <v>0.82339999999999991</v>
      </c>
      <c r="K20" s="1">
        <f t="shared" si="2"/>
        <v>1.0547</v>
      </c>
      <c r="L20" s="1">
        <f t="shared" si="3"/>
        <v>21.930406750734814</v>
      </c>
      <c r="N20" t="s">
        <v>26</v>
      </c>
      <c r="O20">
        <f>SUM(L2:L21)</f>
        <v>373.6344318141692</v>
      </c>
      <c r="Q20">
        <f>(K21/B21)*100</f>
        <v>0</v>
      </c>
      <c r="S20" t="s">
        <v>26</v>
      </c>
      <c r="T20">
        <f>SUM(Q2:Q20)</f>
        <v>38.26017500097597</v>
      </c>
    </row>
    <row r="21" spans="1:20" ht="15.5" thickBot="1" x14ac:dyDescent="0.9">
      <c r="A21" s="1">
        <v>20</v>
      </c>
      <c r="B21">
        <v>50</v>
      </c>
      <c r="E21" s="2"/>
      <c r="F21" s="1"/>
      <c r="I21" s="1"/>
      <c r="J21" s="1"/>
      <c r="K21" s="1"/>
      <c r="L21" s="1"/>
      <c r="M21" t="s">
        <v>147</v>
      </c>
      <c r="N21" s="6" t="s">
        <v>27</v>
      </c>
      <c r="O21" s="6">
        <v>20</v>
      </c>
      <c r="Q21" t="e">
        <f>(K22/B22)*100</f>
        <v>#DIV/0!</v>
      </c>
      <c r="S21" s="6" t="s">
        <v>27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63</v>
      </c>
      <c r="C2" t="s">
        <v>109</v>
      </c>
      <c r="D2">
        <v>1.2966</v>
      </c>
      <c r="E2">
        <v>1.52</v>
      </c>
      <c r="F2" s="1">
        <f>(E2-D2)</f>
        <v>0.22340000000000004</v>
      </c>
      <c r="G2" t="s">
        <v>110</v>
      </c>
      <c r="H2">
        <v>1.2848999999999999</v>
      </c>
      <c r="I2">
        <v>2.9068000000000001</v>
      </c>
      <c r="J2" s="1">
        <f t="shared" ref="J2:J21" si="0">(I2-H2)</f>
        <v>1.6219000000000001</v>
      </c>
      <c r="K2" s="1">
        <f t="shared" ref="K2:K21" si="1">(F2+J2)</f>
        <v>1.8453000000000002</v>
      </c>
      <c r="L2" s="1">
        <f t="shared" ref="L2:L21" si="2">(F2/K2)*100</f>
        <v>12.106432558391591</v>
      </c>
      <c r="Q2">
        <f t="shared" ref="Q2:Q18" si="3">(K2/B2)*100</f>
        <v>2.9290476190476191</v>
      </c>
    </row>
    <row r="3" spans="1:20" x14ac:dyDescent="0.75">
      <c r="A3" s="1">
        <v>2</v>
      </c>
      <c r="B3">
        <v>62</v>
      </c>
      <c r="C3" t="s">
        <v>111</v>
      </c>
      <c r="D3">
        <v>1.2958000000000001</v>
      </c>
      <c r="E3">
        <v>1.6032999999999999</v>
      </c>
      <c r="F3" s="1">
        <f>(E3-D3)</f>
        <v>0.30749999999999988</v>
      </c>
      <c r="G3" t="s">
        <v>112</v>
      </c>
      <c r="H3">
        <v>1.2917000000000001</v>
      </c>
      <c r="I3">
        <v>2.6692999999999998</v>
      </c>
      <c r="J3" s="1">
        <f t="shared" si="0"/>
        <v>1.3775999999999997</v>
      </c>
      <c r="K3" s="1">
        <f t="shared" si="1"/>
        <v>1.6850999999999996</v>
      </c>
      <c r="L3" s="1">
        <f t="shared" si="2"/>
        <v>18.248175182481749</v>
      </c>
      <c r="Q3">
        <f t="shared" si="3"/>
        <v>2.7179032258064511</v>
      </c>
    </row>
    <row r="4" spans="1:20" x14ac:dyDescent="0.75">
      <c r="A4" s="1">
        <v>3</v>
      </c>
      <c r="B4">
        <v>53</v>
      </c>
      <c r="C4" t="s">
        <v>113</v>
      </c>
      <c r="D4">
        <v>1.2942</v>
      </c>
      <c r="E4">
        <v>1.5256000000000001</v>
      </c>
      <c r="F4" s="1">
        <f>(E4-D4)</f>
        <v>0.23140000000000005</v>
      </c>
      <c r="G4" t="s">
        <v>114</v>
      </c>
      <c r="H4">
        <v>1.3049999999999999</v>
      </c>
      <c r="I4">
        <v>2.2959000000000001</v>
      </c>
      <c r="J4" s="1">
        <f t="shared" si="0"/>
        <v>0.99090000000000011</v>
      </c>
      <c r="K4" s="1">
        <f t="shared" si="1"/>
        <v>1.2223000000000002</v>
      </c>
      <c r="L4" s="1">
        <f t="shared" si="2"/>
        <v>18.931522539474763</v>
      </c>
      <c r="Q4">
        <f t="shared" si="3"/>
        <v>2.3062264150943399</v>
      </c>
    </row>
    <row r="5" spans="1:20" ht="15.5" thickBot="1" x14ac:dyDescent="0.9">
      <c r="A5" s="1">
        <v>4</v>
      </c>
      <c r="B5">
        <v>53</v>
      </c>
      <c r="C5" t="s">
        <v>115</v>
      </c>
      <c r="D5">
        <v>1.2970999999999999</v>
      </c>
      <c r="E5">
        <v>1.4597</v>
      </c>
      <c r="F5" s="1">
        <f t="shared" ref="F5:F21" si="4">(E6-D5)</f>
        <v>0.1653</v>
      </c>
      <c r="G5" t="s">
        <v>116</v>
      </c>
      <c r="H5">
        <v>1.2875000000000001</v>
      </c>
      <c r="I5">
        <v>2.2311000000000001</v>
      </c>
      <c r="J5" s="1">
        <f t="shared" si="0"/>
        <v>0.94359999999999999</v>
      </c>
      <c r="K5" s="1">
        <f t="shared" si="1"/>
        <v>1.1089</v>
      </c>
      <c r="L5" s="1">
        <f t="shared" si="2"/>
        <v>14.906664261881145</v>
      </c>
      <c r="Q5">
        <f t="shared" si="3"/>
        <v>2.0922641509433961</v>
      </c>
    </row>
    <row r="6" spans="1:20" ht="16" x14ac:dyDescent="0.8">
      <c r="A6" s="1">
        <v>5</v>
      </c>
      <c r="B6">
        <v>49</v>
      </c>
      <c r="C6" t="s">
        <v>117</v>
      </c>
      <c r="D6">
        <v>1.2946</v>
      </c>
      <c r="E6">
        <v>1.4623999999999999</v>
      </c>
      <c r="F6" s="1">
        <f t="shared" si="4"/>
        <v>0.18840000000000012</v>
      </c>
      <c r="G6" t="s">
        <v>118</v>
      </c>
      <c r="H6">
        <v>1.2972999999999999</v>
      </c>
      <c r="I6">
        <v>2.2168999999999999</v>
      </c>
      <c r="J6" s="1">
        <f t="shared" si="0"/>
        <v>0.91959999999999997</v>
      </c>
      <c r="K6" s="1">
        <f t="shared" si="1"/>
        <v>1.1080000000000001</v>
      </c>
      <c r="L6" s="1">
        <f t="shared" si="2"/>
        <v>17.003610108303256</v>
      </c>
      <c r="N6" s="3" t="s">
        <v>13</v>
      </c>
      <c r="O6" s="3"/>
      <c r="Q6">
        <f t="shared" si="3"/>
        <v>2.2612244897959188</v>
      </c>
      <c r="S6" s="3" t="s">
        <v>14</v>
      </c>
      <c r="T6" s="3"/>
    </row>
    <row r="7" spans="1:20" ht="16" x14ac:dyDescent="0.8">
      <c r="A7" s="1">
        <v>6</v>
      </c>
      <c r="B7">
        <v>55</v>
      </c>
      <c r="C7" t="s">
        <v>119</v>
      </c>
      <c r="D7">
        <v>1.2936000000000001</v>
      </c>
      <c r="E7">
        <v>1.4830000000000001</v>
      </c>
      <c r="F7" s="1">
        <f t="shared" si="4"/>
        <v>0.16859999999999986</v>
      </c>
      <c r="G7" t="s">
        <v>120</v>
      </c>
      <c r="H7">
        <v>1.3011999999999999</v>
      </c>
      <c r="I7">
        <v>2.3256000000000001</v>
      </c>
      <c r="J7" s="1">
        <f t="shared" si="0"/>
        <v>1.0244000000000002</v>
      </c>
      <c r="K7" s="1">
        <f t="shared" si="1"/>
        <v>1.1930000000000001</v>
      </c>
      <c r="L7" s="1">
        <f t="shared" si="2"/>
        <v>14.132439228834858</v>
      </c>
      <c r="N7" s="5"/>
      <c r="O7" s="5"/>
      <c r="Q7">
        <f t="shared" si="3"/>
        <v>2.169090909090909</v>
      </c>
      <c r="S7" s="5"/>
      <c r="T7" s="5"/>
    </row>
    <row r="8" spans="1:20" x14ac:dyDescent="0.75">
      <c r="A8" s="1">
        <v>7</v>
      </c>
      <c r="B8">
        <v>50</v>
      </c>
      <c r="C8" t="s">
        <v>121</v>
      </c>
      <c r="D8">
        <v>1.3129999999999999</v>
      </c>
      <c r="E8" s="4">
        <v>1.4621999999999999</v>
      </c>
      <c r="F8" s="1">
        <f t="shared" si="4"/>
        <v>0.11810000000000009</v>
      </c>
      <c r="G8" t="s">
        <v>122</v>
      </c>
      <c r="H8">
        <v>1.3039000000000001</v>
      </c>
      <c r="I8">
        <v>2.2221000000000002</v>
      </c>
      <c r="J8" s="1">
        <f t="shared" si="0"/>
        <v>0.91820000000000013</v>
      </c>
      <c r="K8" s="1">
        <f t="shared" si="1"/>
        <v>1.0363000000000002</v>
      </c>
      <c r="L8" s="1">
        <f t="shared" si="2"/>
        <v>11.396313808742649</v>
      </c>
      <c r="Q8">
        <f t="shared" si="3"/>
        <v>2.0726000000000004</v>
      </c>
    </row>
    <row r="9" spans="1:20" x14ac:dyDescent="0.75">
      <c r="A9" s="1">
        <v>8</v>
      </c>
      <c r="B9">
        <v>45</v>
      </c>
      <c r="C9" t="s">
        <v>123</v>
      </c>
      <c r="D9">
        <v>1.2784</v>
      </c>
      <c r="E9">
        <v>1.4311</v>
      </c>
      <c r="F9" s="1">
        <f t="shared" si="4"/>
        <v>0.23799999999999999</v>
      </c>
      <c r="G9" t="s">
        <v>124</v>
      </c>
      <c r="H9">
        <v>1.3009999999999999</v>
      </c>
      <c r="I9">
        <v>2.1621000000000001</v>
      </c>
      <c r="J9" s="1">
        <f t="shared" si="0"/>
        <v>0.8611000000000002</v>
      </c>
      <c r="K9" s="1">
        <f t="shared" si="1"/>
        <v>1.0991000000000002</v>
      </c>
      <c r="L9" s="1">
        <f t="shared" si="2"/>
        <v>21.654080611409331</v>
      </c>
      <c r="N9" t="s">
        <v>15</v>
      </c>
      <c r="O9">
        <f>AVERAGE(L2:L21)</f>
        <v>28.95518604270594</v>
      </c>
      <c r="Q9">
        <f t="shared" si="3"/>
        <v>2.4424444444444449</v>
      </c>
      <c r="S9" t="s">
        <v>15</v>
      </c>
      <c r="T9">
        <f>AVERAGE(Q2:Q20)</f>
        <v>2.0734776877220571</v>
      </c>
    </row>
    <row r="10" spans="1:20" x14ac:dyDescent="0.75">
      <c r="A10" s="1">
        <v>9</v>
      </c>
      <c r="B10">
        <v>57</v>
      </c>
      <c r="C10" t="s">
        <v>125</v>
      </c>
      <c r="D10">
        <v>1.2889999999999999</v>
      </c>
      <c r="E10">
        <v>1.5164</v>
      </c>
      <c r="F10" s="1">
        <f t="shared" si="4"/>
        <v>0.18440000000000012</v>
      </c>
      <c r="G10" t="s">
        <v>126</v>
      </c>
      <c r="H10">
        <v>1.2881</v>
      </c>
      <c r="I10">
        <v>2.5122</v>
      </c>
      <c r="J10" s="1">
        <f t="shared" si="0"/>
        <v>1.2241</v>
      </c>
      <c r="K10" s="1">
        <f t="shared" si="1"/>
        <v>1.4085000000000001</v>
      </c>
      <c r="L10" s="1">
        <f t="shared" si="2"/>
        <v>13.091941782037637</v>
      </c>
      <c r="N10" t="s">
        <v>16</v>
      </c>
      <c r="O10">
        <f>(O13/SQRT(20))</f>
        <v>11.056988554126399</v>
      </c>
      <c r="Q10">
        <f t="shared" si="3"/>
        <v>2.4710526315789476</v>
      </c>
      <c r="S10" t="s">
        <v>16</v>
      </c>
      <c r="T10">
        <f>(T13/SQRT(20))</f>
        <v>0.1931772885153013</v>
      </c>
    </row>
    <row r="11" spans="1:20" x14ac:dyDescent="0.75">
      <c r="A11" s="1">
        <v>10</v>
      </c>
      <c r="B11">
        <v>48</v>
      </c>
      <c r="C11" t="s">
        <v>127</v>
      </c>
      <c r="D11">
        <v>1.2968999999999999</v>
      </c>
      <c r="E11">
        <v>1.4734</v>
      </c>
      <c r="F11" s="1">
        <f t="shared" si="4"/>
        <v>0.19100000000000006</v>
      </c>
      <c r="G11" t="s">
        <v>128</v>
      </c>
      <c r="H11">
        <v>1.3031999999999999</v>
      </c>
      <c r="I11">
        <v>1.964</v>
      </c>
      <c r="J11" s="1">
        <f t="shared" si="0"/>
        <v>0.66080000000000005</v>
      </c>
      <c r="K11" s="1">
        <f t="shared" si="1"/>
        <v>0.85180000000000011</v>
      </c>
      <c r="L11" s="1">
        <f t="shared" si="2"/>
        <v>22.423104015027008</v>
      </c>
      <c r="N11" t="s">
        <v>17</v>
      </c>
      <c r="O11">
        <f>MEDIAN(L2:L21)</f>
        <v>17.625892645392504</v>
      </c>
      <c r="Q11">
        <f t="shared" si="3"/>
        <v>1.7745833333333336</v>
      </c>
      <c r="S11" t="s">
        <v>17</v>
      </c>
      <c r="T11">
        <f>MEDIAN(Q2:Q20)</f>
        <v>2.149</v>
      </c>
    </row>
    <row r="12" spans="1:20" x14ac:dyDescent="0.75">
      <c r="A12" s="1">
        <v>11</v>
      </c>
      <c r="B12">
        <v>47</v>
      </c>
      <c r="C12" t="s">
        <v>129</v>
      </c>
      <c r="D12">
        <v>1.2955000000000001</v>
      </c>
      <c r="E12">
        <v>1.4879</v>
      </c>
      <c r="F12" s="1">
        <f t="shared" si="4"/>
        <v>0.28489999999999993</v>
      </c>
      <c r="G12" t="s">
        <v>130</v>
      </c>
      <c r="H12">
        <v>1.2881</v>
      </c>
      <c r="I12">
        <v>2.1265999999999998</v>
      </c>
      <c r="J12" s="1">
        <f t="shared" si="0"/>
        <v>0.8384999999999998</v>
      </c>
      <c r="K12" s="1">
        <f t="shared" si="1"/>
        <v>1.1233999999999997</v>
      </c>
      <c r="L12" s="1">
        <f t="shared" si="2"/>
        <v>25.360512729214886</v>
      </c>
      <c r="N12" t="s">
        <v>18</v>
      </c>
      <c r="O12" t="e">
        <f>_xlfn.MODE.SNGL(L2:L21)</f>
        <v>#N/A</v>
      </c>
      <c r="Q12">
        <f t="shared" si="3"/>
        <v>2.3902127659574464</v>
      </c>
      <c r="S12" t="s">
        <v>18</v>
      </c>
      <c r="T12" t="e">
        <f>_xlfn.MODE.SNGL(Q2:Q20)</f>
        <v>#N/A</v>
      </c>
    </row>
    <row r="13" spans="1:20" x14ac:dyDescent="0.75">
      <c r="A13" s="1">
        <v>12</v>
      </c>
      <c r="B13">
        <v>53</v>
      </c>
      <c r="C13" t="s">
        <v>131</v>
      </c>
      <c r="D13">
        <v>1.3</v>
      </c>
      <c r="E13">
        <v>1.5804</v>
      </c>
      <c r="F13" s="1">
        <f t="shared" si="4"/>
        <v>0.17569999999999997</v>
      </c>
      <c r="G13" t="s">
        <v>132</v>
      </c>
      <c r="H13">
        <v>1.2998000000000001</v>
      </c>
      <c r="I13">
        <v>2.2372999999999998</v>
      </c>
      <c r="J13" s="1">
        <f t="shared" si="0"/>
        <v>0.93749999999999978</v>
      </c>
      <c r="K13" s="1">
        <f t="shared" si="1"/>
        <v>1.1131999999999997</v>
      </c>
      <c r="L13" s="1">
        <f t="shared" si="2"/>
        <v>15.783327344592168</v>
      </c>
      <c r="N13" t="s">
        <v>19</v>
      </c>
      <c r="O13">
        <f>_xlfn.STDEV.S(L2:L21)</f>
        <v>49.448356066927481</v>
      </c>
      <c r="Q13">
        <f t="shared" si="3"/>
        <v>2.1003773584905656</v>
      </c>
      <c r="S13" t="s">
        <v>19</v>
      </c>
      <c r="T13">
        <f>_xlfn.STDEV.S(Q2:Q20)</f>
        <v>0.8639150976586063</v>
      </c>
    </row>
    <row r="14" spans="1:20" x14ac:dyDescent="0.75">
      <c r="A14" s="1">
        <v>13</v>
      </c>
      <c r="B14">
        <v>47</v>
      </c>
      <c r="C14" t="s">
        <v>133</v>
      </c>
      <c r="D14">
        <v>1.2974000000000001</v>
      </c>
      <c r="E14">
        <v>1.4757</v>
      </c>
      <c r="F14" s="1">
        <f t="shared" si="4"/>
        <v>0.33569999999999989</v>
      </c>
      <c r="G14" t="s">
        <v>134</v>
      </c>
      <c r="H14">
        <v>1.3055000000000001</v>
      </c>
      <c r="I14">
        <v>2.4030999999999998</v>
      </c>
      <c r="J14" s="1">
        <f t="shared" si="0"/>
        <v>1.0975999999999997</v>
      </c>
      <c r="K14" s="1">
        <f t="shared" si="1"/>
        <v>1.4332999999999996</v>
      </c>
      <c r="L14" s="1">
        <f t="shared" si="2"/>
        <v>23.42147491802135</v>
      </c>
      <c r="N14" t="s">
        <v>20</v>
      </c>
      <c r="O14">
        <f>_xlfn.VAR.S(L2:L21)</f>
        <v>2445.139917721644</v>
      </c>
      <c r="Q14">
        <f t="shared" si="3"/>
        <v>3.0495744680851056</v>
      </c>
      <c r="S14" t="s">
        <v>20</v>
      </c>
      <c r="T14">
        <f>_xlfn.VAR.S(Q2:Q20)</f>
        <v>0.74634929596247923</v>
      </c>
    </row>
    <row r="15" spans="1:20" x14ac:dyDescent="0.75">
      <c r="A15" s="1">
        <v>14</v>
      </c>
      <c r="B15">
        <v>49</v>
      </c>
      <c r="C15" t="s">
        <v>135</v>
      </c>
      <c r="D15">
        <v>1.2919</v>
      </c>
      <c r="E15">
        <v>1.6331</v>
      </c>
      <c r="F15" s="1">
        <f t="shared" si="4"/>
        <v>0.25649999999999995</v>
      </c>
      <c r="G15" t="s">
        <v>136</v>
      </c>
      <c r="H15">
        <v>1.3009999999999999</v>
      </c>
      <c r="I15">
        <v>1.8342000000000001</v>
      </c>
      <c r="J15" s="1">
        <f t="shared" si="0"/>
        <v>0.53320000000000012</v>
      </c>
      <c r="K15" s="1">
        <f t="shared" si="1"/>
        <v>0.78970000000000007</v>
      </c>
      <c r="L15" s="1">
        <f t="shared" si="2"/>
        <v>32.480688869190821</v>
      </c>
      <c r="N15" t="s">
        <v>21</v>
      </c>
      <c r="O15">
        <f>KURT(L2:L21)</f>
        <v>19.389309280779134</v>
      </c>
      <c r="Q15">
        <f t="shared" si="3"/>
        <v>1.6116326530612246</v>
      </c>
      <c r="S15" t="s">
        <v>21</v>
      </c>
      <c r="T15">
        <f>KURT(Q2:Q20)</f>
        <v>12.019253515294157</v>
      </c>
    </row>
    <row r="16" spans="1:20" x14ac:dyDescent="0.75">
      <c r="A16" s="1">
        <v>15</v>
      </c>
      <c r="B16">
        <v>60</v>
      </c>
      <c r="C16" t="s">
        <v>137</v>
      </c>
      <c r="D16">
        <v>1.3145</v>
      </c>
      <c r="E16">
        <v>1.5484</v>
      </c>
      <c r="F16" s="1">
        <f t="shared" si="4"/>
        <v>0.10149999999999992</v>
      </c>
      <c r="G16" t="s">
        <v>138</v>
      </c>
      <c r="H16">
        <v>1.3018000000000001</v>
      </c>
      <c r="I16">
        <v>2.4897</v>
      </c>
      <c r="J16" s="1">
        <f t="shared" si="0"/>
        <v>1.1879</v>
      </c>
      <c r="K16" s="1">
        <f t="shared" si="1"/>
        <v>1.2893999999999999</v>
      </c>
      <c r="L16" s="1">
        <f t="shared" si="2"/>
        <v>7.871878393051027</v>
      </c>
      <c r="N16" t="s">
        <v>22</v>
      </c>
      <c r="O16">
        <f>SKEW(L2:L21)</f>
        <v>4.3753592478984089</v>
      </c>
      <c r="Q16">
        <f t="shared" si="3"/>
        <v>2.149</v>
      </c>
      <c r="S16" t="s">
        <v>22</v>
      </c>
      <c r="T16">
        <f>SKEW(Q2:Q20)</f>
        <v>-3.0959854982766166</v>
      </c>
    </row>
    <row r="17" spans="1:20" x14ac:dyDescent="0.75">
      <c r="A17" s="1">
        <v>16</v>
      </c>
      <c r="B17">
        <v>53</v>
      </c>
      <c r="C17" t="s">
        <v>139</v>
      </c>
      <c r="D17">
        <v>1.3003</v>
      </c>
      <c r="E17">
        <v>1.4159999999999999</v>
      </c>
      <c r="F17" s="1">
        <f t="shared" si="4"/>
        <v>0.15159999999999996</v>
      </c>
      <c r="G17" t="s">
        <v>140</v>
      </c>
      <c r="H17" s="7">
        <v>1.3112999999999999</v>
      </c>
      <c r="I17">
        <v>2.1616</v>
      </c>
      <c r="J17" s="1">
        <f t="shared" si="0"/>
        <v>0.85030000000000006</v>
      </c>
      <c r="K17" s="1">
        <f t="shared" si="1"/>
        <v>1.0019</v>
      </c>
      <c r="L17" s="1">
        <f t="shared" si="2"/>
        <v>15.131250623814749</v>
      </c>
      <c r="N17" t="s">
        <v>23</v>
      </c>
      <c r="O17">
        <f>MAX(L2:L21)-MIN(L2:L21)</f>
        <v>229.7786141279268</v>
      </c>
      <c r="Q17">
        <f t="shared" si="3"/>
        <v>1.8903773584905661</v>
      </c>
      <c r="S17" t="s">
        <v>23</v>
      </c>
      <c r="T17">
        <f>MAX(Q2:Q20)-MIN(Q2:Q20)</f>
        <v>4.2159574468085097</v>
      </c>
    </row>
    <row r="18" spans="1:20" x14ac:dyDescent="0.75">
      <c r="A18" s="1">
        <v>17</v>
      </c>
      <c r="B18">
        <v>48</v>
      </c>
      <c r="C18" t="s">
        <v>141</v>
      </c>
      <c r="D18">
        <v>1.2971999999999999</v>
      </c>
      <c r="E18">
        <v>1.4519</v>
      </c>
      <c r="F18" s="1">
        <f t="shared" si="4"/>
        <v>0.13950000000000018</v>
      </c>
      <c r="G18" t="s">
        <v>142</v>
      </c>
      <c r="H18">
        <v>1.3016000000000001</v>
      </c>
      <c r="I18">
        <v>2.1415999999999999</v>
      </c>
      <c r="J18" s="1">
        <f t="shared" si="0"/>
        <v>0.83999999999999986</v>
      </c>
      <c r="K18" s="1">
        <f t="shared" si="1"/>
        <v>0.97950000000000004</v>
      </c>
      <c r="L18" s="1">
        <f t="shared" si="2"/>
        <v>14.241960183767247</v>
      </c>
      <c r="N18" t="s">
        <v>24</v>
      </c>
      <c r="O18">
        <f>MIN(L2:L21)</f>
        <v>7.871878393051027</v>
      </c>
      <c r="Q18">
        <f t="shared" si="3"/>
        <v>2.0406249999999999</v>
      </c>
      <c r="S18" t="s">
        <v>24</v>
      </c>
      <c r="T18">
        <f>MIN(Q2:Q20)</f>
        <v>-1.1663829787234039</v>
      </c>
    </row>
    <row r="19" spans="1:20" x14ac:dyDescent="0.75">
      <c r="A19" s="1">
        <v>18</v>
      </c>
      <c r="B19">
        <v>46</v>
      </c>
      <c r="C19" t="s">
        <v>143</v>
      </c>
      <c r="D19">
        <v>1.2929999999999999</v>
      </c>
      <c r="E19">
        <v>1.4367000000000001</v>
      </c>
      <c r="F19" s="1">
        <f t="shared" si="4"/>
        <v>0.19390000000000018</v>
      </c>
      <c r="G19" t="s">
        <v>144</v>
      </c>
      <c r="H19">
        <v>1.3123</v>
      </c>
      <c r="I19">
        <v>2.0318000000000001</v>
      </c>
      <c r="J19" s="1">
        <f t="shared" si="0"/>
        <v>0.71950000000000003</v>
      </c>
      <c r="K19" s="1">
        <f t="shared" si="1"/>
        <v>0.91340000000000021</v>
      </c>
      <c r="L19" s="1">
        <f t="shared" si="2"/>
        <v>21.228377490694125</v>
      </c>
      <c r="N19" t="s">
        <v>25</v>
      </c>
      <c r="O19">
        <f>MAX(L2:L21)</f>
        <v>237.65049252097782</v>
      </c>
      <c r="Q19">
        <f>(K20/B20)*100</f>
        <v>2.0942222222222227</v>
      </c>
      <c r="S19" t="s">
        <v>25</v>
      </c>
      <c r="T19">
        <f>MAX(Q2:Q20)</f>
        <v>3.0495744680851056</v>
      </c>
    </row>
    <row r="20" spans="1:20" x14ac:dyDescent="0.75">
      <c r="A20" s="1">
        <v>19</v>
      </c>
      <c r="B20">
        <v>45</v>
      </c>
      <c r="C20" t="s">
        <v>145</v>
      </c>
      <c r="D20">
        <v>1.3066</v>
      </c>
      <c r="E20">
        <v>1.4869000000000001</v>
      </c>
      <c r="F20" s="1">
        <f t="shared" si="4"/>
        <v>0.2077</v>
      </c>
      <c r="G20" t="s">
        <v>146</v>
      </c>
      <c r="H20">
        <v>1.3043</v>
      </c>
      <c r="I20" s="1">
        <v>2.0390000000000001</v>
      </c>
      <c r="J20" s="1">
        <f t="shared" si="0"/>
        <v>0.73470000000000013</v>
      </c>
      <c r="K20" s="1">
        <f t="shared" si="1"/>
        <v>0.94240000000000013</v>
      </c>
      <c r="L20" s="1">
        <f t="shared" si="2"/>
        <v>22.039473684210524</v>
      </c>
      <c r="N20" t="s">
        <v>26</v>
      </c>
      <c r="O20">
        <f>SUM(L2:L21)</f>
        <v>579.10372085411882</v>
      </c>
      <c r="Q20">
        <f>(K21/B21)*100</f>
        <v>-1.1663829787234039</v>
      </c>
      <c r="S20" t="s">
        <v>26</v>
      </c>
      <c r="T20">
        <f>SUM(Q2:Q20)</f>
        <v>39.396076066719083</v>
      </c>
    </row>
    <row r="21" spans="1:20" ht="15.5" thickBot="1" x14ac:dyDescent="0.9">
      <c r="A21" s="1">
        <v>20</v>
      </c>
      <c r="B21">
        <v>47</v>
      </c>
      <c r="C21" t="s">
        <v>148</v>
      </c>
      <c r="D21">
        <v>1.3028</v>
      </c>
      <c r="E21">
        <v>1.5143</v>
      </c>
      <c r="F21" s="1">
        <f t="shared" si="4"/>
        <v>-1.3028</v>
      </c>
      <c r="G21" t="s">
        <v>149</v>
      </c>
      <c r="H21">
        <v>1.304</v>
      </c>
      <c r="I21" s="1">
        <v>2.0586000000000002</v>
      </c>
      <c r="J21" s="1">
        <f t="shared" si="0"/>
        <v>0.75460000000000016</v>
      </c>
      <c r="K21" s="1">
        <f t="shared" si="1"/>
        <v>-0.5481999999999998</v>
      </c>
      <c r="L21" s="1">
        <f t="shared" si="2"/>
        <v>237.65049252097782</v>
      </c>
      <c r="N21" s="6" t="s">
        <v>27</v>
      </c>
      <c r="O21" s="6">
        <v>20</v>
      </c>
      <c r="Q21" t="e">
        <f>(K22/B22)*100</f>
        <v>#DIV/0!</v>
      </c>
      <c r="S21" s="6" t="s">
        <v>27</v>
      </c>
      <c r="T21" s="6">
        <v>20</v>
      </c>
    </row>
    <row r="22" spans="1:20" x14ac:dyDescent="0.75">
      <c r="E22" s="2"/>
    </row>
  </sheetData>
  <pageMargins left="0.70000000000000007" right="0.70000000000000007" top="0.75" bottom="0.75" header="0.30000000000000004" footer="0.3000000000000000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50</v>
      </c>
      <c r="C2" t="s">
        <v>150</v>
      </c>
      <c r="D2">
        <v>1.3102</v>
      </c>
      <c r="E2">
        <v>1.5241</v>
      </c>
      <c r="F2" s="1">
        <f>(E2-D2)</f>
        <v>0.21389999999999998</v>
      </c>
      <c r="G2" t="s">
        <v>151</v>
      </c>
      <c r="H2">
        <v>1.304</v>
      </c>
      <c r="I2">
        <v>2.2894999999999999</v>
      </c>
      <c r="J2" s="1">
        <f t="shared" ref="J2:J21" si="0">(I2-H2)</f>
        <v>0.98549999999999982</v>
      </c>
      <c r="K2" s="1">
        <f t="shared" ref="K2:K21" si="1">(F2+J2)</f>
        <v>1.1993999999999998</v>
      </c>
      <c r="L2" s="1">
        <f t="shared" ref="L2:L21" si="2">(F2/K2)*100</f>
        <v>17.833916958479239</v>
      </c>
      <c r="Q2">
        <f t="shared" ref="Q2:Q18" si="3">(K2/B2)*100</f>
        <v>2.3987999999999996</v>
      </c>
    </row>
    <row r="3" spans="1:20" x14ac:dyDescent="0.75">
      <c r="A3" s="1">
        <v>2</v>
      </c>
      <c r="B3">
        <v>48</v>
      </c>
      <c r="C3" t="s">
        <v>152</v>
      </c>
      <c r="D3">
        <v>1.2956000000000001</v>
      </c>
      <c r="E3">
        <v>1.4653</v>
      </c>
      <c r="F3" s="1">
        <f>(E3-D3)</f>
        <v>0.16969999999999996</v>
      </c>
      <c r="G3" t="s">
        <v>153</v>
      </c>
      <c r="H3">
        <v>1.3009999999999999</v>
      </c>
      <c r="I3">
        <v>2.4335</v>
      </c>
      <c r="J3" s="1">
        <f t="shared" si="0"/>
        <v>1.1325000000000001</v>
      </c>
      <c r="K3" s="1">
        <f t="shared" si="1"/>
        <v>1.3022</v>
      </c>
      <c r="L3" s="1">
        <f t="shared" si="2"/>
        <v>13.031792351405311</v>
      </c>
      <c r="Q3">
        <f t="shared" si="3"/>
        <v>2.7129166666666666</v>
      </c>
    </row>
    <row r="4" spans="1:20" x14ac:dyDescent="0.75">
      <c r="A4" s="1">
        <v>3</v>
      </c>
      <c r="B4">
        <v>47</v>
      </c>
      <c r="C4" t="s">
        <v>154</v>
      </c>
      <c r="D4">
        <v>1.2959000000000001</v>
      </c>
      <c r="E4">
        <v>1.4669000000000001</v>
      </c>
      <c r="F4" s="1">
        <f>(E4-D4)</f>
        <v>0.17100000000000004</v>
      </c>
      <c r="G4" t="s">
        <v>155</v>
      </c>
      <c r="H4">
        <v>1.3033999999999999</v>
      </c>
      <c r="I4">
        <v>2.1829000000000001</v>
      </c>
      <c r="J4" s="1">
        <f t="shared" si="0"/>
        <v>0.87950000000000017</v>
      </c>
      <c r="K4" s="1">
        <f t="shared" si="1"/>
        <v>1.0505000000000002</v>
      </c>
      <c r="L4" s="1">
        <f t="shared" si="2"/>
        <v>16.277962874821515</v>
      </c>
      <c r="Q4">
        <f t="shared" si="3"/>
        <v>2.2351063829787239</v>
      </c>
    </row>
    <row r="5" spans="1:20" ht="15.5" thickBot="1" x14ac:dyDescent="0.9">
      <c r="A5" s="1">
        <v>4</v>
      </c>
      <c r="B5">
        <v>46</v>
      </c>
      <c r="C5" t="s">
        <v>156</v>
      </c>
      <c r="D5">
        <v>1.3028999999999999</v>
      </c>
      <c r="E5">
        <v>1.4895</v>
      </c>
      <c r="F5" s="1">
        <f t="shared" ref="F5:F21" si="4">(E6-D5)</f>
        <v>0.1866000000000001</v>
      </c>
      <c r="G5" t="s">
        <v>157</v>
      </c>
      <c r="H5">
        <v>1.2958000000000001</v>
      </c>
      <c r="I5">
        <v>2.1537000000000002</v>
      </c>
      <c r="J5" s="1">
        <f t="shared" si="0"/>
        <v>0.85790000000000011</v>
      </c>
      <c r="K5" s="1">
        <f t="shared" si="1"/>
        <v>1.0445000000000002</v>
      </c>
      <c r="L5" s="1">
        <f t="shared" si="2"/>
        <v>17.865007180469131</v>
      </c>
      <c r="Q5">
        <f t="shared" si="3"/>
        <v>2.2706521739130436</v>
      </c>
    </row>
    <row r="6" spans="1:20" ht="16" x14ac:dyDescent="0.8">
      <c r="A6" s="1">
        <v>5</v>
      </c>
      <c r="B6">
        <v>55</v>
      </c>
      <c r="C6" t="s">
        <v>158</v>
      </c>
      <c r="D6">
        <v>1.2992999999999999</v>
      </c>
      <c r="E6">
        <v>1.4895</v>
      </c>
      <c r="F6" s="1">
        <f t="shared" si="4"/>
        <v>0.18580000000000019</v>
      </c>
      <c r="G6" t="s">
        <v>159</v>
      </c>
      <c r="H6">
        <v>1.2822</v>
      </c>
      <c r="I6">
        <v>2.6726000000000001</v>
      </c>
      <c r="J6" s="1">
        <f t="shared" si="0"/>
        <v>1.3904000000000001</v>
      </c>
      <c r="K6" s="1">
        <f t="shared" si="1"/>
        <v>1.5762000000000003</v>
      </c>
      <c r="L6" s="1">
        <f t="shared" si="2"/>
        <v>11.787844182210391</v>
      </c>
      <c r="N6" s="3" t="s">
        <v>13</v>
      </c>
      <c r="O6" s="3"/>
      <c r="Q6">
        <f t="shared" si="3"/>
        <v>2.8658181818181823</v>
      </c>
      <c r="S6" s="3" t="s">
        <v>14</v>
      </c>
      <c r="T6" s="3"/>
    </row>
    <row r="7" spans="1:20" ht="16" x14ac:dyDescent="0.8">
      <c r="A7" s="1">
        <v>6</v>
      </c>
      <c r="B7">
        <v>52</v>
      </c>
      <c r="C7" t="s">
        <v>160</v>
      </c>
      <c r="D7">
        <v>1.3068</v>
      </c>
      <c r="E7">
        <v>1.4851000000000001</v>
      </c>
      <c r="F7" s="1">
        <f t="shared" si="4"/>
        <v>0.10960000000000014</v>
      </c>
      <c r="G7" t="s">
        <v>161</v>
      </c>
      <c r="H7">
        <v>1.3063</v>
      </c>
      <c r="I7">
        <v>2.4070999999999998</v>
      </c>
      <c r="J7" s="1">
        <f t="shared" si="0"/>
        <v>1.1007999999999998</v>
      </c>
      <c r="K7" s="1">
        <f t="shared" si="1"/>
        <v>1.2103999999999999</v>
      </c>
      <c r="L7" s="1">
        <f t="shared" si="2"/>
        <v>9.0548578982154773</v>
      </c>
      <c r="N7" s="5"/>
      <c r="O7" s="5"/>
      <c r="Q7">
        <f t="shared" si="3"/>
        <v>2.3276923076923075</v>
      </c>
      <c r="S7" s="5"/>
      <c r="T7" s="5"/>
    </row>
    <row r="8" spans="1:20" x14ac:dyDescent="0.75">
      <c r="A8" s="1">
        <v>7</v>
      </c>
      <c r="B8">
        <v>47</v>
      </c>
      <c r="C8" t="s">
        <v>162</v>
      </c>
      <c r="D8">
        <v>1.284</v>
      </c>
      <c r="E8" s="4">
        <v>1.4164000000000001</v>
      </c>
      <c r="F8" s="1">
        <f t="shared" si="4"/>
        <v>0.10769999999999991</v>
      </c>
      <c r="G8" t="s">
        <v>163</v>
      </c>
      <c r="H8">
        <v>1.3075000000000001</v>
      </c>
      <c r="I8">
        <v>2.0611000000000002</v>
      </c>
      <c r="J8" s="1">
        <f t="shared" si="0"/>
        <v>0.75360000000000005</v>
      </c>
      <c r="K8" s="1">
        <f t="shared" si="1"/>
        <v>0.86129999999999995</v>
      </c>
      <c r="L8" s="1">
        <f t="shared" si="2"/>
        <v>12.504353883664217</v>
      </c>
      <c r="Q8">
        <f t="shared" si="3"/>
        <v>1.8325531914893616</v>
      </c>
    </row>
    <row r="9" spans="1:20" x14ac:dyDescent="0.75">
      <c r="A9" s="1">
        <v>8</v>
      </c>
      <c r="B9">
        <v>48</v>
      </c>
      <c r="C9" t="s">
        <v>164</v>
      </c>
      <c r="D9">
        <v>1.2962</v>
      </c>
      <c r="E9">
        <v>1.3916999999999999</v>
      </c>
      <c r="F9" s="1">
        <f t="shared" si="4"/>
        <v>0.19459999999999988</v>
      </c>
      <c r="G9" t="s">
        <v>165</v>
      </c>
      <c r="H9">
        <v>1.3058000000000001</v>
      </c>
      <c r="I9">
        <v>2.2606000000000002</v>
      </c>
      <c r="J9" s="1">
        <f t="shared" si="0"/>
        <v>0.95480000000000009</v>
      </c>
      <c r="K9" s="1">
        <f t="shared" si="1"/>
        <v>1.1494</v>
      </c>
      <c r="L9" s="1">
        <f t="shared" si="2"/>
        <v>16.930572472594388</v>
      </c>
      <c r="N9" t="s">
        <v>15</v>
      </c>
      <c r="O9">
        <f>AVERAGE(L2:L21)</f>
        <v>24.82100235117796</v>
      </c>
      <c r="Q9">
        <f t="shared" si="3"/>
        <v>2.3945833333333333</v>
      </c>
      <c r="S9" t="s">
        <v>15</v>
      </c>
      <c r="T9">
        <f>AVERAGE(Q2:Q20)</f>
        <v>2.058205584420266</v>
      </c>
    </row>
    <row r="10" spans="1:20" x14ac:dyDescent="0.75">
      <c r="A10" s="1">
        <v>9</v>
      </c>
      <c r="B10">
        <v>52</v>
      </c>
      <c r="C10" t="s">
        <v>166</v>
      </c>
      <c r="D10">
        <v>1.302</v>
      </c>
      <c r="E10">
        <v>1.4907999999999999</v>
      </c>
      <c r="F10" s="1">
        <f t="shared" si="4"/>
        <v>0.10939999999999994</v>
      </c>
      <c r="G10" t="s">
        <v>167</v>
      </c>
      <c r="H10">
        <v>1.3075000000000001</v>
      </c>
      <c r="I10">
        <v>2.2646000000000002</v>
      </c>
      <c r="J10" s="1">
        <f t="shared" si="0"/>
        <v>0.95710000000000006</v>
      </c>
      <c r="K10" s="1">
        <f t="shared" si="1"/>
        <v>1.0665</v>
      </c>
      <c r="L10" s="1">
        <f t="shared" si="2"/>
        <v>10.257852789498353</v>
      </c>
      <c r="N10" t="s">
        <v>16</v>
      </c>
      <c r="O10">
        <f>(O13/SQRT(20))</f>
        <v>10.356070959165431</v>
      </c>
      <c r="Q10">
        <f t="shared" si="3"/>
        <v>2.0509615384615385</v>
      </c>
      <c r="S10" t="s">
        <v>16</v>
      </c>
      <c r="T10">
        <f>(T13/SQRT(20))</f>
        <v>0.197448346774033</v>
      </c>
    </row>
    <row r="11" spans="1:20" x14ac:dyDescent="0.75">
      <c r="A11" s="1">
        <v>10</v>
      </c>
      <c r="B11">
        <v>53</v>
      </c>
      <c r="C11" t="s">
        <v>168</v>
      </c>
      <c r="D11">
        <v>1.3069</v>
      </c>
      <c r="E11">
        <v>1.4114</v>
      </c>
      <c r="F11" s="1">
        <f t="shared" si="4"/>
        <v>0.21179999999999999</v>
      </c>
      <c r="G11" t="s">
        <v>169</v>
      </c>
      <c r="H11">
        <v>1.3179000000000001</v>
      </c>
      <c r="I11">
        <v>2.0728</v>
      </c>
      <c r="J11" s="1">
        <f t="shared" si="0"/>
        <v>0.7548999999999999</v>
      </c>
      <c r="K11" s="1">
        <f t="shared" si="1"/>
        <v>0.96669999999999989</v>
      </c>
      <c r="L11" s="1">
        <f t="shared" si="2"/>
        <v>21.909589324506054</v>
      </c>
      <c r="N11" t="s">
        <v>17</v>
      </c>
      <c r="O11">
        <f>MEDIAN(L2:L21)</f>
        <v>14.975329887355914</v>
      </c>
      <c r="Q11">
        <f t="shared" si="3"/>
        <v>1.8239622641509432</v>
      </c>
      <c r="S11" t="s">
        <v>17</v>
      </c>
      <c r="T11">
        <f>MEDIAN(Q2:Q20)</f>
        <v>2.2351063829787239</v>
      </c>
    </row>
    <row r="12" spans="1:20" x14ac:dyDescent="0.75">
      <c r="A12" s="1">
        <v>11</v>
      </c>
      <c r="B12">
        <v>51</v>
      </c>
      <c r="C12" t="s">
        <v>170</v>
      </c>
      <c r="D12">
        <v>1.3007</v>
      </c>
      <c r="E12">
        <v>1.5186999999999999</v>
      </c>
      <c r="F12" s="1">
        <f t="shared" si="4"/>
        <v>0.21970000000000001</v>
      </c>
      <c r="G12" t="s">
        <v>171</v>
      </c>
      <c r="H12">
        <v>1.3085</v>
      </c>
      <c r="I12">
        <v>2.2437</v>
      </c>
      <c r="J12" s="1">
        <f t="shared" si="0"/>
        <v>0.93520000000000003</v>
      </c>
      <c r="K12" s="1">
        <f t="shared" si="1"/>
        <v>1.1549</v>
      </c>
      <c r="L12" s="1">
        <f t="shared" si="2"/>
        <v>19.02329205991861</v>
      </c>
      <c r="N12" t="s">
        <v>18</v>
      </c>
      <c r="O12" t="e">
        <f>_xlfn.MODE.SNGL(L2:L21)</f>
        <v>#N/A</v>
      </c>
      <c r="Q12">
        <f t="shared" si="3"/>
        <v>2.2645098039215688</v>
      </c>
      <c r="S12" t="s">
        <v>18</v>
      </c>
      <c r="T12" t="e">
        <f>_xlfn.MODE.SNGL(Q2:Q20)</f>
        <v>#N/A</v>
      </c>
    </row>
    <row r="13" spans="1:20" x14ac:dyDescent="0.75">
      <c r="A13" s="1">
        <v>12</v>
      </c>
      <c r="B13">
        <v>52</v>
      </c>
      <c r="C13" t="s">
        <v>172</v>
      </c>
      <c r="D13">
        <v>1.2884</v>
      </c>
      <c r="E13">
        <v>1.5204</v>
      </c>
      <c r="F13" s="1">
        <f t="shared" si="4"/>
        <v>0.15490000000000004</v>
      </c>
      <c r="G13" t="s">
        <v>173</v>
      </c>
      <c r="H13">
        <v>1.3012999999999999</v>
      </c>
      <c r="I13">
        <v>2.6581999999999999</v>
      </c>
      <c r="J13" s="1">
        <f t="shared" si="0"/>
        <v>1.3569</v>
      </c>
      <c r="K13" s="1">
        <f t="shared" si="1"/>
        <v>1.5118</v>
      </c>
      <c r="L13" s="1">
        <f t="shared" si="2"/>
        <v>10.246064294218813</v>
      </c>
      <c r="N13" t="s">
        <v>19</v>
      </c>
      <c r="O13">
        <f>_xlfn.STDEV.S(L2:L21)</f>
        <v>46.313757289010702</v>
      </c>
      <c r="Q13">
        <f t="shared" si="3"/>
        <v>2.9073076923076924</v>
      </c>
      <c r="S13" t="s">
        <v>19</v>
      </c>
      <c r="T13">
        <f>_xlfn.STDEV.S(Q2:Q20)</f>
        <v>0.88301585086337819</v>
      </c>
    </row>
    <row r="14" spans="1:20" x14ac:dyDescent="0.75">
      <c r="A14" s="1">
        <v>13</v>
      </c>
      <c r="B14">
        <v>46</v>
      </c>
      <c r="C14" t="s">
        <v>174</v>
      </c>
      <c r="D14">
        <v>1.3029999999999999</v>
      </c>
      <c r="E14">
        <v>1.4433</v>
      </c>
      <c r="F14" s="1">
        <f t="shared" si="4"/>
        <v>0.13539999999999996</v>
      </c>
      <c r="G14" t="s">
        <v>175</v>
      </c>
      <c r="H14">
        <v>1.3095000000000001</v>
      </c>
      <c r="I14">
        <v>2.1528</v>
      </c>
      <c r="J14" s="1">
        <f t="shared" si="0"/>
        <v>0.84329999999999994</v>
      </c>
      <c r="K14" s="1">
        <f t="shared" si="1"/>
        <v>0.9786999999999999</v>
      </c>
      <c r="L14" s="1">
        <f t="shared" si="2"/>
        <v>13.834678655359149</v>
      </c>
      <c r="N14" t="s">
        <v>20</v>
      </c>
      <c r="O14">
        <f>_xlfn.VAR.S(L2:L21)</f>
        <v>2144.9641142253918</v>
      </c>
      <c r="Q14">
        <f t="shared" si="3"/>
        <v>2.1276086956521736</v>
      </c>
      <c r="S14" t="s">
        <v>20</v>
      </c>
      <c r="T14">
        <f>_xlfn.VAR.S(Q2:Q20)</f>
        <v>0.77971699287597573</v>
      </c>
    </row>
    <row r="15" spans="1:20" x14ac:dyDescent="0.75">
      <c r="A15" s="1">
        <v>14</v>
      </c>
      <c r="B15">
        <v>47</v>
      </c>
      <c r="C15" t="s">
        <v>176</v>
      </c>
      <c r="D15">
        <v>1.2963</v>
      </c>
      <c r="E15">
        <v>1.4383999999999999</v>
      </c>
      <c r="F15" s="1">
        <f t="shared" si="4"/>
        <v>0.15710000000000002</v>
      </c>
      <c r="G15" t="s">
        <v>177</v>
      </c>
      <c r="H15">
        <v>1.3013999999999999</v>
      </c>
      <c r="I15">
        <v>2.1114000000000002</v>
      </c>
      <c r="J15" s="1">
        <f t="shared" si="0"/>
        <v>0.81000000000000028</v>
      </c>
      <c r="K15" s="1">
        <f t="shared" si="1"/>
        <v>0.96710000000000029</v>
      </c>
      <c r="L15" s="1">
        <f t="shared" si="2"/>
        <v>16.244442146623925</v>
      </c>
      <c r="N15" t="s">
        <v>21</v>
      </c>
      <c r="O15">
        <f>KURT(L2:L21)</f>
        <v>19.649714905129059</v>
      </c>
      <c r="Q15">
        <f t="shared" si="3"/>
        <v>2.0576595744680857</v>
      </c>
      <c r="S15" t="s">
        <v>21</v>
      </c>
      <c r="T15">
        <f>KURT(Q2:Q20)</f>
        <v>13.624057465594007</v>
      </c>
    </row>
    <row r="16" spans="1:20" x14ac:dyDescent="0.75">
      <c r="A16" s="1">
        <v>15</v>
      </c>
      <c r="B16">
        <v>49</v>
      </c>
      <c r="C16" t="s">
        <v>178</v>
      </c>
      <c r="D16">
        <v>1.2951999999999999</v>
      </c>
      <c r="E16">
        <v>1.4534</v>
      </c>
      <c r="F16" s="1">
        <f t="shared" si="4"/>
        <v>0.14340000000000019</v>
      </c>
      <c r="G16" t="s">
        <v>179</v>
      </c>
      <c r="H16">
        <v>1.2943</v>
      </c>
      <c r="I16">
        <v>2.0407000000000002</v>
      </c>
      <c r="J16" s="1">
        <f t="shared" si="0"/>
        <v>0.74640000000000017</v>
      </c>
      <c r="K16" s="1">
        <f t="shared" si="1"/>
        <v>0.88980000000000037</v>
      </c>
      <c r="L16" s="1">
        <f t="shared" si="2"/>
        <v>16.115981119352679</v>
      </c>
      <c r="N16" t="s">
        <v>22</v>
      </c>
      <c r="O16">
        <f>SKEW(L2:L21)</f>
        <v>4.4163447304777419</v>
      </c>
      <c r="Q16">
        <f t="shared" si="3"/>
        <v>1.8159183673469395</v>
      </c>
      <c r="S16" t="s">
        <v>22</v>
      </c>
      <c r="T16">
        <f>SKEW(Q2:Q20)</f>
        <v>-3.4054628925521411</v>
      </c>
    </row>
    <row r="17" spans="1:20" x14ac:dyDescent="0.75">
      <c r="A17" s="1">
        <v>16</v>
      </c>
      <c r="B17">
        <v>55</v>
      </c>
      <c r="C17" t="s">
        <v>180</v>
      </c>
      <c r="D17">
        <v>1.2938000000000001</v>
      </c>
      <c r="E17">
        <v>1.4386000000000001</v>
      </c>
      <c r="F17" s="1">
        <f t="shared" si="4"/>
        <v>0.14510000000000001</v>
      </c>
      <c r="G17" t="s">
        <v>181</v>
      </c>
      <c r="H17">
        <v>1.3073999999999999</v>
      </c>
      <c r="I17">
        <v>2.4409999999999998</v>
      </c>
      <c r="J17" s="1">
        <f t="shared" si="0"/>
        <v>1.1335999999999999</v>
      </c>
      <c r="K17" s="1">
        <f t="shared" si="1"/>
        <v>1.2786999999999999</v>
      </c>
      <c r="L17" s="1">
        <f t="shared" si="2"/>
        <v>11.347462266364278</v>
      </c>
      <c r="N17" t="s">
        <v>23</v>
      </c>
      <c r="O17">
        <f>MAX(L2:L21)-MIN(L2:L21)</f>
        <v>212.05893369240474</v>
      </c>
      <c r="Q17">
        <f t="shared" si="3"/>
        <v>2.3249090909090908</v>
      </c>
      <c r="S17" t="s">
        <v>23</v>
      </c>
      <c r="T17">
        <f>MAX(Q2:Q20)-MIN(Q2:Q20)</f>
        <v>4.2484440559440557</v>
      </c>
    </row>
    <row r="18" spans="1:20" x14ac:dyDescent="0.75">
      <c r="A18" s="1">
        <v>17</v>
      </c>
      <c r="B18">
        <v>49</v>
      </c>
      <c r="C18" t="s">
        <v>182</v>
      </c>
      <c r="D18">
        <v>1.2959000000000001</v>
      </c>
      <c r="E18">
        <v>1.4389000000000001</v>
      </c>
      <c r="F18" s="1">
        <f t="shared" si="4"/>
        <v>0.22629999999999995</v>
      </c>
      <c r="G18" t="s">
        <v>183</v>
      </c>
      <c r="H18">
        <v>1.3067</v>
      </c>
      <c r="I18">
        <v>2.1088</v>
      </c>
      <c r="J18" s="1">
        <f t="shared" si="0"/>
        <v>0.80210000000000004</v>
      </c>
      <c r="K18" s="1">
        <f t="shared" si="1"/>
        <v>1.0284</v>
      </c>
      <c r="L18" s="1">
        <f t="shared" si="2"/>
        <v>22.005056398288598</v>
      </c>
      <c r="N18" t="s">
        <v>24</v>
      </c>
      <c r="O18">
        <f>MIN(L2:L21)</f>
        <v>8.7849910661107842</v>
      </c>
      <c r="Q18">
        <f t="shared" si="3"/>
        <v>2.0987755102040815</v>
      </c>
      <c r="S18" t="s">
        <v>24</v>
      </c>
      <c r="T18">
        <f>MIN(Q2:Q20)</f>
        <v>-1.3411363636363633</v>
      </c>
    </row>
    <row r="19" spans="1:20" x14ac:dyDescent="0.75">
      <c r="A19" s="1">
        <v>18</v>
      </c>
      <c r="B19">
        <v>51</v>
      </c>
      <c r="C19" t="s">
        <v>184</v>
      </c>
      <c r="D19">
        <v>1.3048</v>
      </c>
      <c r="E19">
        <v>1.5222</v>
      </c>
      <c r="F19" s="1">
        <f t="shared" si="4"/>
        <v>0.14050000000000007</v>
      </c>
      <c r="G19" t="s">
        <v>185</v>
      </c>
      <c r="H19">
        <v>1.3037000000000001</v>
      </c>
      <c r="I19">
        <v>2.4986999999999999</v>
      </c>
      <c r="J19" s="1">
        <f t="shared" si="0"/>
        <v>1.1949999999999998</v>
      </c>
      <c r="K19" s="1">
        <f t="shared" si="1"/>
        <v>1.3354999999999999</v>
      </c>
      <c r="L19" s="1">
        <f t="shared" si="2"/>
        <v>10.520404342942724</v>
      </c>
      <c r="N19" t="s">
        <v>25</v>
      </c>
      <c r="O19">
        <f>MAX(L2:L21)</f>
        <v>220.84392475851553</v>
      </c>
      <c r="Q19">
        <f>(K20/B20)*100</f>
        <v>1.937307692307692</v>
      </c>
      <c r="S19" t="s">
        <v>25</v>
      </c>
      <c r="T19">
        <f>MAX(Q2:Q20)</f>
        <v>2.9073076923076924</v>
      </c>
    </row>
    <row r="20" spans="1:20" x14ac:dyDescent="0.75">
      <c r="A20" s="1">
        <v>19</v>
      </c>
      <c r="B20">
        <v>52</v>
      </c>
      <c r="C20" t="s">
        <v>186</v>
      </c>
      <c r="D20">
        <v>1.3099000000000001</v>
      </c>
      <c r="E20">
        <v>1.4453</v>
      </c>
      <c r="F20" s="1">
        <f t="shared" si="4"/>
        <v>8.8500000000000023E-2</v>
      </c>
      <c r="G20" t="s">
        <v>187</v>
      </c>
      <c r="H20">
        <v>1.3064</v>
      </c>
      <c r="I20" s="1">
        <v>2.2252999999999998</v>
      </c>
      <c r="J20" s="1">
        <f t="shared" si="0"/>
        <v>0.91889999999999983</v>
      </c>
      <c r="K20" s="1">
        <f t="shared" si="1"/>
        <v>1.0073999999999999</v>
      </c>
      <c r="L20" s="1">
        <f t="shared" si="2"/>
        <v>8.7849910661107842</v>
      </c>
      <c r="N20" t="s">
        <v>26</v>
      </c>
      <c r="O20">
        <f>SUM(L2:L21)</f>
        <v>496.42004702355916</v>
      </c>
      <c r="Q20">
        <f>(K21/B21)*100</f>
        <v>-1.3411363636363633</v>
      </c>
      <c r="S20" t="s">
        <v>26</v>
      </c>
      <c r="T20">
        <f>SUM(Q2:Q20)</f>
        <v>39.105906103985056</v>
      </c>
    </row>
    <row r="21" spans="1:20" ht="15.5" thickBot="1" x14ac:dyDescent="0.9">
      <c r="A21" s="1">
        <v>20</v>
      </c>
      <c r="B21">
        <v>44</v>
      </c>
      <c r="C21" t="s">
        <v>188</v>
      </c>
      <c r="D21">
        <v>1.3031999999999999</v>
      </c>
      <c r="E21">
        <v>1.3984000000000001</v>
      </c>
      <c r="F21" s="1">
        <f t="shared" si="4"/>
        <v>-1.3031999999999999</v>
      </c>
      <c r="G21" t="s">
        <v>189</v>
      </c>
      <c r="H21">
        <v>1.2956000000000001</v>
      </c>
      <c r="I21" s="1">
        <v>2.0087000000000002</v>
      </c>
      <c r="J21" s="1">
        <f t="shared" si="0"/>
        <v>0.71310000000000007</v>
      </c>
      <c r="K21" s="1">
        <f t="shared" si="1"/>
        <v>-0.59009999999999985</v>
      </c>
      <c r="L21" s="1">
        <f t="shared" si="2"/>
        <v>220.84392475851553</v>
      </c>
      <c r="N21" s="6" t="s">
        <v>27</v>
      </c>
      <c r="O21" s="6">
        <v>20</v>
      </c>
      <c r="Q21" t="e">
        <f>(K22/B22)*100</f>
        <v>#DIV/0!</v>
      </c>
      <c r="S21" s="6" t="s">
        <v>27</v>
      </c>
      <c r="T21" s="6">
        <v>20</v>
      </c>
    </row>
    <row r="22" spans="1:20" x14ac:dyDescent="0.75">
      <c r="E22" s="2"/>
    </row>
  </sheetData>
  <pageMargins left="0.70000000000000007" right="0.70000000000000007" top="0.75" bottom="0.75" header="0.30000000000000004" footer="0.3000000000000000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54</v>
      </c>
      <c r="C2" t="s">
        <v>109</v>
      </c>
      <c r="D2">
        <v>1.2966</v>
      </c>
      <c r="E2">
        <v>1.5813999999999999</v>
      </c>
      <c r="F2" s="1">
        <f t="shared" ref="F2:F21" si="0">(E2-D2)</f>
        <v>0.28479999999999994</v>
      </c>
      <c r="G2" t="s">
        <v>110</v>
      </c>
      <c r="H2">
        <v>1.2848999999999999</v>
      </c>
      <c r="I2">
        <v>2.5558999999999998</v>
      </c>
      <c r="J2" s="1">
        <f t="shared" ref="J2:J21" si="1">(I2-H2)</f>
        <v>1.2709999999999999</v>
      </c>
      <c r="K2" s="1">
        <f t="shared" ref="K2:K21" si="2">(F2+J2)</f>
        <v>1.5557999999999998</v>
      </c>
      <c r="L2" s="1">
        <f t="shared" ref="L2:L21" si="3">(F2/K2)*100</f>
        <v>18.305694819385522</v>
      </c>
      <c r="Q2">
        <f t="shared" ref="Q2:Q18" si="4">(K2/B2)*100</f>
        <v>2.8811111111111107</v>
      </c>
    </row>
    <row r="3" spans="1:20" x14ac:dyDescent="0.75">
      <c r="A3" s="1">
        <v>2</v>
      </c>
      <c r="B3">
        <v>50</v>
      </c>
      <c r="C3" t="s">
        <v>111</v>
      </c>
      <c r="D3">
        <v>1.2958000000000001</v>
      </c>
      <c r="E3">
        <v>1.3918999999999999</v>
      </c>
      <c r="F3" s="1">
        <f t="shared" si="0"/>
        <v>9.6099999999999852E-2</v>
      </c>
      <c r="G3" t="s">
        <v>112</v>
      </c>
      <c r="H3">
        <v>1.2917000000000001</v>
      </c>
      <c r="I3">
        <v>2.2103999999999999</v>
      </c>
      <c r="J3" s="1">
        <f t="shared" si="1"/>
        <v>0.91869999999999985</v>
      </c>
      <c r="K3" s="1">
        <f t="shared" si="2"/>
        <v>1.0147999999999997</v>
      </c>
      <c r="L3" s="1">
        <f t="shared" si="3"/>
        <v>9.4698462751280932</v>
      </c>
      <c r="Q3">
        <f t="shared" si="4"/>
        <v>2.0295999999999994</v>
      </c>
    </row>
    <row r="4" spans="1:20" x14ac:dyDescent="0.75">
      <c r="A4" s="1">
        <v>3</v>
      </c>
      <c r="B4">
        <v>55</v>
      </c>
      <c r="C4" t="s">
        <v>113</v>
      </c>
      <c r="D4">
        <v>1.2942</v>
      </c>
      <c r="E4">
        <v>1.5133000000000001</v>
      </c>
      <c r="F4" s="1">
        <f t="shared" si="0"/>
        <v>0.21910000000000007</v>
      </c>
      <c r="G4" t="s">
        <v>114</v>
      </c>
      <c r="H4">
        <v>1.3049999999999999</v>
      </c>
      <c r="I4">
        <v>2.4020000000000001</v>
      </c>
      <c r="J4" s="1">
        <f t="shared" si="1"/>
        <v>1.0970000000000002</v>
      </c>
      <c r="K4" s="1">
        <f t="shared" si="2"/>
        <v>1.3161000000000003</v>
      </c>
      <c r="L4" s="1">
        <f t="shared" si="3"/>
        <v>16.647671149608694</v>
      </c>
      <c r="Q4">
        <f t="shared" si="4"/>
        <v>2.3929090909090913</v>
      </c>
    </row>
    <row r="5" spans="1:20" ht="15.5" thickBot="1" x14ac:dyDescent="0.9">
      <c r="A5" s="1">
        <v>4</v>
      </c>
      <c r="B5">
        <v>54</v>
      </c>
      <c r="C5" t="s">
        <v>115</v>
      </c>
      <c r="D5">
        <v>1.2970999999999999</v>
      </c>
      <c r="E5">
        <v>1.4428000000000001</v>
      </c>
      <c r="F5" s="1">
        <f t="shared" si="0"/>
        <v>0.14570000000000016</v>
      </c>
      <c r="G5" t="s">
        <v>116</v>
      </c>
      <c r="H5">
        <v>1.2875000000000001</v>
      </c>
      <c r="I5">
        <v>2.7280000000000002</v>
      </c>
      <c r="J5" s="1">
        <f t="shared" si="1"/>
        <v>1.4405000000000001</v>
      </c>
      <c r="K5" s="1">
        <f t="shared" si="2"/>
        <v>1.5862000000000003</v>
      </c>
      <c r="L5" s="1">
        <f t="shared" si="3"/>
        <v>9.1854747194553106</v>
      </c>
      <c r="Q5">
        <f t="shared" si="4"/>
        <v>2.9374074074074081</v>
      </c>
    </row>
    <row r="6" spans="1:20" ht="16" x14ac:dyDescent="0.8">
      <c r="A6" s="1">
        <v>5</v>
      </c>
      <c r="B6">
        <v>53</v>
      </c>
      <c r="C6" t="s">
        <v>117</v>
      </c>
      <c r="D6">
        <v>1.2946</v>
      </c>
      <c r="E6">
        <v>1.4104000000000001</v>
      </c>
      <c r="F6" s="1">
        <f t="shared" si="0"/>
        <v>0.11580000000000013</v>
      </c>
      <c r="G6" t="s">
        <v>118</v>
      </c>
      <c r="H6">
        <v>1.2972999999999999</v>
      </c>
      <c r="I6">
        <v>2.4190999999999998</v>
      </c>
      <c r="J6" s="1">
        <f t="shared" si="1"/>
        <v>1.1217999999999999</v>
      </c>
      <c r="K6" s="1">
        <f t="shared" si="2"/>
        <v>1.2376</v>
      </c>
      <c r="L6" s="1">
        <f t="shared" si="3"/>
        <v>9.3568196509373074</v>
      </c>
      <c r="N6" s="3" t="s">
        <v>13</v>
      </c>
      <c r="O6" s="3"/>
      <c r="Q6">
        <f t="shared" si="4"/>
        <v>2.3350943396226413</v>
      </c>
      <c r="S6" s="3" t="s">
        <v>14</v>
      </c>
      <c r="T6" s="3"/>
    </row>
    <row r="7" spans="1:20" ht="16" x14ac:dyDescent="0.8">
      <c r="A7" s="1">
        <v>6</v>
      </c>
      <c r="B7">
        <v>50</v>
      </c>
      <c r="C7" t="s">
        <v>119</v>
      </c>
      <c r="D7">
        <v>1.2936000000000001</v>
      </c>
      <c r="E7" s="4">
        <v>1.3815</v>
      </c>
      <c r="F7" s="1">
        <f t="shared" si="0"/>
        <v>8.7899999999999867E-2</v>
      </c>
      <c r="G7" t="s">
        <v>120</v>
      </c>
      <c r="H7">
        <v>1.3011999999999999</v>
      </c>
      <c r="I7">
        <v>2.3239999999999998</v>
      </c>
      <c r="J7" s="1">
        <f t="shared" si="1"/>
        <v>1.0227999999999999</v>
      </c>
      <c r="K7" s="1">
        <f t="shared" si="2"/>
        <v>1.1106999999999998</v>
      </c>
      <c r="L7" s="1">
        <f t="shared" si="3"/>
        <v>7.9139281534167534</v>
      </c>
      <c r="N7" s="5"/>
      <c r="O7" s="5"/>
      <c r="Q7">
        <f t="shared" si="4"/>
        <v>2.2213999999999996</v>
      </c>
      <c r="S7" s="5"/>
      <c r="T7" s="5"/>
    </row>
    <row r="8" spans="1:20" x14ac:dyDescent="0.75">
      <c r="A8" s="1">
        <v>7</v>
      </c>
      <c r="B8">
        <v>53</v>
      </c>
      <c r="C8" t="s">
        <v>121</v>
      </c>
      <c r="D8">
        <v>1.3129999999999999</v>
      </c>
      <c r="E8">
        <v>1.5416000000000001</v>
      </c>
      <c r="F8" s="1">
        <f t="shared" si="0"/>
        <v>0.22860000000000014</v>
      </c>
      <c r="G8" t="s">
        <v>122</v>
      </c>
      <c r="H8">
        <v>1.3039000000000001</v>
      </c>
      <c r="I8">
        <v>2.5102000000000002</v>
      </c>
      <c r="J8" s="1">
        <f t="shared" si="1"/>
        <v>1.2063000000000001</v>
      </c>
      <c r="K8" s="1">
        <f t="shared" si="2"/>
        <v>1.4349000000000003</v>
      </c>
      <c r="L8" s="1">
        <f t="shared" si="3"/>
        <v>15.931423792598794</v>
      </c>
      <c r="Q8">
        <f t="shared" si="4"/>
        <v>2.7073584905660382</v>
      </c>
    </row>
    <row r="9" spans="1:20" x14ac:dyDescent="0.75">
      <c r="A9" s="1">
        <v>8</v>
      </c>
      <c r="B9">
        <v>53</v>
      </c>
      <c r="C9" t="s">
        <v>123</v>
      </c>
      <c r="D9">
        <v>1.2784</v>
      </c>
      <c r="E9">
        <v>1.3789</v>
      </c>
      <c r="F9" s="1">
        <f t="shared" si="0"/>
        <v>0.10050000000000003</v>
      </c>
      <c r="G9" t="s">
        <v>124</v>
      </c>
      <c r="H9">
        <v>1.3009999999999999</v>
      </c>
      <c r="I9">
        <v>2.4946999999999999</v>
      </c>
      <c r="J9" s="1">
        <f t="shared" si="1"/>
        <v>1.1937</v>
      </c>
      <c r="K9" s="1">
        <f t="shared" si="2"/>
        <v>1.2942</v>
      </c>
      <c r="L9" s="1">
        <f t="shared" si="3"/>
        <v>7.765414928140939</v>
      </c>
      <c r="N9" t="s">
        <v>15</v>
      </c>
      <c r="O9">
        <f>AVERAGE(L2:L21)</f>
        <v>11.710072152647454</v>
      </c>
      <c r="Q9">
        <f t="shared" si="4"/>
        <v>2.4418867924528302</v>
      </c>
      <c r="S9" t="s">
        <v>15</v>
      </c>
      <c r="T9">
        <f>AVERAGE(Q2:Q20)</f>
        <v>2.4720509939965325</v>
      </c>
    </row>
    <row r="10" spans="1:20" x14ac:dyDescent="0.75">
      <c r="A10" s="1">
        <v>9</v>
      </c>
      <c r="B10">
        <v>52</v>
      </c>
      <c r="C10" t="s">
        <v>125</v>
      </c>
      <c r="D10">
        <v>1.2889999999999999</v>
      </c>
      <c r="E10">
        <v>1.4137999999999999</v>
      </c>
      <c r="F10" s="1">
        <f t="shared" si="0"/>
        <v>0.12480000000000002</v>
      </c>
      <c r="G10" t="s">
        <v>126</v>
      </c>
      <c r="H10">
        <v>1.2881</v>
      </c>
      <c r="I10">
        <v>2.5952000000000002</v>
      </c>
      <c r="J10" s="1">
        <f t="shared" si="1"/>
        <v>1.3071000000000002</v>
      </c>
      <c r="K10" s="1">
        <f t="shared" si="2"/>
        <v>1.4319000000000002</v>
      </c>
      <c r="L10" s="1">
        <f t="shared" si="3"/>
        <v>8.7156924366226693</v>
      </c>
      <c r="N10" t="s">
        <v>16</v>
      </c>
      <c r="O10">
        <f>(O13/SQRT(20))</f>
        <v>0.73193052998965724</v>
      </c>
      <c r="Q10">
        <f t="shared" si="4"/>
        <v>2.7536538461538465</v>
      </c>
      <c r="S10" t="s">
        <v>16</v>
      </c>
      <c r="T10">
        <f>(T13/SQRT(20))</f>
        <v>9.3554789867236893E-2</v>
      </c>
    </row>
    <row r="11" spans="1:20" x14ac:dyDescent="0.75">
      <c r="A11" s="1">
        <v>10</v>
      </c>
      <c r="B11">
        <v>44</v>
      </c>
      <c r="C11" t="s">
        <v>127</v>
      </c>
      <c r="D11">
        <v>1.2968999999999999</v>
      </c>
      <c r="E11">
        <v>1.4221999999999999</v>
      </c>
      <c r="F11" s="1">
        <f t="shared" si="0"/>
        <v>0.12529999999999997</v>
      </c>
      <c r="G11" t="s">
        <v>128</v>
      </c>
      <c r="H11">
        <v>1.3031999999999999</v>
      </c>
      <c r="I11">
        <v>2.1383999999999999</v>
      </c>
      <c r="J11" s="1">
        <f t="shared" si="1"/>
        <v>0.83519999999999994</v>
      </c>
      <c r="K11" s="1">
        <f t="shared" si="2"/>
        <v>0.96049999999999991</v>
      </c>
      <c r="L11" s="1">
        <f t="shared" si="3"/>
        <v>13.045288912024985</v>
      </c>
      <c r="N11" t="s">
        <v>17</v>
      </c>
      <c r="O11">
        <f>MEDIAN(L2:L21)</f>
        <v>11.152906465686844</v>
      </c>
      <c r="Q11">
        <f t="shared" si="4"/>
        <v>2.1829545454545451</v>
      </c>
      <c r="S11" t="s">
        <v>17</v>
      </c>
      <c r="T11">
        <f>MEDIAN(Q2:Q20)</f>
        <v>2.4513207547169813</v>
      </c>
    </row>
    <row r="12" spans="1:20" x14ac:dyDescent="0.75">
      <c r="A12" s="1">
        <v>11</v>
      </c>
      <c r="B12">
        <v>47</v>
      </c>
      <c r="C12" t="s">
        <v>129</v>
      </c>
      <c r="D12">
        <v>1.2955000000000001</v>
      </c>
      <c r="E12">
        <v>1.3884000000000001</v>
      </c>
      <c r="F12" s="1">
        <f t="shared" si="0"/>
        <v>9.2899999999999983E-2</v>
      </c>
      <c r="G12" t="s">
        <v>130</v>
      </c>
      <c r="H12">
        <v>1.2881</v>
      </c>
      <c r="I12">
        <v>2.0072999999999999</v>
      </c>
      <c r="J12" s="1">
        <f t="shared" si="1"/>
        <v>0.71919999999999984</v>
      </c>
      <c r="K12" s="1">
        <f t="shared" si="2"/>
        <v>0.81209999999999982</v>
      </c>
      <c r="L12" s="1">
        <f t="shared" si="3"/>
        <v>11.439477896810738</v>
      </c>
      <c r="N12" t="s">
        <v>18</v>
      </c>
      <c r="O12" t="e">
        <f>_xlfn.MODE.SNGL(L2:L21)</f>
        <v>#N/A</v>
      </c>
      <c r="Q12">
        <f t="shared" si="4"/>
        <v>1.7278723404255316</v>
      </c>
      <c r="S12" t="s">
        <v>18</v>
      </c>
      <c r="T12" t="e">
        <f>_xlfn.MODE.SNGL(Q2:Q20)</f>
        <v>#N/A</v>
      </c>
    </row>
    <row r="13" spans="1:20" x14ac:dyDescent="0.75">
      <c r="A13" s="1">
        <v>12</v>
      </c>
      <c r="B13">
        <v>53</v>
      </c>
      <c r="C13" t="s">
        <v>131</v>
      </c>
      <c r="D13">
        <v>1.3</v>
      </c>
      <c r="E13">
        <v>1.4366000000000001</v>
      </c>
      <c r="F13" s="1">
        <f t="shared" si="0"/>
        <v>0.13660000000000005</v>
      </c>
      <c r="G13" t="s">
        <v>132</v>
      </c>
      <c r="H13">
        <v>1.2998000000000001</v>
      </c>
      <c r="I13">
        <v>2.4624000000000001</v>
      </c>
      <c r="J13" s="1">
        <f t="shared" si="1"/>
        <v>1.1626000000000001</v>
      </c>
      <c r="K13" s="1">
        <f t="shared" si="2"/>
        <v>1.2992000000000001</v>
      </c>
      <c r="L13" s="1">
        <f t="shared" si="3"/>
        <v>10.514162561576358</v>
      </c>
      <c r="N13" t="s">
        <v>19</v>
      </c>
      <c r="O13">
        <f>_xlfn.STDEV.S(L2:L21)</f>
        <v>3.273292839728644</v>
      </c>
      <c r="Q13">
        <f t="shared" si="4"/>
        <v>2.4513207547169813</v>
      </c>
      <c r="S13" t="s">
        <v>19</v>
      </c>
      <c r="T13">
        <f>_xlfn.STDEV.S(Q2:Q20)</f>
        <v>0.41838973952770048</v>
      </c>
    </row>
    <row r="14" spans="1:20" x14ac:dyDescent="0.75">
      <c r="A14" s="1">
        <v>13</v>
      </c>
      <c r="B14">
        <v>53</v>
      </c>
      <c r="C14" t="s">
        <v>133</v>
      </c>
      <c r="D14">
        <v>1.2974000000000001</v>
      </c>
      <c r="E14">
        <v>1.4656</v>
      </c>
      <c r="F14" s="1">
        <f t="shared" si="0"/>
        <v>0.16819999999999991</v>
      </c>
      <c r="G14" t="s">
        <v>134</v>
      </c>
      <c r="H14">
        <v>1.3055000000000001</v>
      </c>
      <c r="I14">
        <v>2.6852</v>
      </c>
      <c r="J14" s="1">
        <f t="shared" si="1"/>
        <v>1.3796999999999999</v>
      </c>
      <c r="K14" s="1">
        <f t="shared" si="2"/>
        <v>1.5478999999999998</v>
      </c>
      <c r="L14" s="1">
        <f t="shared" si="3"/>
        <v>10.866335034562951</v>
      </c>
      <c r="N14" t="s">
        <v>20</v>
      </c>
      <c r="O14">
        <f>_xlfn.VAR.S(L2:L21)</f>
        <v>10.714446014618812</v>
      </c>
      <c r="Q14">
        <f t="shared" si="4"/>
        <v>2.9205660377358487</v>
      </c>
      <c r="S14" t="s">
        <v>20</v>
      </c>
      <c r="T14">
        <f>_xlfn.VAR.S(Q2:Q20)</f>
        <v>0.17504997414205706</v>
      </c>
    </row>
    <row r="15" spans="1:20" x14ac:dyDescent="0.75">
      <c r="A15" s="1">
        <v>14</v>
      </c>
      <c r="B15">
        <v>52</v>
      </c>
      <c r="C15" t="s">
        <v>135</v>
      </c>
      <c r="D15">
        <v>1.2919</v>
      </c>
      <c r="E15">
        <v>1.4166000000000001</v>
      </c>
      <c r="F15" s="1">
        <f t="shared" si="0"/>
        <v>0.12470000000000003</v>
      </c>
      <c r="G15" t="s">
        <v>136</v>
      </c>
      <c r="H15">
        <v>1.3009999999999999</v>
      </c>
      <c r="I15">
        <v>2.7970999999999999</v>
      </c>
      <c r="J15" s="1">
        <f t="shared" si="1"/>
        <v>1.4961</v>
      </c>
      <c r="K15" s="1">
        <f t="shared" si="2"/>
        <v>1.6208</v>
      </c>
      <c r="L15" s="1">
        <f t="shared" si="3"/>
        <v>7.6937314906219179</v>
      </c>
      <c r="N15" t="s">
        <v>21</v>
      </c>
      <c r="O15">
        <f>KURT(L2:L21)</f>
        <v>-0.88411617461869119</v>
      </c>
      <c r="Q15">
        <f t="shared" si="4"/>
        <v>3.1169230769230767</v>
      </c>
      <c r="S15" t="s">
        <v>21</v>
      </c>
      <c r="T15">
        <f>KURT(Q2:Q20)</f>
        <v>7.7082305394324813E-3</v>
      </c>
    </row>
    <row r="16" spans="1:20" x14ac:dyDescent="0.75">
      <c r="A16" s="1">
        <v>15</v>
      </c>
      <c r="B16">
        <v>52</v>
      </c>
      <c r="C16" t="s">
        <v>137</v>
      </c>
      <c r="D16">
        <v>1.3145</v>
      </c>
      <c r="E16">
        <v>1.5508</v>
      </c>
      <c r="F16" s="1">
        <f t="shared" si="0"/>
        <v>0.23629999999999995</v>
      </c>
      <c r="G16" t="s">
        <v>138</v>
      </c>
      <c r="H16">
        <v>1.3018000000000001</v>
      </c>
      <c r="I16">
        <v>2.5497000000000001</v>
      </c>
      <c r="J16" s="1">
        <f t="shared" si="1"/>
        <v>1.2479</v>
      </c>
      <c r="K16" s="1">
        <f t="shared" si="2"/>
        <v>1.4842</v>
      </c>
      <c r="L16" s="1">
        <f t="shared" si="3"/>
        <v>15.921034900956741</v>
      </c>
      <c r="N16" t="s">
        <v>22</v>
      </c>
      <c r="O16">
        <f>SKEW(L2:L21)</f>
        <v>0.50513707229115168</v>
      </c>
      <c r="Q16">
        <f t="shared" si="4"/>
        <v>2.8542307692307691</v>
      </c>
      <c r="S16" t="s">
        <v>22</v>
      </c>
      <c r="T16">
        <f>SKEW(Q2:Q20)</f>
        <v>-0.61245505049707805</v>
      </c>
    </row>
    <row r="17" spans="1:20" x14ac:dyDescent="0.75">
      <c r="A17" s="1">
        <v>16</v>
      </c>
      <c r="B17">
        <v>48</v>
      </c>
      <c r="C17" t="s">
        <v>139</v>
      </c>
      <c r="D17">
        <v>1.3003</v>
      </c>
      <c r="E17">
        <v>1.4816</v>
      </c>
      <c r="F17" s="1">
        <f t="shared" si="0"/>
        <v>0.18130000000000002</v>
      </c>
      <c r="G17" t="s">
        <v>140</v>
      </c>
      <c r="H17" s="7">
        <v>1.3112999999999999</v>
      </c>
      <c r="I17">
        <v>2.3717999999999999</v>
      </c>
      <c r="J17" s="1">
        <f t="shared" si="1"/>
        <v>1.0605</v>
      </c>
      <c r="K17" s="1">
        <f t="shared" si="2"/>
        <v>1.2418</v>
      </c>
      <c r="L17" s="1">
        <f t="shared" si="3"/>
        <v>14.599774520856823</v>
      </c>
      <c r="N17" t="s">
        <v>23</v>
      </c>
      <c r="O17">
        <f>MAX(L2:L21)-MIN(L2:L21)</f>
        <v>10.611963328763604</v>
      </c>
      <c r="Q17">
        <f t="shared" si="4"/>
        <v>2.5870833333333332</v>
      </c>
      <c r="S17" t="s">
        <v>23</v>
      </c>
      <c r="T17">
        <f>MAX(Q2:Q20)-MIN(Q2:Q20)</f>
        <v>1.5708446455505276</v>
      </c>
    </row>
    <row r="18" spans="1:20" x14ac:dyDescent="0.75">
      <c r="A18" s="1">
        <v>17</v>
      </c>
      <c r="B18">
        <v>45</v>
      </c>
      <c r="C18" t="s">
        <v>141</v>
      </c>
      <c r="D18">
        <v>1.2971999999999999</v>
      </c>
      <c r="E18">
        <v>1.4342999999999999</v>
      </c>
      <c r="F18" s="1">
        <f t="shared" si="0"/>
        <v>0.1371</v>
      </c>
      <c r="G18" t="s">
        <v>142</v>
      </c>
      <c r="H18">
        <v>1.3016000000000001</v>
      </c>
      <c r="I18">
        <v>2.1760999999999999</v>
      </c>
      <c r="J18" s="1">
        <f t="shared" si="1"/>
        <v>0.87449999999999983</v>
      </c>
      <c r="K18" s="1">
        <f t="shared" si="2"/>
        <v>1.0115999999999998</v>
      </c>
      <c r="L18" s="1">
        <f t="shared" si="3"/>
        <v>13.552787663107951</v>
      </c>
      <c r="N18" t="s">
        <v>24</v>
      </c>
      <c r="O18">
        <f>MIN(L2:L21)</f>
        <v>7.6937314906219179</v>
      </c>
      <c r="Q18">
        <f t="shared" si="4"/>
        <v>2.2479999999999998</v>
      </c>
      <c r="S18" t="s">
        <v>24</v>
      </c>
      <c r="T18">
        <f>MIN(Q2:Q20)</f>
        <v>1.5460784313725491</v>
      </c>
    </row>
    <row r="19" spans="1:20" x14ac:dyDescent="0.75">
      <c r="A19" s="1">
        <v>18</v>
      </c>
      <c r="B19">
        <v>44</v>
      </c>
      <c r="C19" t="s">
        <v>143</v>
      </c>
      <c r="D19">
        <v>1.2929999999999999</v>
      </c>
      <c r="E19">
        <v>1.3593</v>
      </c>
      <c r="F19" s="1">
        <f t="shared" si="0"/>
        <v>6.6300000000000026E-2</v>
      </c>
      <c r="G19" t="s">
        <v>144</v>
      </c>
      <c r="H19">
        <v>1.3123</v>
      </c>
      <c r="I19">
        <v>2.0390000000000001</v>
      </c>
      <c r="J19" s="1">
        <f t="shared" si="1"/>
        <v>0.72670000000000012</v>
      </c>
      <c r="K19" s="1">
        <f t="shared" si="2"/>
        <v>0.79300000000000015</v>
      </c>
      <c r="L19" s="1">
        <f t="shared" si="3"/>
        <v>8.3606557377049189</v>
      </c>
      <c r="N19" t="s">
        <v>25</v>
      </c>
      <c r="O19">
        <f>MAX(L2:L21)</f>
        <v>18.305694819385522</v>
      </c>
      <c r="Q19">
        <f>(K20/B20)*100</f>
        <v>2.6335185185185184</v>
      </c>
      <c r="S19" t="s">
        <v>25</v>
      </c>
      <c r="T19">
        <f>MAX(Q2:Q20)</f>
        <v>3.1169230769230767</v>
      </c>
    </row>
    <row r="20" spans="1:20" x14ac:dyDescent="0.75">
      <c r="A20" s="1">
        <v>19</v>
      </c>
      <c r="B20">
        <v>54</v>
      </c>
      <c r="C20" t="s">
        <v>145</v>
      </c>
      <c r="D20">
        <v>1.3066</v>
      </c>
      <c r="E20">
        <v>1.4813000000000001</v>
      </c>
      <c r="F20" s="1">
        <f t="shared" si="0"/>
        <v>0.17470000000000008</v>
      </c>
      <c r="G20" t="s">
        <v>146</v>
      </c>
      <c r="H20">
        <v>1.3043</v>
      </c>
      <c r="I20" s="1">
        <v>2.5516999999999999</v>
      </c>
      <c r="J20" s="1">
        <f t="shared" si="1"/>
        <v>1.2473999999999998</v>
      </c>
      <c r="K20" s="1">
        <f t="shared" si="2"/>
        <v>1.4220999999999999</v>
      </c>
      <c r="L20" s="1">
        <f t="shared" si="3"/>
        <v>12.284649462063152</v>
      </c>
      <c r="N20" t="s">
        <v>26</v>
      </c>
      <c r="O20">
        <f>SUM(L2:L21)</f>
        <v>234.20144305294909</v>
      </c>
      <c r="Q20">
        <f>(K21/B21)*100</f>
        <v>1.5460784313725491</v>
      </c>
      <c r="S20" t="s">
        <v>26</v>
      </c>
      <c r="T20">
        <f>SUM(Q2:Q20)</f>
        <v>46.968968885934117</v>
      </c>
    </row>
    <row r="21" spans="1:20" ht="15.5" thickBot="1" x14ac:dyDescent="0.9">
      <c r="A21" s="1">
        <v>20</v>
      </c>
      <c r="B21">
        <v>51</v>
      </c>
      <c r="C21" t="s">
        <v>148</v>
      </c>
      <c r="D21">
        <v>1.3028</v>
      </c>
      <c r="E21" s="2">
        <v>1.4024000000000001</v>
      </c>
      <c r="F21" s="1">
        <f t="shared" si="0"/>
        <v>9.9600000000000133E-2</v>
      </c>
      <c r="G21" t="s">
        <v>149</v>
      </c>
      <c r="H21">
        <v>1.304</v>
      </c>
      <c r="I21" s="1">
        <v>1.9928999999999999</v>
      </c>
      <c r="J21" s="1">
        <f t="shared" si="1"/>
        <v>0.68889999999999985</v>
      </c>
      <c r="K21" s="1">
        <f t="shared" si="2"/>
        <v>0.78849999999999998</v>
      </c>
      <c r="L21" s="1">
        <f t="shared" si="3"/>
        <v>12.631578947368439</v>
      </c>
      <c r="N21" s="6" t="s">
        <v>27</v>
      </c>
      <c r="O21" s="6">
        <v>20</v>
      </c>
      <c r="Q21" t="e">
        <f>(K22/B22)*100</f>
        <v>#DIV/0!</v>
      </c>
      <c r="S21" s="6" t="s">
        <v>27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53</v>
      </c>
      <c r="C2" t="s">
        <v>28</v>
      </c>
      <c r="D2">
        <v>1.3066</v>
      </c>
      <c r="E2">
        <v>1.4568000000000001</v>
      </c>
      <c r="F2" s="1">
        <f t="shared" ref="F2:F21" si="0">(E2-D2)</f>
        <v>0.15020000000000011</v>
      </c>
      <c r="G2" t="s">
        <v>29</v>
      </c>
      <c r="H2">
        <v>1.3016000000000001</v>
      </c>
      <c r="I2">
        <v>2.8418999999999999</v>
      </c>
      <c r="J2" s="1">
        <f t="shared" ref="J2:J21" si="1">(I2-H2)</f>
        <v>1.5402999999999998</v>
      </c>
      <c r="K2" s="1">
        <f t="shared" ref="K2:K21" si="2">(F2+J2)</f>
        <v>1.6904999999999999</v>
      </c>
      <c r="L2" s="1">
        <f t="shared" ref="L2:L21" si="3">(F2/K2)*100</f>
        <v>8.8849452824608175</v>
      </c>
      <c r="Q2">
        <f t="shared" ref="Q2:Q18" si="4">(K2/B2)*100</f>
        <v>3.189622641509434</v>
      </c>
    </row>
    <row r="3" spans="1:20" x14ac:dyDescent="0.75">
      <c r="A3" s="1">
        <v>2</v>
      </c>
      <c r="B3">
        <v>50</v>
      </c>
      <c r="C3" t="s">
        <v>30</v>
      </c>
      <c r="D3">
        <v>1.3115000000000001</v>
      </c>
      <c r="E3">
        <v>1.4103000000000001</v>
      </c>
      <c r="F3" s="1">
        <f t="shared" si="0"/>
        <v>9.8799999999999999E-2</v>
      </c>
      <c r="G3" t="s">
        <v>31</v>
      </c>
      <c r="H3">
        <v>1.3109</v>
      </c>
      <c r="I3">
        <v>2.2463000000000002</v>
      </c>
      <c r="J3" s="1">
        <f t="shared" si="1"/>
        <v>0.93540000000000023</v>
      </c>
      <c r="K3" s="1">
        <f t="shared" si="2"/>
        <v>1.0342000000000002</v>
      </c>
      <c r="L3" s="1">
        <f t="shared" si="3"/>
        <v>9.5532778959582263</v>
      </c>
      <c r="Q3">
        <f t="shared" si="4"/>
        <v>2.0684000000000005</v>
      </c>
    </row>
    <row r="4" spans="1:20" x14ac:dyDescent="0.75">
      <c r="A4" s="1">
        <v>3</v>
      </c>
      <c r="B4">
        <v>50</v>
      </c>
      <c r="C4" t="s">
        <v>32</v>
      </c>
      <c r="D4">
        <v>1.3216000000000001</v>
      </c>
      <c r="E4">
        <v>1.5038</v>
      </c>
      <c r="F4" s="1">
        <f t="shared" si="0"/>
        <v>0.18219999999999992</v>
      </c>
      <c r="G4" t="s">
        <v>33</v>
      </c>
      <c r="H4">
        <v>1.3223</v>
      </c>
      <c r="I4">
        <v>2.4775</v>
      </c>
      <c r="J4" s="1">
        <f t="shared" si="1"/>
        <v>1.1552</v>
      </c>
      <c r="K4" s="1">
        <f t="shared" si="2"/>
        <v>1.3373999999999999</v>
      </c>
      <c r="L4" s="1">
        <f t="shared" si="3"/>
        <v>13.623448482129499</v>
      </c>
      <c r="Q4">
        <f t="shared" si="4"/>
        <v>2.6747999999999998</v>
      </c>
    </row>
    <row r="5" spans="1:20" ht="15.5" thickBot="1" x14ac:dyDescent="0.9">
      <c r="A5" s="1">
        <v>4</v>
      </c>
      <c r="B5">
        <v>48</v>
      </c>
      <c r="C5" t="s">
        <v>34</v>
      </c>
      <c r="D5">
        <v>1.3042</v>
      </c>
      <c r="E5">
        <v>1.4311</v>
      </c>
      <c r="F5" s="1">
        <f t="shared" si="0"/>
        <v>0.12690000000000001</v>
      </c>
      <c r="G5" t="s">
        <v>35</v>
      </c>
      <c r="H5">
        <v>1.3057000000000001</v>
      </c>
      <c r="I5">
        <v>2.2591000000000001</v>
      </c>
      <c r="J5" s="1">
        <f t="shared" si="1"/>
        <v>0.95340000000000003</v>
      </c>
      <c r="K5" s="1">
        <f t="shared" si="2"/>
        <v>1.0803</v>
      </c>
      <c r="L5" s="1">
        <f t="shared" si="3"/>
        <v>11.746737017495141</v>
      </c>
      <c r="Q5">
        <f t="shared" si="4"/>
        <v>2.2506250000000003</v>
      </c>
    </row>
    <row r="6" spans="1:20" ht="16" x14ac:dyDescent="0.8">
      <c r="A6" s="1">
        <v>5</v>
      </c>
      <c r="B6">
        <v>50</v>
      </c>
      <c r="C6" t="s">
        <v>36</v>
      </c>
      <c r="D6">
        <v>1.3228</v>
      </c>
      <c r="E6">
        <v>1.4721</v>
      </c>
      <c r="F6" s="1">
        <f t="shared" si="0"/>
        <v>0.14929999999999999</v>
      </c>
      <c r="G6" t="s">
        <v>37</v>
      </c>
      <c r="H6">
        <v>1.33</v>
      </c>
      <c r="I6">
        <v>2.5293000000000001</v>
      </c>
      <c r="J6" s="1">
        <f t="shared" si="1"/>
        <v>1.1993</v>
      </c>
      <c r="K6" s="1">
        <f t="shared" si="2"/>
        <v>1.3486</v>
      </c>
      <c r="L6" s="1">
        <f t="shared" si="3"/>
        <v>11.070740026694349</v>
      </c>
      <c r="N6" s="3" t="s">
        <v>13</v>
      </c>
      <c r="O6" s="3"/>
      <c r="Q6">
        <f t="shared" si="4"/>
        <v>2.6972</v>
      </c>
      <c r="S6" s="3" t="s">
        <v>14</v>
      </c>
      <c r="T6" s="3"/>
    </row>
    <row r="7" spans="1:20" ht="16" x14ac:dyDescent="0.8">
      <c r="A7" s="1">
        <v>6</v>
      </c>
      <c r="B7">
        <v>47</v>
      </c>
      <c r="C7" t="s">
        <v>38</v>
      </c>
      <c r="D7">
        <v>1.3149</v>
      </c>
      <c r="E7" s="4">
        <v>1.5157</v>
      </c>
      <c r="F7" s="1">
        <f t="shared" si="0"/>
        <v>0.20080000000000009</v>
      </c>
      <c r="G7" t="s">
        <v>39</v>
      </c>
      <c r="H7">
        <v>1.3139000000000001</v>
      </c>
      <c r="I7">
        <v>2.7134999999999998</v>
      </c>
      <c r="J7" s="1">
        <f t="shared" si="1"/>
        <v>1.3995999999999997</v>
      </c>
      <c r="K7" s="1">
        <f t="shared" si="2"/>
        <v>1.6003999999999998</v>
      </c>
      <c r="L7" s="1">
        <f t="shared" si="3"/>
        <v>12.546863284178963</v>
      </c>
      <c r="N7" s="5"/>
      <c r="O7" s="5"/>
      <c r="Q7">
        <f t="shared" si="4"/>
        <v>3.4051063829787234</v>
      </c>
      <c r="S7" s="5"/>
      <c r="T7" s="5"/>
    </row>
    <row r="8" spans="1:20" x14ac:dyDescent="0.75">
      <c r="A8" s="1">
        <v>7</v>
      </c>
      <c r="B8">
        <v>55</v>
      </c>
      <c r="C8" t="s">
        <v>40</v>
      </c>
      <c r="D8">
        <v>1.3170999999999999</v>
      </c>
      <c r="E8">
        <v>1.51</v>
      </c>
      <c r="F8" s="1">
        <f t="shared" si="0"/>
        <v>0.19290000000000007</v>
      </c>
      <c r="G8" t="s">
        <v>41</v>
      </c>
      <c r="H8">
        <v>1.3093999999999999</v>
      </c>
      <c r="I8">
        <v>2.4916</v>
      </c>
      <c r="J8" s="1">
        <f t="shared" si="1"/>
        <v>1.1822000000000001</v>
      </c>
      <c r="K8" s="1">
        <f t="shared" si="2"/>
        <v>1.3751000000000002</v>
      </c>
      <c r="L8" s="1">
        <f t="shared" si="3"/>
        <v>14.028070685768309</v>
      </c>
      <c r="Q8">
        <f t="shared" si="4"/>
        <v>2.5001818181818183</v>
      </c>
    </row>
    <row r="9" spans="1:20" x14ac:dyDescent="0.75">
      <c r="A9" s="1">
        <v>8</v>
      </c>
      <c r="B9">
        <v>49</v>
      </c>
      <c r="C9" t="s">
        <v>42</v>
      </c>
      <c r="D9">
        <v>1.3258000000000001</v>
      </c>
      <c r="E9">
        <v>1.5804</v>
      </c>
      <c r="F9" s="1">
        <f t="shared" si="0"/>
        <v>0.25459999999999994</v>
      </c>
      <c r="G9" t="s">
        <v>43</v>
      </c>
      <c r="H9">
        <v>1.3138000000000001</v>
      </c>
      <c r="I9">
        <v>2.3593999999999999</v>
      </c>
      <c r="J9" s="1">
        <f t="shared" si="1"/>
        <v>1.0455999999999999</v>
      </c>
      <c r="K9" s="1">
        <f t="shared" si="2"/>
        <v>1.3001999999999998</v>
      </c>
      <c r="L9" s="1">
        <f t="shared" si="3"/>
        <v>19.581602830333793</v>
      </c>
      <c r="N9" t="s">
        <v>15</v>
      </c>
      <c r="O9">
        <f>AVERAGE(L2:L21)</f>
        <v>11.841650844788159</v>
      </c>
      <c r="Q9">
        <f t="shared" si="4"/>
        <v>2.6534693877551017</v>
      </c>
      <c r="S9" t="s">
        <v>15</v>
      </c>
      <c r="T9">
        <f>AVERAGE(Q2:Q20)</f>
        <v>2.562660407792694</v>
      </c>
    </row>
    <row r="10" spans="1:20" x14ac:dyDescent="0.75">
      <c r="A10" s="1">
        <v>9</v>
      </c>
      <c r="B10">
        <v>48</v>
      </c>
      <c r="C10" t="s">
        <v>44</v>
      </c>
      <c r="D10">
        <v>1.3189</v>
      </c>
      <c r="E10">
        <v>1.4061999999999999</v>
      </c>
      <c r="F10" s="1">
        <f t="shared" si="0"/>
        <v>8.7299999999999933E-2</v>
      </c>
      <c r="G10" t="s">
        <v>45</v>
      </c>
      <c r="H10">
        <v>1.3216000000000001</v>
      </c>
      <c r="I10">
        <v>2.3839000000000001</v>
      </c>
      <c r="J10" s="1">
        <f t="shared" si="1"/>
        <v>1.0623</v>
      </c>
      <c r="K10" s="1">
        <f t="shared" si="2"/>
        <v>1.1496</v>
      </c>
      <c r="L10" s="1">
        <f t="shared" si="3"/>
        <v>7.5939457202505167</v>
      </c>
      <c r="N10" t="s">
        <v>16</v>
      </c>
      <c r="O10">
        <f>(O13/SQRT(20))</f>
        <v>0.77459674736488671</v>
      </c>
      <c r="Q10">
        <f t="shared" si="4"/>
        <v>2.395</v>
      </c>
      <c r="S10" t="s">
        <v>16</v>
      </c>
      <c r="T10">
        <f>(T13/SQRT(20))</f>
        <v>8.6204463540857756E-2</v>
      </c>
    </row>
    <row r="11" spans="1:20" x14ac:dyDescent="0.75">
      <c r="A11" s="1">
        <v>10</v>
      </c>
      <c r="B11">
        <v>50</v>
      </c>
      <c r="C11" t="s">
        <v>46</v>
      </c>
      <c r="D11">
        <v>1.3026</v>
      </c>
      <c r="E11">
        <v>1.4068000000000001</v>
      </c>
      <c r="F11" s="1">
        <f t="shared" si="0"/>
        <v>0.10420000000000007</v>
      </c>
      <c r="G11" t="s">
        <v>47</v>
      </c>
      <c r="H11">
        <v>1.3209</v>
      </c>
      <c r="I11">
        <v>2.7544</v>
      </c>
      <c r="J11" s="1">
        <f t="shared" si="1"/>
        <v>1.4335</v>
      </c>
      <c r="K11" s="1">
        <f t="shared" si="2"/>
        <v>1.5377000000000001</v>
      </c>
      <c r="L11" s="1">
        <f t="shared" si="3"/>
        <v>6.7763542953762146</v>
      </c>
      <c r="N11" t="s">
        <v>17</v>
      </c>
      <c r="O11">
        <f>MEDIAN(L2:L21)</f>
        <v>11.73302609254309</v>
      </c>
      <c r="Q11">
        <f t="shared" si="4"/>
        <v>3.0754000000000001</v>
      </c>
      <c r="S11" t="s">
        <v>17</v>
      </c>
      <c r="T11">
        <f>MEDIAN(Q2:Q20)</f>
        <v>2.5001818181818183</v>
      </c>
    </row>
    <row r="12" spans="1:20" x14ac:dyDescent="0.75">
      <c r="A12" s="1">
        <v>11</v>
      </c>
      <c r="B12">
        <v>48</v>
      </c>
      <c r="C12" t="s">
        <v>48</v>
      </c>
      <c r="D12">
        <v>1.3149999999999999</v>
      </c>
      <c r="E12">
        <v>1.4142999999999999</v>
      </c>
      <c r="F12" s="1">
        <f t="shared" si="0"/>
        <v>9.9299999999999944E-2</v>
      </c>
      <c r="G12" t="s">
        <v>49</v>
      </c>
      <c r="H12">
        <v>1.3055000000000001</v>
      </c>
      <c r="I12">
        <v>2.2970999999999999</v>
      </c>
      <c r="J12" s="1">
        <f t="shared" si="1"/>
        <v>0.99159999999999981</v>
      </c>
      <c r="K12" s="1">
        <f t="shared" si="2"/>
        <v>1.0908999999999998</v>
      </c>
      <c r="L12" s="1">
        <f t="shared" si="3"/>
        <v>9.1025758547987863</v>
      </c>
      <c r="N12" t="s">
        <v>18</v>
      </c>
      <c r="O12" t="e">
        <f>_xlfn.MODE.SNGL(L2:L21)</f>
        <v>#N/A</v>
      </c>
      <c r="Q12">
        <f t="shared" si="4"/>
        <v>2.2727083333333327</v>
      </c>
      <c r="S12" t="s">
        <v>18</v>
      </c>
      <c r="T12" t="e">
        <f>_xlfn.MODE.SNGL(Q2:Q20)</f>
        <v>#N/A</v>
      </c>
    </row>
    <row r="13" spans="1:20" x14ac:dyDescent="0.75">
      <c r="A13" s="1">
        <v>12</v>
      </c>
      <c r="B13">
        <v>47</v>
      </c>
      <c r="C13" t="s">
        <v>50</v>
      </c>
      <c r="D13">
        <v>1.3129</v>
      </c>
      <c r="E13">
        <v>1.4587000000000001</v>
      </c>
      <c r="F13" s="1">
        <f t="shared" si="0"/>
        <v>0.14580000000000015</v>
      </c>
      <c r="G13" t="s">
        <v>51</v>
      </c>
      <c r="H13">
        <v>1.3144</v>
      </c>
      <c r="I13">
        <v>2.4127000000000001</v>
      </c>
      <c r="J13" s="1">
        <f t="shared" si="1"/>
        <v>1.0983000000000001</v>
      </c>
      <c r="K13" s="1">
        <f t="shared" si="2"/>
        <v>1.2441000000000002</v>
      </c>
      <c r="L13" s="1">
        <f t="shared" si="3"/>
        <v>11.71931516759104</v>
      </c>
      <c r="N13" t="s">
        <v>19</v>
      </c>
      <c r="O13">
        <f>_xlfn.STDEV.S(L2:L21)</f>
        <v>3.4641019645162356</v>
      </c>
      <c r="Q13">
        <f t="shared" si="4"/>
        <v>2.647021276595745</v>
      </c>
      <c r="S13" t="s">
        <v>19</v>
      </c>
      <c r="T13">
        <f>_xlfn.STDEV.S(Q2:Q20)</f>
        <v>0.38551808088252038</v>
      </c>
    </row>
    <row r="14" spans="1:20" x14ac:dyDescent="0.75">
      <c r="A14" s="1">
        <v>13</v>
      </c>
      <c r="B14">
        <v>48</v>
      </c>
      <c r="C14" t="s">
        <v>52</v>
      </c>
      <c r="D14">
        <v>1.3024</v>
      </c>
      <c r="E14">
        <v>1.4018999999999999</v>
      </c>
      <c r="F14" s="1">
        <f t="shared" si="0"/>
        <v>9.9499999999999922E-2</v>
      </c>
      <c r="G14" t="s">
        <v>53</v>
      </c>
      <c r="H14">
        <v>1.3129</v>
      </c>
      <c r="I14">
        <v>2.2141999999999999</v>
      </c>
      <c r="J14" s="1">
        <f t="shared" si="1"/>
        <v>0.90129999999999999</v>
      </c>
      <c r="K14" s="1">
        <f t="shared" si="2"/>
        <v>1.0007999999999999</v>
      </c>
      <c r="L14" s="1">
        <f t="shared" si="3"/>
        <v>9.9420463629096645</v>
      </c>
      <c r="N14" t="s">
        <v>20</v>
      </c>
      <c r="O14">
        <f>_xlfn.VAR.S(L2:L21)</f>
        <v>12.000002420565243</v>
      </c>
      <c r="Q14">
        <f t="shared" si="4"/>
        <v>2.0849999999999995</v>
      </c>
      <c r="S14" t="s">
        <v>20</v>
      </c>
      <c r="T14">
        <f>_xlfn.VAR.S(Q2:Q20)</f>
        <v>0.14862419068734153</v>
      </c>
    </row>
    <row r="15" spans="1:20" x14ac:dyDescent="0.75">
      <c r="A15" s="1">
        <v>14</v>
      </c>
      <c r="B15">
        <v>47</v>
      </c>
      <c r="C15" t="s">
        <v>54</v>
      </c>
      <c r="D15">
        <v>1.319</v>
      </c>
      <c r="E15">
        <v>1.4728000000000001</v>
      </c>
      <c r="F15" s="1">
        <f t="shared" si="0"/>
        <v>0.15380000000000016</v>
      </c>
      <c r="G15" t="s">
        <v>55</v>
      </c>
      <c r="H15">
        <v>1.3182</v>
      </c>
      <c r="I15">
        <v>2.1964000000000001</v>
      </c>
      <c r="J15" s="1">
        <f t="shared" si="1"/>
        <v>0.87820000000000009</v>
      </c>
      <c r="K15" s="1">
        <f t="shared" si="2"/>
        <v>1.0320000000000003</v>
      </c>
      <c r="L15" s="1">
        <f t="shared" si="3"/>
        <v>14.903100775193812</v>
      </c>
      <c r="N15" t="s">
        <v>21</v>
      </c>
      <c r="O15">
        <f>KURT(L2:L21)</f>
        <v>0.3258781601564249</v>
      </c>
      <c r="Q15">
        <f t="shared" si="4"/>
        <v>2.1957446808510643</v>
      </c>
      <c r="S15" t="s">
        <v>21</v>
      </c>
      <c r="T15">
        <f>KURT(Q2:Q20)</f>
        <v>-0.18941002951551145</v>
      </c>
    </row>
    <row r="16" spans="1:20" x14ac:dyDescent="0.75">
      <c r="A16" s="1">
        <v>15</v>
      </c>
      <c r="B16">
        <v>46</v>
      </c>
      <c r="C16" t="s">
        <v>56</v>
      </c>
      <c r="D16">
        <v>1.3131999999999999</v>
      </c>
      <c r="E16">
        <v>1.3886000000000001</v>
      </c>
      <c r="F16" s="1">
        <f t="shared" si="0"/>
        <v>7.5400000000000134E-2</v>
      </c>
      <c r="G16" t="s">
        <v>57</v>
      </c>
      <c r="H16">
        <v>1.3174999999999999</v>
      </c>
      <c r="I16">
        <v>2.1821000000000002</v>
      </c>
      <c r="J16" s="1">
        <f t="shared" si="1"/>
        <v>0.86460000000000026</v>
      </c>
      <c r="K16" s="1">
        <f t="shared" si="2"/>
        <v>0.94000000000000039</v>
      </c>
      <c r="L16" s="1">
        <f t="shared" si="3"/>
        <v>8.0212765957446912</v>
      </c>
      <c r="N16" t="s">
        <v>22</v>
      </c>
      <c r="O16">
        <f>SKEW(L2:L21)</f>
        <v>0.76460881955122251</v>
      </c>
      <c r="Q16">
        <f t="shared" si="4"/>
        <v>2.0434782608695663</v>
      </c>
      <c r="S16" t="s">
        <v>22</v>
      </c>
      <c r="T16">
        <f>SKEW(Q2:Q20)</f>
        <v>0.59434735418325124</v>
      </c>
    </row>
    <row r="17" spans="1:20" x14ac:dyDescent="0.75">
      <c r="A17" s="1">
        <v>16</v>
      </c>
      <c r="B17">
        <v>48</v>
      </c>
      <c r="C17" t="s">
        <v>58</v>
      </c>
      <c r="D17">
        <v>1.3193999999999999</v>
      </c>
      <c r="E17">
        <v>1.4936</v>
      </c>
      <c r="F17" s="1">
        <f t="shared" si="0"/>
        <v>0.17420000000000013</v>
      </c>
      <c r="G17" t="s">
        <v>59</v>
      </c>
      <c r="H17">
        <v>1.3207</v>
      </c>
      <c r="I17">
        <v>2.5421999999999998</v>
      </c>
      <c r="J17" s="1">
        <f t="shared" si="1"/>
        <v>1.2214999999999998</v>
      </c>
      <c r="K17" s="1">
        <f t="shared" si="2"/>
        <v>1.3956999999999999</v>
      </c>
      <c r="L17" s="1">
        <f t="shared" si="3"/>
        <v>12.481192233287967</v>
      </c>
      <c r="N17" t="s">
        <v>23</v>
      </c>
      <c r="O17">
        <f>MAX(L2:L21)-MIN(L2:L21)</f>
        <v>12.805248534957578</v>
      </c>
      <c r="Q17">
        <f t="shared" si="4"/>
        <v>2.9077083333333333</v>
      </c>
      <c r="S17" t="s">
        <v>23</v>
      </c>
      <c r="T17">
        <f>MAX(Q2:Q20)-MIN(Q2:Q20)</f>
        <v>1.3616281221091571</v>
      </c>
    </row>
    <row r="18" spans="1:20" x14ac:dyDescent="0.75">
      <c r="A18" s="1">
        <v>17</v>
      </c>
      <c r="B18">
        <v>48</v>
      </c>
      <c r="C18" t="s">
        <v>60</v>
      </c>
      <c r="D18">
        <v>1.3192999999999999</v>
      </c>
      <c r="E18">
        <v>1.494</v>
      </c>
      <c r="F18" s="1">
        <f t="shared" si="0"/>
        <v>0.17470000000000008</v>
      </c>
      <c r="G18" t="s">
        <v>61</v>
      </c>
      <c r="H18">
        <v>1.325</v>
      </c>
      <c r="I18">
        <v>2.3287</v>
      </c>
      <c r="J18" s="1">
        <f t="shared" si="1"/>
        <v>1.0037</v>
      </c>
      <c r="K18" s="1">
        <f t="shared" si="2"/>
        <v>1.1784000000000001</v>
      </c>
      <c r="L18" s="1">
        <f t="shared" si="3"/>
        <v>14.825186693822138</v>
      </c>
      <c r="N18" t="s">
        <v>24</v>
      </c>
      <c r="O18">
        <f>MIN(L2:L21)</f>
        <v>6.7763542953762146</v>
      </c>
      <c r="Q18">
        <f t="shared" si="4"/>
        <v>2.4550000000000001</v>
      </c>
      <c r="S18" t="s">
        <v>24</v>
      </c>
      <c r="T18">
        <f>MIN(Q2:Q20)</f>
        <v>2.0434782608695663</v>
      </c>
    </row>
    <row r="19" spans="1:20" x14ac:dyDescent="0.75">
      <c r="A19" s="1">
        <v>18</v>
      </c>
      <c r="B19">
        <v>48</v>
      </c>
      <c r="C19" t="s">
        <v>62</v>
      </c>
      <c r="D19">
        <v>1.3253999999999999</v>
      </c>
      <c r="E19">
        <v>1.4140999999999999</v>
      </c>
      <c r="F19" s="1">
        <f t="shared" si="0"/>
        <v>8.8700000000000001E-2</v>
      </c>
      <c r="G19" t="s">
        <v>63</v>
      </c>
      <c r="H19">
        <v>1.3109999999999999</v>
      </c>
      <c r="I19">
        <v>2.1823000000000001</v>
      </c>
      <c r="J19" s="1">
        <f t="shared" si="1"/>
        <v>0.87130000000000019</v>
      </c>
      <c r="K19" s="1">
        <f t="shared" si="2"/>
        <v>0.96000000000000019</v>
      </c>
      <c r="L19" s="1">
        <f t="shared" si="3"/>
        <v>9.2395833333333321</v>
      </c>
      <c r="N19" t="s">
        <v>25</v>
      </c>
      <c r="O19">
        <f>MAX(L2:L21)</f>
        <v>19.581602830333793</v>
      </c>
      <c r="Q19">
        <f>(K20/B20)*100</f>
        <v>2.7312244897959177</v>
      </c>
      <c r="S19" t="s">
        <v>25</v>
      </c>
      <c r="T19">
        <f>MAX(Q2:Q20)</f>
        <v>3.4051063829787234</v>
      </c>
    </row>
    <row r="20" spans="1:20" x14ac:dyDescent="0.75">
      <c r="A20" s="1">
        <v>19</v>
      </c>
      <c r="B20">
        <v>49</v>
      </c>
      <c r="C20" t="s">
        <v>64</v>
      </c>
      <c r="D20">
        <v>1.3063</v>
      </c>
      <c r="E20">
        <v>1.5593999999999999</v>
      </c>
      <c r="F20" s="1">
        <f t="shared" si="0"/>
        <v>0.25309999999999988</v>
      </c>
      <c r="G20" t="s">
        <v>65</v>
      </c>
      <c r="H20">
        <v>1.3068</v>
      </c>
      <c r="I20" s="1">
        <v>2.3919999999999999</v>
      </c>
      <c r="J20" s="1">
        <f t="shared" si="1"/>
        <v>1.0851999999999999</v>
      </c>
      <c r="K20" s="1">
        <f t="shared" si="2"/>
        <v>1.3382999999999998</v>
      </c>
      <c r="L20" s="1">
        <f t="shared" si="3"/>
        <v>18.912052604049908</v>
      </c>
      <c r="N20" t="s">
        <v>26</v>
      </c>
      <c r="O20">
        <f>SUM(L2:L21)</f>
        <v>236.83301689576317</v>
      </c>
      <c r="Q20">
        <f>(K21/B21)*100</f>
        <v>2.4428571428571435</v>
      </c>
      <c r="S20" t="s">
        <v>26</v>
      </c>
      <c r="T20">
        <f>SUM(Q2:Q20)</f>
        <v>48.690547748061185</v>
      </c>
    </row>
    <row r="21" spans="1:20" ht="15.5" thickBot="1" x14ac:dyDescent="0.9">
      <c r="A21" s="1">
        <v>20</v>
      </c>
      <c r="B21">
        <v>49</v>
      </c>
      <c r="C21" t="s">
        <v>67</v>
      </c>
      <c r="D21">
        <v>1.3223</v>
      </c>
      <c r="E21" s="2">
        <v>1.4693000000000001</v>
      </c>
      <c r="F21" s="1">
        <f t="shared" si="0"/>
        <v>0.14700000000000002</v>
      </c>
      <c r="G21" t="s">
        <v>68</v>
      </c>
      <c r="H21">
        <v>1.3191999999999999</v>
      </c>
      <c r="I21" s="1">
        <v>2.3692000000000002</v>
      </c>
      <c r="J21" s="1">
        <f t="shared" si="1"/>
        <v>1.0500000000000003</v>
      </c>
      <c r="K21" s="1">
        <f t="shared" si="2"/>
        <v>1.1970000000000003</v>
      </c>
      <c r="L21" s="1">
        <f t="shared" si="3"/>
        <v>12.280701754385964</v>
      </c>
      <c r="N21" s="6" t="s">
        <v>27</v>
      </c>
      <c r="O21" s="6">
        <v>20</v>
      </c>
      <c r="Q21" t="e">
        <f>(K22/B22)*100</f>
        <v>#DIV/0!</v>
      </c>
      <c r="S21" s="6" t="s">
        <v>27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46</v>
      </c>
      <c r="C2" t="s">
        <v>190</v>
      </c>
      <c r="D2">
        <v>1.3073999999999999</v>
      </c>
      <c r="E2">
        <v>1.413</v>
      </c>
      <c r="F2" s="1">
        <f t="shared" ref="F2:F9" si="0">(E2-D2)</f>
        <v>0.10560000000000014</v>
      </c>
      <c r="G2" t="s">
        <v>191</v>
      </c>
      <c r="H2">
        <v>1.3041</v>
      </c>
      <c r="I2">
        <v>2.0547</v>
      </c>
      <c r="J2" s="1">
        <f t="shared" ref="J2:J21" si="1">(I2-H2)</f>
        <v>0.75059999999999993</v>
      </c>
      <c r="K2" s="1">
        <f t="shared" ref="K2:K21" si="2">(F2+J2)</f>
        <v>0.85620000000000007</v>
      </c>
      <c r="L2" s="1">
        <f t="shared" ref="L2:L21" si="3">(F2/K2)*100</f>
        <v>12.333566923615992</v>
      </c>
      <c r="Q2">
        <f t="shared" ref="Q2:Q18" si="4">(K2/B2)*100</f>
        <v>1.8613043478260871</v>
      </c>
    </row>
    <row r="3" spans="1:20" x14ac:dyDescent="0.75">
      <c r="A3" s="1">
        <v>2</v>
      </c>
      <c r="B3">
        <v>44</v>
      </c>
      <c r="C3" t="s">
        <v>192</v>
      </c>
      <c r="D3">
        <v>1.2982</v>
      </c>
      <c r="E3">
        <v>1.4215</v>
      </c>
      <c r="F3" s="1">
        <f t="shared" si="0"/>
        <v>0.12329999999999997</v>
      </c>
      <c r="G3" t="s">
        <v>193</v>
      </c>
      <c r="H3">
        <v>1.3041</v>
      </c>
      <c r="I3">
        <v>2.302</v>
      </c>
      <c r="J3" s="1">
        <f t="shared" si="1"/>
        <v>0.99790000000000001</v>
      </c>
      <c r="K3" s="1">
        <f t="shared" si="2"/>
        <v>1.1212</v>
      </c>
      <c r="L3" s="1">
        <f t="shared" si="3"/>
        <v>10.997145915090972</v>
      </c>
      <c r="Q3">
        <f t="shared" si="4"/>
        <v>2.5481818181818183</v>
      </c>
    </row>
    <row r="4" spans="1:20" x14ac:dyDescent="0.75">
      <c r="A4" s="1">
        <v>3</v>
      </c>
      <c r="B4">
        <v>52</v>
      </c>
      <c r="C4" t="s">
        <v>194</v>
      </c>
      <c r="D4">
        <v>1.2939000000000001</v>
      </c>
      <c r="E4">
        <v>1.4515</v>
      </c>
      <c r="F4" s="1">
        <f t="shared" si="0"/>
        <v>0.15759999999999996</v>
      </c>
      <c r="G4" t="s">
        <v>195</v>
      </c>
      <c r="H4">
        <v>1.302</v>
      </c>
      <c r="I4">
        <v>2.6166</v>
      </c>
      <c r="J4" s="1">
        <f t="shared" si="1"/>
        <v>1.3146</v>
      </c>
      <c r="K4" s="1">
        <f t="shared" si="2"/>
        <v>1.4722</v>
      </c>
      <c r="L4" s="1">
        <f t="shared" si="3"/>
        <v>10.705067246298055</v>
      </c>
      <c r="Q4">
        <f t="shared" si="4"/>
        <v>2.8311538461538461</v>
      </c>
    </row>
    <row r="5" spans="1:20" ht="15.5" thickBot="1" x14ac:dyDescent="0.9">
      <c r="A5" s="1">
        <v>4</v>
      </c>
      <c r="B5">
        <v>50</v>
      </c>
      <c r="C5" t="s">
        <v>196</v>
      </c>
      <c r="D5">
        <v>1.3062</v>
      </c>
      <c r="E5">
        <v>1.43</v>
      </c>
      <c r="F5" s="1">
        <f t="shared" si="0"/>
        <v>0.12379999999999991</v>
      </c>
      <c r="G5" t="s">
        <v>197</v>
      </c>
      <c r="H5">
        <v>1.3147</v>
      </c>
      <c r="I5">
        <v>2.4218000000000002</v>
      </c>
      <c r="J5" s="1">
        <f t="shared" si="1"/>
        <v>1.1071000000000002</v>
      </c>
      <c r="K5" s="1">
        <f t="shared" si="2"/>
        <v>1.2309000000000001</v>
      </c>
      <c r="L5" s="1">
        <f t="shared" si="3"/>
        <v>10.057681371354285</v>
      </c>
      <c r="Q5">
        <f t="shared" si="4"/>
        <v>2.4618000000000002</v>
      </c>
    </row>
    <row r="6" spans="1:20" ht="16" x14ac:dyDescent="0.8">
      <c r="A6" s="1">
        <v>5</v>
      </c>
      <c r="B6">
        <v>54</v>
      </c>
      <c r="C6" t="s">
        <v>198</v>
      </c>
      <c r="D6">
        <v>1.302</v>
      </c>
      <c r="E6">
        <v>1.4766999999999999</v>
      </c>
      <c r="F6" s="1">
        <f t="shared" si="0"/>
        <v>0.17469999999999986</v>
      </c>
      <c r="G6" t="s">
        <v>199</v>
      </c>
      <c r="H6">
        <v>1.3142</v>
      </c>
      <c r="I6">
        <v>2.923</v>
      </c>
      <c r="J6" s="1">
        <f t="shared" si="1"/>
        <v>1.6088</v>
      </c>
      <c r="K6" s="1">
        <f t="shared" si="2"/>
        <v>1.7834999999999999</v>
      </c>
      <c r="L6" s="1">
        <f t="shared" si="3"/>
        <v>9.7953462293243554</v>
      </c>
      <c r="N6" s="3" t="s">
        <v>13</v>
      </c>
      <c r="O6" s="3"/>
      <c r="Q6">
        <f t="shared" si="4"/>
        <v>3.3027777777777776</v>
      </c>
      <c r="S6" s="3" t="s">
        <v>14</v>
      </c>
      <c r="T6" s="3"/>
    </row>
    <row r="7" spans="1:20" ht="16" x14ac:dyDescent="0.8">
      <c r="A7" s="1">
        <v>6</v>
      </c>
      <c r="B7">
        <v>52</v>
      </c>
      <c r="C7" t="s">
        <v>200</v>
      </c>
      <c r="D7">
        <v>1.2905</v>
      </c>
      <c r="E7" s="4">
        <v>1.4449000000000001</v>
      </c>
      <c r="F7" s="1">
        <f t="shared" si="0"/>
        <v>0.15440000000000009</v>
      </c>
      <c r="G7" t="s">
        <v>201</v>
      </c>
      <c r="H7">
        <v>1.3023</v>
      </c>
      <c r="I7">
        <v>2.5577000000000001</v>
      </c>
      <c r="J7" s="1">
        <f t="shared" si="1"/>
        <v>1.2554000000000001</v>
      </c>
      <c r="K7" s="1">
        <f t="shared" si="2"/>
        <v>1.4098000000000002</v>
      </c>
      <c r="L7" s="1">
        <f t="shared" si="3"/>
        <v>10.951908072066965</v>
      </c>
      <c r="N7" s="5"/>
      <c r="O7" s="5"/>
      <c r="Q7">
        <f t="shared" si="4"/>
        <v>2.7111538461538465</v>
      </c>
      <c r="S7" s="5"/>
      <c r="T7" s="5"/>
    </row>
    <row r="8" spans="1:20" x14ac:dyDescent="0.75">
      <c r="A8" s="1">
        <v>7</v>
      </c>
      <c r="B8">
        <v>53</v>
      </c>
      <c r="C8" t="s">
        <v>202</v>
      </c>
      <c r="D8">
        <v>1.3024</v>
      </c>
      <c r="E8">
        <v>1.4563999999999999</v>
      </c>
      <c r="F8" s="1">
        <f t="shared" si="0"/>
        <v>0.15399999999999991</v>
      </c>
      <c r="G8" t="s">
        <v>203</v>
      </c>
      <c r="H8">
        <v>1.3035000000000001</v>
      </c>
      <c r="I8">
        <v>2.6943999999999999</v>
      </c>
      <c r="J8" s="1">
        <f t="shared" si="1"/>
        <v>1.3908999999999998</v>
      </c>
      <c r="K8" s="1">
        <f t="shared" si="2"/>
        <v>1.5448999999999997</v>
      </c>
      <c r="L8" s="1">
        <f t="shared" si="3"/>
        <v>9.9682827367467119</v>
      </c>
      <c r="Q8">
        <f t="shared" si="4"/>
        <v>2.9149056603773578</v>
      </c>
    </row>
    <row r="9" spans="1:20" x14ac:dyDescent="0.75">
      <c r="A9" s="1">
        <v>8</v>
      </c>
      <c r="B9">
        <v>53</v>
      </c>
      <c r="C9" t="s">
        <v>204</v>
      </c>
      <c r="D9">
        <v>1.3003</v>
      </c>
      <c r="E9">
        <v>1.4296</v>
      </c>
      <c r="F9" s="1">
        <f t="shared" si="0"/>
        <v>0.12929999999999997</v>
      </c>
      <c r="G9" t="s">
        <v>205</v>
      </c>
      <c r="H9">
        <v>1.3050999999999999</v>
      </c>
      <c r="I9">
        <v>2.8431999999999999</v>
      </c>
      <c r="J9" s="1">
        <f t="shared" si="1"/>
        <v>1.5381</v>
      </c>
      <c r="K9" s="1">
        <f t="shared" si="2"/>
        <v>1.6674</v>
      </c>
      <c r="L9" s="1">
        <f t="shared" si="3"/>
        <v>7.7545879812882319</v>
      </c>
      <c r="N9" t="s">
        <v>15</v>
      </c>
      <c r="O9">
        <f>AVERAGE(L2:L21)</f>
        <v>21.79918825892528</v>
      </c>
      <c r="Q9">
        <f t="shared" si="4"/>
        <v>3.146037735849057</v>
      </c>
      <c r="S9" t="s">
        <v>15</v>
      </c>
      <c r="T9">
        <f>AVERAGE(Q2:Q20)</f>
        <v>2.5681850491331688</v>
      </c>
    </row>
    <row r="10" spans="1:20" x14ac:dyDescent="0.75">
      <c r="A10" s="1">
        <v>9</v>
      </c>
      <c r="B10">
        <v>52</v>
      </c>
      <c r="C10" t="s">
        <v>206</v>
      </c>
      <c r="D10">
        <v>1.3059000000000001</v>
      </c>
      <c r="E10">
        <v>1.4379</v>
      </c>
      <c r="F10" s="1">
        <f t="shared" ref="F10:F21" si="5">(E11-D10)</f>
        <v>0.14019999999999988</v>
      </c>
      <c r="G10" t="s">
        <v>207</v>
      </c>
      <c r="H10">
        <v>1.3056000000000001</v>
      </c>
      <c r="I10">
        <v>2.6533000000000002</v>
      </c>
      <c r="J10" s="1">
        <f t="shared" si="1"/>
        <v>1.3477000000000001</v>
      </c>
      <c r="K10" s="1">
        <f t="shared" si="2"/>
        <v>1.4879</v>
      </c>
      <c r="L10" s="1">
        <f t="shared" si="3"/>
        <v>9.4226762551246637</v>
      </c>
      <c r="N10" t="s">
        <v>16</v>
      </c>
      <c r="O10">
        <f>(O13/SQRT(20))</f>
        <v>11.428490788594251</v>
      </c>
      <c r="Q10">
        <f t="shared" si="4"/>
        <v>2.8613461538461538</v>
      </c>
      <c r="S10" t="s">
        <v>16</v>
      </c>
      <c r="T10">
        <f>(T13/SQRT(20))</f>
        <v>0.22758676754478327</v>
      </c>
    </row>
    <row r="11" spans="1:20" x14ac:dyDescent="0.75">
      <c r="A11" s="1">
        <v>10</v>
      </c>
      <c r="B11">
        <v>53</v>
      </c>
      <c r="C11" t="s">
        <v>208</v>
      </c>
      <c r="D11">
        <v>1.3166</v>
      </c>
      <c r="E11">
        <v>1.4460999999999999</v>
      </c>
      <c r="F11" s="1">
        <f t="shared" si="5"/>
        <v>0.1653</v>
      </c>
      <c r="G11" t="s">
        <v>209</v>
      </c>
      <c r="H11">
        <v>1.2963</v>
      </c>
      <c r="I11">
        <v>2.8391999999999999</v>
      </c>
      <c r="J11" s="1">
        <f t="shared" si="1"/>
        <v>1.5428999999999999</v>
      </c>
      <c r="K11" s="1">
        <f t="shared" si="2"/>
        <v>1.7081999999999999</v>
      </c>
      <c r="L11" s="1">
        <f t="shared" si="3"/>
        <v>9.6768528275377594</v>
      </c>
      <c r="N11" t="s">
        <v>17</v>
      </c>
      <c r="O11">
        <f>MEDIAN(L2:L21)</f>
        <v>10.135298853359796</v>
      </c>
      <c r="Q11">
        <f t="shared" si="4"/>
        <v>3.2230188679245284</v>
      </c>
      <c r="S11" t="s">
        <v>17</v>
      </c>
      <c r="T11">
        <f>MEDIAN(Q2:Q20)</f>
        <v>2.7111538461538465</v>
      </c>
    </row>
    <row r="12" spans="1:20" x14ac:dyDescent="0.75">
      <c r="A12" s="1">
        <v>11</v>
      </c>
      <c r="B12">
        <v>54</v>
      </c>
      <c r="C12" t="s">
        <v>210</v>
      </c>
      <c r="D12">
        <v>1.3035000000000001</v>
      </c>
      <c r="E12">
        <v>1.4819</v>
      </c>
      <c r="F12" s="1">
        <f t="shared" si="5"/>
        <v>0.1207999999999998</v>
      </c>
      <c r="G12" t="s">
        <v>211</v>
      </c>
      <c r="H12">
        <v>1.3012999999999999</v>
      </c>
      <c r="I12">
        <v>3.0284</v>
      </c>
      <c r="J12" s="1">
        <f t="shared" si="1"/>
        <v>1.7271000000000001</v>
      </c>
      <c r="K12" s="1">
        <f t="shared" si="2"/>
        <v>1.8478999999999999</v>
      </c>
      <c r="L12" s="1">
        <f t="shared" si="3"/>
        <v>6.5371502786947238</v>
      </c>
      <c r="N12" t="s">
        <v>18</v>
      </c>
      <c r="O12" t="e">
        <f>_xlfn.MODE.SNGL(L2:L21)</f>
        <v>#N/A</v>
      </c>
      <c r="Q12">
        <f t="shared" si="4"/>
        <v>3.4220370370370365</v>
      </c>
      <c r="S12" t="s">
        <v>18</v>
      </c>
      <c r="T12" t="e">
        <f>_xlfn.MODE.SNGL(Q2:Q20)</f>
        <v>#N/A</v>
      </c>
    </row>
    <row r="13" spans="1:20" x14ac:dyDescent="0.75">
      <c r="A13" s="1">
        <v>12</v>
      </c>
      <c r="B13">
        <v>46</v>
      </c>
      <c r="C13" t="s">
        <v>212</v>
      </c>
      <c r="D13">
        <v>1.2931999999999999</v>
      </c>
      <c r="E13">
        <v>1.4242999999999999</v>
      </c>
      <c r="F13" s="1">
        <f t="shared" si="5"/>
        <v>0.12440000000000007</v>
      </c>
      <c r="G13" t="s">
        <v>213</v>
      </c>
      <c r="H13">
        <v>1.3008</v>
      </c>
      <c r="I13">
        <v>2.3252999999999999</v>
      </c>
      <c r="J13" s="1">
        <f t="shared" si="1"/>
        <v>1.0245</v>
      </c>
      <c r="K13" s="1">
        <f t="shared" si="2"/>
        <v>1.1489</v>
      </c>
      <c r="L13" s="1">
        <f t="shared" si="3"/>
        <v>10.827748280964407</v>
      </c>
      <c r="N13" t="s">
        <v>19</v>
      </c>
      <c r="O13">
        <f>_xlfn.STDEV.S(L2:L21)</f>
        <v>51.109764567053851</v>
      </c>
      <c r="Q13">
        <f t="shared" si="4"/>
        <v>2.4976086956521737</v>
      </c>
      <c r="S13" t="s">
        <v>19</v>
      </c>
      <c r="T13">
        <f>_xlfn.STDEV.S(Q2:Q20)</f>
        <v>1.0177989660191566</v>
      </c>
    </row>
    <row r="14" spans="1:20" x14ac:dyDescent="0.75">
      <c r="A14" s="1">
        <v>13</v>
      </c>
      <c r="B14">
        <v>54</v>
      </c>
      <c r="C14" t="s">
        <v>214</v>
      </c>
      <c r="D14">
        <v>1.2870999999999999</v>
      </c>
      <c r="E14">
        <v>1.4176</v>
      </c>
      <c r="F14" s="1">
        <f t="shared" si="5"/>
        <v>0.18759999999999999</v>
      </c>
      <c r="G14" t="s">
        <v>215</v>
      </c>
      <c r="H14">
        <v>1.2959000000000001</v>
      </c>
      <c r="I14">
        <v>3.1032999999999999</v>
      </c>
      <c r="J14" s="1">
        <f t="shared" si="1"/>
        <v>1.8073999999999999</v>
      </c>
      <c r="K14" s="1">
        <f t="shared" si="2"/>
        <v>1.9949999999999999</v>
      </c>
      <c r="L14" s="1">
        <f t="shared" si="3"/>
        <v>9.4035087719298254</v>
      </c>
      <c r="N14" t="s">
        <v>20</v>
      </c>
      <c r="O14">
        <f>_xlfn.VAR.S(L2:L21)</f>
        <v>2612.2080340996731</v>
      </c>
      <c r="Q14">
        <f t="shared" si="4"/>
        <v>3.6944444444444438</v>
      </c>
      <c r="S14" t="s">
        <v>20</v>
      </c>
      <c r="T14">
        <f>_xlfn.VAR.S(Q2:Q20)</f>
        <v>1.0359147352296643</v>
      </c>
    </row>
    <row r="15" spans="1:20" x14ac:dyDescent="0.75">
      <c r="A15" s="1">
        <v>14</v>
      </c>
      <c r="B15">
        <v>50</v>
      </c>
      <c r="C15" t="s">
        <v>216</v>
      </c>
      <c r="D15">
        <v>1.3149</v>
      </c>
      <c r="E15">
        <v>1.4746999999999999</v>
      </c>
      <c r="F15" s="1">
        <f t="shared" si="5"/>
        <v>0.19530000000000003</v>
      </c>
      <c r="G15" t="s">
        <v>217</v>
      </c>
      <c r="H15">
        <v>1.3084</v>
      </c>
      <c r="I15">
        <v>2.3498999999999999</v>
      </c>
      <c r="J15" s="1">
        <f t="shared" si="1"/>
        <v>1.0414999999999999</v>
      </c>
      <c r="K15" s="1">
        <f t="shared" si="2"/>
        <v>1.2367999999999999</v>
      </c>
      <c r="L15" s="1">
        <f t="shared" si="3"/>
        <v>15.790750323415271</v>
      </c>
      <c r="N15" t="s">
        <v>21</v>
      </c>
      <c r="O15">
        <f>KURT(L2:L21)</f>
        <v>19.938862121111498</v>
      </c>
      <c r="Q15">
        <f t="shared" si="4"/>
        <v>2.4735999999999998</v>
      </c>
      <c r="S15" t="s">
        <v>21</v>
      </c>
      <c r="T15">
        <f>KURT(Q2:Q20)</f>
        <v>11.201665034121213</v>
      </c>
    </row>
    <row r="16" spans="1:20" x14ac:dyDescent="0.75">
      <c r="A16" s="1">
        <v>15</v>
      </c>
      <c r="B16">
        <v>53</v>
      </c>
      <c r="C16" t="s">
        <v>218</v>
      </c>
      <c r="D16">
        <v>1.3172999999999999</v>
      </c>
      <c r="E16">
        <v>1.5102</v>
      </c>
      <c r="F16" s="1">
        <f t="shared" si="5"/>
        <v>0.12480000000000002</v>
      </c>
      <c r="G16" t="s">
        <v>219</v>
      </c>
      <c r="H16">
        <v>1.2914000000000001</v>
      </c>
      <c r="I16">
        <v>2.4274</v>
      </c>
      <c r="J16" s="1">
        <f t="shared" si="1"/>
        <v>1.1359999999999999</v>
      </c>
      <c r="K16" s="1">
        <f t="shared" si="2"/>
        <v>1.2607999999999999</v>
      </c>
      <c r="L16" s="1">
        <f t="shared" si="3"/>
        <v>9.8984771573604071</v>
      </c>
      <c r="N16" t="s">
        <v>22</v>
      </c>
      <c r="O16">
        <f>SKEW(L2:L21)</f>
        <v>4.4624176481151068</v>
      </c>
      <c r="Q16">
        <f t="shared" si="4"/>
        <v>2.3788679245283015</v>
      </c>
      <c r="S16" t="s">
        <v>22</v>
      </c>
      <c r="T16">
        <f>SKEW(Q2:Q20)</f>
        <v>-2.9878874061761658</v>
      </c>
    </row>
    <row r="17" spans="1:20" x14ac:dyDescent="0.75">
      <c r="A17" s="1">
        <v>16</v>
      </c>
      <c r="B17">
        <v>48</v>
      </c>
      <c r="C17" t="s">
        <v>220</v>
      </c>
      <c r="D17">
        <v>1.2968999999999999</v>
      </c>
      <c r="E17">
        <v>1.4420999999999999</v>
      </c>
      <c r="F17" s="1">
        <f t="shared" si="5"/>
        <v>0.15529999999999999</v>
      </c>
      <c r="G17" t="s">
        <v>221</v>
      </c>
      <c r="H17">
        <v>1.2902</v>
      </c>
      <c r="I17">
        <v>2.5737000000000001</v>
      </c>
      <c r="J17" s="1">
        <f t="shared" si="1"/>
        <v>1.2835000000000001</v>
      </c>
      <c r="K17" s="1">
        <f t="shared" si="2"/>
        <v>1.4388000000000001</v>
      </c>
      <c r="L17" s="1">
        <f t="shared" si="3"/>
        <v>10.793716986377536</v>
      </c>
      <c r="N17" t="s">
        <v>23</v>
      </c>
      <c r="O17">
        <f>MAX(L2:L21)-MIN(L2:L21)</f>
        <v>232.26106930587497</v>
      </c>
      <c r="Q17">
        <f t="shared" si="4"/>
        <v>2.9975000000000001</v>
      </c>
      <c r="S17" t="s">
        <v>23</v>
      </c>
      <c r="T17">
        <f>MAX(Q2:Q20)-MIN(Q2:Q20)</f>
        <v>4.8926666666666661</v>
      </c>
    </row>
    <row r="18" spans="1:20" x14ac:dyDescent="0.75">
      <c r="A18" s="1">
        <v>17</v>
      </c>
      <c r="B18">
        <v>50</v>
      </c>
      <c r="C18" t="s">
        <v>222</v>
      </c>
      <c r="D18">
        <v>1.2975000000000001</v>
      </c>
      <c r="E18">
        <v>1.4521999999999999</v>
      </c>
      <c r="F18" s="1">
        <f t="shared" si="5"/>
        <v>0.11559999999999993</v>
      </c>
      <c r="G18" t="s">
        <v>223</v>
      </c>
      <c r="H18">
        <v>1.3003</v>
      </c>
      <c r="I18">
        <v>2.3166000000000002</v>
      </c>
      <c r="J18" s="1">
        <f t="shared" si="1"/>
        <v>1.0163000000000002</v>
      </c>
      <c r="K18" s="1">
        <f t="shared" si="2"/>
        <v>1.1319000000000001</v>
      </c>
      <c r="L18" s="1">
        <f t="shared" si="3"/>
        <v>10.212916335365307</v>
      </c>
      <c r="N18" t="s">
        <v>24</v>
      </c>
      <c r="O18">
        <f>MIN(L2:L21)</f>
        <v>6.5371502786947238</v>
      </c>
      <c r="Q18">
        <f t="shared" si="4"/>
        <v>2.2638000000000003</v>
      </c>
      <c r="S18" t="s">
        <v>24</v>
      </c>
      <c r="T18">
        <f>MIN(Q2:Q20)</f>
        <v>-1.1982222222222225</v>
      </c>
    </row>
    <row r="19" spans="1:20" x14ac:dyDescent="0.75">
      <c r="A19" s="1">
        <v>18</v>
      </c>
      <c r="B19">
        <v>50</v>
      </c>
      <c r="C19" t="s">
        <v>224</v>
      </c>
      <c r="D19">
        <v>1.2970999999999999</v>
      </c>
      <c r="E19">
        <v>1.4131</v>
      </c>
      <c r="F19" s="1">
        <f t="shared" si="5"/>
        <v>0.14329999999999998</v>
      </c>
      <c r="G19" t="s">
        <v>225</v>
      </c>
      <c r="H19">
        <v>1.2903</v>
      </c>
      <c r="I19">
        <v>2.6638999999999999</v>
      </c>
      <c r="J19" s="1">
        <f t="shared" si="1"/>
        <v>1.3735999999999999</v>
      </c>
      <c r="K19" s="1">
        <f t="shared" si="2"/>
        <v>1.5168999999999999</v>
      </c>
      <c r="L19" s="1">
        <f t="shared" si="3"/>
        <v>9.4468982793855893</v>
      </c>
      <c r="N19" t="s">
        <v>25</v>
      </c>
      <c r="O19">
        <f>MAX(L2:L21)</f>
        <v>238.79821958456969</v>
      </c>
      <c r="Q19">
        <f>(K20/B20)*100</f>
        <v>2.4041999999999999</v>
      </c>
      <c r="S19" t="s">
        <v>25</v>
      </c>
      <c r="T19">
        <f>MAX(Q2:Q20)</f>
        <v>3.6944444444444438</v>
      </c>
    </row>
    <row r="20" spans="1:20" x14ac:dyDescent="0.75">
      <c r="A20" s="1">
        <v>19</v>
      </c>
      <c r="B20">
        <v>50</v>
      </c>
      <c r="C20" t="s">
        <v>226</v>
      </c>
      <c r="D20">
        <v>1.2970999999999999</v>
      </c>
      <c r="E20">
        <v>1.4403999999999999</v>
      </c>
      <c r="F20" s="1">
        <f t="shared" si="5"/>
        <v>0.15160000000000018</v>
      </c>
      <c r="G20" t="s">
        <v>227</v>
      </c>
      <c r="H20">
        <v>1.2935000000000001</v>
      </c>
      <c r="I20" s="1">
        <v>2.3439999999999999</v>
      </c>
      <c r="J20" s="1">
        <f t="shared" si="1"/>
        <v>1.0504999999999998</v>
      </c>
      <c r="K20" s="1">
        <f t="shared" si="2"/>
        <v>1.2020999999999999</v>
      </c>
      <c r="L20" s="1">
        <f t="shared" si="3"/>
        <v>12.611263621994858</v>
      </c>
      <c r="N20" t="s">
        <v>26</v>
      </c>
      <c r="O20">
        <f>SUM(L2:L21)</f>
        <v>435.98376517850562</v>
      </c>
      <c r="Q20">
        <f>(K21/B21)*100</f>
        <v>-1.1982222222222225</v>
      </c>
      <c r="S20" t="s">
        <v>26</v>
      </c>
      <c r="T20">
        <f>SUM(Q2:Q20)</f>
        <v>48.795515933530211</v>
      </c>
    </row>
    <row r="21" spans="1:20" ht="15.5" thickBot="1" x14ac:dyDescent="0.9">
      <c r="A21" s="1">
        <v>20</v>
      </c>
      <c r="B21">
        <v>45</v>
      </c>
      <c r="C21" t="s">
        <v>228</v>
      </c>
      <c r="D21">
        <v>1.2876000000000001</v>
      </c>
      <c r="E21">
        <v>1.4487000000000001</v>
      </c>
      <c r="F21" s="1">
        <f t="shared" si="5"/>
        <v>-1.2876000000000001</v>
      </c>
      <c r="G21" t="s">
        <v>229</v>
      </c>
      <c r="H21">
        <v>1.3072999999999999</v>
      </c>
      <c r="I21" s="1">
        <v>2.0556999999999999</v>
      </c>
      <c r="J21" s="1">
        <f t="shared" si="1"/>
        <v>0.74839999999999995</v>
      </c>
      <c r="K21" s="1">
        <f t="shared" si="2"/>
        <v>-0.53920000000000012</v>
      </c>
      <c r="L21" s="1">
        <f t="shared" si="3"/>
        <v>238.79821958456969</v>
      </c>
      <c r="N21" s="6" t="s">
        <v>27</v>
      </c>
      <c r="O21" s="6">
        <v>20</v>
      </c>
      <c r="Q21" t="e">
        <f>(K22/B22)*100</f>
        <v>#DIV/0!</v>
      </c>
      <c r="S21" s="6" t="s">
        <v>27</v>
      </c>
      <c r="T21" s="6">
        <v>20</v>
      </c>
    </row>
    <row r="22" spans="1:20" x14ac:dyDescent="0.75">
      <c r="E22" s="2"/>
    </row>
  </sheetData>
  <pageMargins left="0.70000000000000007" right="0.70000000000000007" top="0.75" bottom="0.75" header="0.30000000000000004" footer="0.3000000000000000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52</v>
      </c>
      <c r="C2" t="s">
        <v>69</v>
      </c>
      <c r="D2">
        <v>1.2952999999999999</v>
      </c>
      <c r="E2">
        <v>1.4339999999999999</v>
      </c>
      <c r="F2" s="1">
        <f t="shared" ref="F2:F21" si="0">(E2-D2)</f>
        <v>0.13870000000000005</v>
      </c>
      <c r="G2" t="s">
        <v>70</v>
      </c>
      <c r="H2">
        <v>1.3062</v>
      </c>
      <c r="I2">
        <v>2.7309000000000001</v>
      </c>
      <c r="J2" s="1">
        <f t="shared" ref="J2:J21" si="1">(I2-H2)</f>
        <v>1.4247000000000001</v>
      </c>
      <c r="K2" s="1">
        <f t="shared" ref="K2:K21" si="2">(F2+J2)</f>
        <v>1.5634000000000001</v>
      </c>
      <c r="L2" s="1">
        <f t="shared" ref="L2:L21" si="3">(F2/K2)*100</f>
        <v>8.8716899066137938</v>
      </c>
      <c r="Q2">
        <f t="shared" ref="Q2:Q18" si="4">(K2/B2)*100</f>
        <v>3.006538461538462</v>
      </c>
    </row>
    <row r="3" spans="1:20" x14ac:dyDescent="0.75">
      <c r="A3" s="1">
        <v>2</v>
      </c>
      <c r="B3">
        <v>53</v>
      </c>
      <c r="C3" t="s">
        <v>71</v>
      </c>
      <c r="D3">
        <v>1.2968999999999999</v>
      </c>
      <c r="E3">
        <v>1.4750000000000001</v>
      </c>
      <c r="F3" s="1">
        <f t="shared" si="0"/>
        <v>0.17810000000000015</v>
      </c>
      <c r="G3" t="s">
        <v>72</v>
      </c>
      <c r="H3">
        <v>1.3036000000000001</v>
      </c>
      <c r="I3">
        <v>2.8075000000000001</v>
      </c>
      <c r="J3" s="1">
        <f t="shared" si="1"/>
        <v>1.5039</v>
      </c>
      <c r="K3" s="1">
        <f t="shared" si="2"/>
        <v>1.6820000000000002</v>
      </c>
      <c r="L3" s="1">
        <f t="shared" si="3"/>
        <v>10.588585017835918</v>
      </c>
      <c r="Q3">
        <f t="shared" si="4"/>
        <v>3.1735849056603773</v>
      </c>
    </row>
    <row r="4" spans="1:20" x14ac:dyDescent="0.75">
      <c r="A4" s="1">
        <v>3</v>
      </c>
      <c r="B4">
        <v>56</v>
      </c>
      <c r="C4" t="s">
        <v>73</v>
      </c>
      <c r="D4">
        <v>1.2967</v>
      </c>
      <c r="E4">
        <v>1.5496000000000001</v>
      </c>
      <c r="F4" s="1">
        <f t="shared" si="0"/>
        <v>0.25290000000000012</v>
      </c>
      <c r="G4" t="s">
        <v>74</v>
      </c>
      <c r="H4">
        <v>1.3007</v>
      </c>
      <c r="I4">
        <v>3.5106000000000002</v>
      </c>
      <c r="J4" s="1">
        <f t="shared" si="1"/>
        <v>2.2099000000000002</v>
      </c>
      <c r="K4" s="1">
        <f t="shared" si="2"/>
        <v>2.4628000000000005</v>
      </c>
      <c r="L4" s="1">
        <f t="shared" si="3"/>
        <v>10.268799740133185</v>
      </c>
      <c r="Q4">
        <f t="shared" si="4"/>
        <v>4.397857142857144</v>
      </c>
    </row>
    <row r="5" spans="1:20" ht="15.5" thickBot="1" x14ac:dyDescent="0.9">
      <c r="A5" s="1">
        <v>4</v>
      </c>
      <c r="B5">
        <v>58</v>
      </c>
      <c r="C5" t="s">
        <v>75</v>
      </c>
      <c r="D5">
        <v>1.2983</v>
      </c>
      <c r="E5">
        <v>1.5019</v>
      </c>
      <c r="F5" s="1">
        <f t="shared" si="0"/>
        <v>0.2036</v>
      </c>
      <c r="G5" t="s">
        <v>76</v>
      </c>
      <c r="H5">
        <v>1.3075000000000001</v>
      </c>
      <c r="I5">
        <v>3.1501000000000001</v>
      </c>
      <c r="J5" s="1">
        <f t="shared" si="1"/>
        <v>1.8426</v>
      </c>
      <c r="K5" s="1">
        <f t="shared" si="2"/>
        <v>2.0461999999999998</v>
      </c>
      <c r="L5" s="1">
        <f t="shared" si="3"/>
        <v>9.9501515003420984</v>
      </c>
      <c r="Q5">
        <f t="shared" si="4"/>
        <v>3.5279310344827586</v>
      </c>
    </row>
    <row r="6" spans="1:20" ht="16" x14ac:dyDescent="0.8">
      <c r="A6" s="1">
        <v>5</v>
      </c>
      <c r="B6">
        <v>54</v>
      </c>
      <c r="C6" t="s">
        <v>77</v>
      </c>
      <c r="D6">
        <v>1.2972999999999999</v>
      </c>
      <c r="E6">
        <v>1.4498</v>
      </c>
      <c r="F6" s="1">
        <f t="shared" si="0"/>
        <v>0.15250000000000008</v>
      </c>
      <c r="G6" t="s">
        <v>78</v>
      </c>
      <c r="H6">
        <v>1.3046</v>
      </c>
      <c r="I6">
        <v>3.3029999999999999</v>
      </c>
      <c r="J6" s="1">
        <f t="shared" si="1"/>
        <v>1.9984</v>
      </c>
      <c r="K6" s="1">
        <f t="shared" si="2"/>
        <v>2.1509</v>
      </c>
      <c r="L6" s="1">
        <f t="shared" si="3"/>
        <v>7.0900553256776275</v>
      </c>
      <c r="N6" s="3" t="s">
        <v>13</v>
      </c>
      <c r="O6" s="3"/>
      <c r="Q6">
        <f t="shared" si="4"/>
        <v>3.9831481481481483</v>
      </c>
      <c r="S6" s="3" t="s">
        <v>14</v>
      </c>
      <c r="T6" s="3"/>
    </row>
    <row r="7" spans="1:20" ht="16" x14ac:dyDescent="0.8">
      <c r="A7" s="1">
        <v>6</v>
      </c>
      <c r="B7">
        <v>52</v>
      </c>
      <c r="C7" t="s">
        <v>79</v>
      </c>
      <c r="D7">
        <v>1.2939000000000001</v>
      </c>
      <c r="E7" s="4">
        <v>1.4924999999999999</v>
      </c>
      <c r="F7" s="1">
        <f t="shared" si="0"/>
        <v>0.19859999999999989</v>
      </c>
      <c r="G7" t="s">
        <v>80</v>
      </c>
      <c r="H7">
        <v>1.2947</v>
      </c>
      <c r="I7">
        <v>3.4321000000000002</v>
      </c>
      <c r="J7" s="1">
        <f t="shared" si="1"/>
        <v>2.1374000000000004</v>
      </c>
      <c r="K7" s="1">
        <f t="shared" si="2"/>
        <v>2.3360000000000003</v>
      </c>
      <c r="L7" s="1">
        <f t="shared" si="3"/>
        <v>8.5017123287671179</v>
      </c>
      <c r="N7" s="5"/>
      <c r="O7" s="5"/>
      <c r="Q7">
        <f t="shared" si="4"/>
        <v>4.4923076923076923</v>
      </c>
      <c r="S7" s="5"/>
      <c r="T7" s="5"/>
    </row>
    <row r="8" spans="1:20" x14ac:dyDescent="0.75">
      <c r="A8" s="1">
        <v>7</v>
      </c>
      <c r="B8">
        <v>51</v>
      </c>
      <c r="C8" t="s">
        <v>81</v>
      </c>
      <c r="D8">
        <v>1.3005</v>
      </c>
      <c r="E8">
        <v>1.4059999999999999</v>
      </c>
      <c r="F8" s="1">
        <f t="shared" si="0"/>
        <v>0.10549999999999993</v>
      </c>
      <c r="G8" t="s">
        <v>82</v>
      </c>
      <c r="H8">
        <v>1.3</v>
      </c>
      <c r="I8">
        <v>2.8908</v>
      </c>
      <c r="J8" s="1">
        <f t="shared" si="1"/>
        <v>1.5908</v>
      </c>
      <c r="K8" s="1">
        <f t="shared" si="2"/>
        <v>1.6962999999999999</v>
      </c>
      <c r="L8" s="1">
        <f t="shared" si="3"/>
        <v>6.2194187348935879</v>
      </c>
      <c r="Q8">
        <f t="shared" si="4"/>
        <v>3.3260784313725491</v>
      </c>
    </row>
    <row r="9" spans="1:20" x14ac:dyDescent="0.75">
      <c r="A9" s="1">
        <v>8</v>
      </c>
      <c r="B9">
        <v>58</v>
      </c>
      <c r="C9" t="s">
        <v>83</v>
      </c>
      <c r="D9">
        <v>1.2965</v>
      </c>
      <c r="E9">
        <v>1.5087999999999999</v>
      </c>
      <c r="F9" s="1">
        <f t="shared" si="0"/>
        <v>0.21229999999999993</v>
      </c>
      <c r="G9" t="s">
        <v>84</v>
      </c>
      <c r="H9">
        <v>1.2981</v>
      </c>
      <c r="I9">
        <v>3.7806000000000002</v>
      </c>
      <c r="J9" s="1">
        <f t="shared" si="1"/>
        <v>2.4824999999999999</v>
      </c>
      <c r="K9" s="1">
        <f t="shared" si="2"/>
        <v>2.6947999999999999</v>
      </c>
      <c r="L9" s="1">
        <f t="shared" si="3"/>
        <v>7.878135668695263</v>
      </c>
      <c r="N9" t="s">
        <v>15</v>
      </c>
      <c r="O9">
        <f>AVERAGE(L2:L21)</f>
        <v>9.1859643274889979</v>
      </c>
      <c r="Q9">
        <f t="shared" si="4"/>
        <v>4.6462068965517238</v>
      </c>
      <c r="S9" t="s">
        <v>15</v>
      </c>
      <c r="T9">
        <f>AVERAGE(Q2:Q20)</f>
        <v>3.4323244891815001</v>
      </c>
    </row>
    <row r="10" spans="1:20" x14ac:dyDescent="0.75">
      <c r="A10" s="1">
        <v>9</v>
      </c>
      <c r="B10">
        <v>45</v>
      </c>
      <c r="C10" t="s">
        <v>85</v>
      </c>
      <c r="D10">
        <v>1.3011999999999999</v>
      </c>
      <c r="E10">
        <v>1.3571</v>
      </c>
      <c r="F10" s="1">
        <f t="shared" si="0"/>
        <v>5.5900000000000061E-2</v>
      </c>
      <c r="G10" t="s">
        <v>86</v>
      </c>
      <c r="H10">
        <v>1.2959000000000001</v>
      </c>
      <c r="I10">
        <v>1.8793</v>
      </c>
      <c r="J10" s="1">
        <f t="shared" si="1"/>
        <v>0.58339999999999992</v>
      </c>
      <c r="K10" s="1">
        <f t="shared" si="2"/>
        <v>0.63929999999999998</v>
      </c>
      <c r="L10" s="1">
        <f t="shared" si="3"/>
        <v>8.7439386829344699</v>
      </c>
      <c r="N10" t="s">
        <v>16</v>
      </c>
      <c r="O10">
        <f>(O13/SQRT(20))</f>
        <v>0.50263948660587521</v>
      </c>
      <c r="Q10">
        <f t="shared" si="4"/>
        <v>1.4206666666666665</v>
      </c>
      <c r="S10" t="s">
        <v>16</v>
      </c>
      <c r="T10">
        <f>(T13/SQRT(20))</f>
        <v>0.19781334869083014</v>
      </c>
    </row>
    <row r="11" spans="1:20" x14ac:dyDescent="0.75">
      <c r="A11" s="1">
        <v>10</v>
      </c>
      <c r="B11">
        <v>49</v>
      </c>
      <c r="C11" t="s">
        <v>87</v>
      </c>
      <c r="D11">
        <v>1.3112999999999999</v>
      </c>
      <c r="E11">
        <v>1.4112</v>
      </c>
      <c r="F11" s="1">
        <f t="shared" si="0"/>
        <v>9.99000000000001E-2</v>
      </c>
      <c r="G11" t="s">
        <v>88</v>
      </c>
      <c r="H11">
        <v>1.3102</v>
      </c>
      <c r="I11">
        <v>2.5743</v>
      </c>
      <c r="J11" s="1">
        <f t="shared" si="1"/>
        <v>1.2641</v>
      </c>
      <c r="K11" s="1">
        <f t="shared" si="2"/>
        <v>1.3640000000000001</v>
      </c>
      <c r="L11" s="1">
        <f t="shared" si="3"/>
        <v>7.3240469208211216</v>
      </c>
      <c r="N11" t="s">
        <v>17</v>
      </c>
      <c r="O11">
        <f>MEDIAN(L2:L21)</f>
        <v>9.1599927075562526</v>
      </c>
      <c r="Q11">
        <f t="shared" si="4"/>
        <v>2.7836734693877556</v>
      </c>
      <c r="S11" t="s">
        <v>17</v>
      </c>
      <c r="T11">
        <f>MEDIAN(Q2:Q20)</f>
        <v>3.359591836734694</v>
      </c>
    </row>
    <row r="12" spans="1:20" x14ac:dyDescent="0.75">
      <c r="A12" s="1">
        <v>11</v>
      </c>
      <c r="B12">
        <v>51</v>
      </c>
      <c r="C12" t="s">
        <v>89</v>
      </c>
      <c r="D12">
        <v>1.3016000000000001</v>
      </c>
      <c r="E12">
        <v>1.4750000000000001</v>
      </c>
      <c r="F12" s="1">
        <f t="shared" si="0"/>
        <v>0.1734</v>
      </c>
      <c r="G12" t="s">
        <v>90</v>
      </c>
      <c r="H12">
        <v>1.3026</v>
      </c>
      <c r="I12">
        <v>2.8927</v>
      </c>
      <c r="J12" s="1">
        <f t="shared" si="1"/>
        <v>1.5901000000000001</v>
      </c>
      <c r="K12" s="1">
        <f t="shared" si="2"/>
        <v>1.7635000000000001</v>
      </c>
      <c r="L12" s="1">
        <f t="shared" si="3"/>
        <v>9.8327190246668561</v>
      </c>
      <c r="N12" t="s">
        <v>18</v>
      </c>
      <c r="O12" t="e">
        <f>_xlfn.MODE.SNGL(L2:L21)</f>
        <v>#N/A</v>
      </c>
      <c r="Q12">
        <f t="shared" si="4"/>
        <v>3.4578431372549021</v>
      </c>
      <c r="S12" t="s">
        <v>18</v>
      </c>
      <c r="T12" t="e">
        <f>_xlfn.MODE.SNGL(Q2:Q20)</f>
        <v>#N/A</v>
      </c>
    </row>
    <row r="13" spans="1:20" x14ac:dyDescent="0.75">
      <c r="A13" s="1">
        <v>12</v>
      </c>
      <c r="B13">
        <v>53</v>
      </c>
      <c r="C13" t="s">
        <v>91</v>
      </c>
      <c r="D13">
        <v>1.3151999999999999</v>
      </c>
      <c r="E13">
        <v>1.4702</v>
      </c>
      <c r="F13" s="1">
        <f t="shared" si="0"/>
        <v>0.15500000000000003</v>
      </c>
      <c r="G13" t="s">
        <v>92</v>
      </c>
      <c r="H13">
        <v>1.2987</v>
      </c>
      <c r="I13">
        <v>3.4624000000000001</v>
      </c>
      <c r="J13" s="1">
        <f t="shared" si="1"/>
        <v>2.1637000000000004</v>
      </c>
      <c r="K13" s="1">
        <f t="shared" si="2"/>
        <v>2.3187000000000006</v>
      </c>
      <c r="L13" s="1">
        <f t="shared" si="3"/>
        <v>6.6847802648035524</v>
      </c>
      <c r="N13" t="s">
        <v>19</v>
      </c>
      <c r="O13">
        <f>_xlfn.STDEV.S(L2:L21)</f>
        <v>2.2478721204526639</v>
      </c>
      <c r="Q13">
        <f t="shared" si="4"/>
        <v>4.37490566037736</v>
      </c>
      <c r="S13" t="s">
        <v>19</v>
      </c>
      <c r="T13">
        <f>_xlfn.STDEV.S(Q2:Q20)</f>
        <v>0.88464818905913056</v>
      </c>
    </row>
    <row r="14" spans="1:20" x14ac:dyDescent="0.75">
      <c r="A14" s="1">
        <v>13</v>
      </c>
      <c r="B14">
        <v>44</v>
      </c>
      <c r="C14" t="s">
        <v>93</v>
      </c>
      <c r="D14">
        <v>1.3041</v>
      </c>
      <c r="E14">
        <v>1.4036</v>
      </c>
      <c r="F14" s="1">
        <f t="shared" si="0"/>
        <v>9.9499999999999922E-2</v>
      </c>
      <c r="G14" t="s">
        <v>94</v>
      </c>
      <c r="H14">
        <v>1.3053999999999999</v>
      </c>
      <c r="I14">
        <v>2.2589999999999999</v>
      </c>
      <c r="J14" s="1">
        <f t="shared" si="1"/>
        <v>0.9536</v>
      </c>
      <c r="K14" s="1">
        <f t="shared" si="2"/>
        <v>1.0530999999999999</v>
      </c>
      <c r="L14" s="1">
        <f t="shared" si="3"/>
        <v>9.4482955084987115</v>
      </c>
      <c r="N14" t="s">
        <v>20</v>
      </c>
      <c r="O14">
        <f>_xlfn.VAR.S(L2:L21)</f>
        <v>5.0529290699083553</v>
      </c>
      <c r="Q14">
        <f t="shared" si="4"/>
        <v>2.393409090909091</v>
      </c>
      <c r="S14" t="s">
        <v>20</v>
      </c>
      <c r="T14">
        <f>_xlfn.VAR.S(Q2:Q20)</f>
        <v>0.7826024184055993</v>
      </c>
    </row>
    <row r="15" spans="1:20" x14ac:dyDescent="0.75">
      <c r="A15" s="1">
        <v>14</v>
      </c>
      <c r="B15">
        <v>51</v>
      </c>
      <c r="C15" t="s">
        <v>95</v>
      </c>
      <c r="D15">
        <v>1.2992999999999999</v>
      </c>
      <c r="E15">
        <v>1.4717</v>
      </c>
      <c r="F15" s="1">
        <f t="shared" si="0"/>
        <v>0.17240000000000011</v>
      </c>
      <c r="G15" t="s">
        <v>96</v>
      </c>
      <c r="H15">
        <v>1.2956000000000001</v>
      </c>
      <c r="I15">
        <v>2.7058</v>
      </c>
      <c r="J15" s="1">
        <f t="shared" si="1"/>
        <v>1.4101999999999999</v>
      </c>
      <c r="K15" s="1">
        <f t="shared" si="2"/>
        <v>1.5826</v>
      </c>
      <c r="L15" s="1">
        <f t="shared" si="3"/>
        <v>10.893466447617852</v>
      </c>
      <c r="N15" t="s">
        <v>21</v>
      </c>
      <c r="O15">
        <f>KURT(L2:L21)</f>
        <v>5.2439763621171469</v>
      </c>
      <c r="Q15">
        <f t="shared" si="4"/>
        <v>3.1031372549019611</v>
      </c>
      <c r="S15" t="s">
        <v>21</v>
      </c>
      <c r="T15">
        <f>KURT(Q2:Q20)</f>
        <v>0.10352006863001373</v>
      </c>
    </row>
    <row r="16" spans="1:20" x14ac:dyDescent="0.75">
      <c r="A16" s="1">
        <v>15</v>
      </c>
      <c r="B16">
        <v>54</v>
      </c>
      <c r="C16" t="s">
        <v>97</v>
      </c>
      <c r="D16">
        <v>1.2927999999999999</v>
      </c>
      <c r="E16">
        <v>1.4798</v>
      </c>
      <c r="F16" s="1">
        <f t="shared" si="0"/>
        <v>0.18700000000000006</v>
      </c>
      <c r="G16" t="s">
        <v>98</v>
      </c>
      <c r="H16">
        <v>1.2985</v>
      </c>
      <c r="I16">
        <v>2.9493999999999998</v>
      </c>
      <c r="J16" s="1">
        <f t="shared" si="1"/>
        <v>1.6508999999999998</v>
      </c>
      <c r="K16" s="1">
        <f t="shared" si="2"/>
        <v>1.8378999999999999</v>
      </c>
      <c r="L16" s="1">
        <f t="shared" si="3"/>
        <v>10.174655857228363</v>
      </c>
      <c r="N16" t="s">
        <v>22</v>
      </c>
      <c r="O16">
        <f>SKEW(L2:L21)</f>
        <v>1.7295498234521784</v>
      </c>
      <c r="Q16">
        <f t="shared" si="4"/>
        <v>3.4035185185185184</v>
      </c>
      <c r="S16" t="s">
        <v>22</v>
      </c>
      <c r="T16">
        <f>SKEW(Q2:Q20)</f>
        <v>-0.24747830245055163</v>
      </c>
    </row>
    <row r="17" spans="1:20" x14ac:dyDescent="0.75">
      <c r="A17" s="1">
        <v>16</v>
      </c>
      <c r="B17">
        <v>56</v>
      </c>
      <c r="C17" t="s">
        <v>99</v>
      </c>
      <c r="D17">
        <v>1.2954000000000001</v>
      </c>
      <c r="E17">
        <v>1.4984</v>
      </c>
      <c r="F17" s="1">
        <f t="shared" si="0"/>
        <v>0.20299999999999985</v>
      </c>
      <c r="G17" t="s">
        <v>100</v>
      </c>
      <c r="H17">
        <v>1.2934000000000001</v>
      </c>
      <c r="I17">
        <v>3.8416000000000001</v>
      </c>
      <c r="J17" s="1">
        <f t="shared" si="1"/>
        <v>2.5482</v>
      </c>
      <c r="K17" s="1">
        <f t="shared" si="2"/>
        <v>2.7511999999999999</v>
      </c>
      <c r="L17" s="1">
        <f t="shared" si="3"/>
        <v>7.3785984297760923</v>
      </c>
      <c r="N17" t="s">
        <v>23</v>
      </c>
      <c r="O17">
        <f>MAX(L2:L21)-MIN(L2:L21)</f>
        <v>10.312555966441618</v>
      </c>
      <c r="Q17">
        <f t="shared" si="4"/>
        <v>4.9128571428571428</v>
      </c>
      <c r="S17" t="s">
        <v>23</v>
      </c>
      <c r="T17">
        <f>MAX(Q2:Q20)-MIN(Q2:Q20)</f>
        <v>3.4921904761904763</v>
      </c>
    </row>
    <row r="18" spans="1:20" x14ac:dyDescent="0.75">
      <c r="A18" s="1">
        <v>17</v>
      </c>
      <c r="B18">
        <v>51</v>
      </c>
      <c r="C18" t="s">
        <v>101</v>
      </c>
      <c r="D18">
        <v>1.2875000000000001</v>
      </c>
      <c r="E18">
        <v>1.4499</v>
      </c>
      <c r="F18" s="1">
        <f t="shared" si="0"/>
        <v>0.16239999999999988</v>
      </c>
      <c r="G18" t="s">
        <v>102</v>
      </c>
      <c r="H18">
        <v>1.2995000000000001</v>
      </c>
      <c r="I18">
        <v>2.7050999999999998</v>
      </c>
      <c r="J18" s="1">
        <f t="shared" si="1"/>
        <v>1.4055999999999997</v>
      </c>
      <c r="K18" s="1">
        <f t="shared" si="2"/>
        <v>1.5679999999999996</v>
      </c>
      <c r="L18" s="1">
        <f t="shared" si="3"/>
        <v>10.357142857142852</v>
      </c>
      <c r="N18" t="s">
        <v>24</v>
      </c>
      <c r="O18">
        <f>MIN(L2:L21)</f>
        <v>6.2194187348935879</v>
      </c>
      <c r="Q18">
        <f t="shared" si="4"/>
        <v>3.0745098039215679</v>
      </c>
      <c r="S18" t="s">
        <v>24</v>
      </c>
      <c r="T18">
        <f>MIN(Q2:Q20)</f>
        <v>1.4206666666666665</v>
      </c>
    </row>
    <row r="19" spans="1:20" x14ac:dyDescent="0.75">
      <c r="A19" s="1">
        <v>18</v>
      </c>
      <c r="B19">
        <v>53</v>
      </c>
      <c r="C19" t="s">
        <v>103</v>
      </c>
      <c r="D19">
        <v>1.3008999999999999</v>
      </c>
      <c r="E19">
        <v>1.5831999999999999</v>
      </c>
      <c r="F19" s="1">
        <f t="shared" si="0"/>
        <v>0.2823</v>
      </c>
      <c r="G19" t="s">
        <v>104</v>
      </c>
      <c r="H19">
        <v>1.3031999999999999</v>
      </c>
      <c r="I19">
        <v>2.7284999999999999</v>
      </c>
      <c r="J19" s="1">
        <f t="shared" si="1"/>
        <v>1.4253</v>
      </c>
      <c r="K19" s="1">
        <f t="shared" si="2"/>
        <v>1.7076</v>
      </c>
      <c r="L19" s="1">
        <f t="shared" si="3"/>
        <v>16.531974701335205</v>
      </c>
      <c r="N19" t="s">
        <v>25</v>
      </c>
      <c r="O19">
        <f>MAX(L2:L21)</f>
        <v>16.531974701335205</v>
      </c>
      <c r="Q19">
        <f>(K20/B20)*100</f>
        <v>2.3764000000000003</v>
      </c>
      <c r="S19" t="s">
        <v>25</v>
      </c>
      <c r="T19">
        <f>MAX(Q2:Q20)</f>
        <v>4.9128571428571428</v>
      </c>
    </row>
    <row r="20" spans="1:20" x14ac:dyDescent="0.75">
      <c r="A20" s="1">
        <v>19</v>
      </c>
      <c r="B20">
        <v>50</v>
      </c>
      <c r="C20" t="s">
        <v>105</v>
      </c>
      <c r="D20">
        <v>1.2985</v>
      </c>
      <c r="E20">
        <v>1.4137999999999999</v>
      </c>
      <c r="F20" s="1">
        <f t="shared" si="0"/>
        <v>0.11529999999999996</v>
      </c>
      <c r="G20" t="s">
        <v>106</v>
      </c>
      <c r="H20">
        <v>1.3104</v>
      </c>
      <c r="I20" s="1">
        <v>2.3833000000000002</v>
      </c>
      <c r="J20" s="1">
        <f t="shared" si="1"/>
        <v>1.0729000000000002</v>
      </c>
      <c r="K20" s="1">
        <f t="shared" si="2"/>
        <v>1.1882000000000001</v>
      </c>
      <c r="L20" s="1">
        <f t="shared" si="3"/>
        <v>9.7037535768389116</v>
      </c>
      <c r="N20" t="s">
        <v>26</v>
      </c>
      <c r="O20">
        <f>SUM(L2:L21)</f>
        <v>183.71928654977995</v>
      </c>
      <c r="Q20">
        <f>(K21/B21)*100</f>
        <v>3.359591836734694</v>
      </c>
      <c r="S20" t="s">
        <v>26</v>
      </c>
      <c r="T20">
        <f>SUM(Q2:Q20)</f>
        <v>65.214165294448506</v>
      </c>
    </row>
    <row r="21" spans="1:20" ht="15.5" thickBot="1" x14ac:dyDescent="0.9">
      <c r="A21" s="1">
        <v>20</v>
      </c>
      <c r="B21">
        <v>49</v>
      </c>
      <c r="C21" t="s">
        <v>107</v>
      </c>
      <c r="D21">
        <v>1.3098000000000001</v>
      </c>
      <c r="E21" s="2">
        <v>1.4296</v>
      </c>
      <c r="F21" s="1">
        <f t="shared" si="0"/>
        <v>0.11979999999999991</v>
      </c>
      <c r="G21" t="s">
        <v>108</v>
      </c>
      <c r="H21">
        <v>1.3111999999999999</v>
      </c>
      <c r="I21" s="1">
        <v>2.8376000000000001</v>
      </c>
      <c r="J21" s="1">
        <f t="shared" si="1"/>
        <v>1.5264000000000002</v>
      </c>
      <c r="K21" s="1">
        <f t="shared" si="2"/>
        <v>1.6462000000000001</v>
      </c>
      <c r="L21" s="1">
        <f t="shared" si="3"/>
        <v>7.2773660551573265</v>
      </c>
      <c r="N21" s="6" t="s">
        <v>27</v>
      </c>
      <c r="O21" s="6">
        <v>20</v>
      </c>
      <c r="Q21" t="e">
        <f>(K22/B22)*100</f>
        <v>#DIV/0!</v>
      </c>
      <c r="S21" s="6" t="s">
        <v>27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52</v>
      </c>
      <c r="C2" t="s">
        <v>28</v>
      </c>
      <c r="D2">
        <v>1.3066</v>
      </c>
      <c r="E2">
        <v>1.4836</v>
      </c>
      <c r="F2" s="1">
        <f t="shared" ref="F2:F21" si="0">(E2-D2)</f>
        <v>0.17700000000000005</v>
      </c>
      <c r="G2" t="s">
        <v>29</v>
      </c>
      <c r="H2">
        <v>1.3016000000000001</v>
      </c>
      <c r="I2">
        <v>2.8788999999999998</v>
      </c>
      <c r="J2" s="1">
        <f t="shared" ref="J2:J21" si="1">(I2-H2)</f>
        <v>1.5772999999999997</v>
      </c>
      <c r="K2" s="1">
        <f t="shared" ref="K2:K21" si="2">(F2+J2)</f>
        <v>1.7542999999999997</v>
      </c>
      <c r="L2" s="1">
        <f t="shared" ref="L2:L21" si="3">(F2/K2)*100</f>
        <v>10.08949438522488</v>
      </c>
      <c r="Q2">
        <f t="shared" ref="Q2:Q18" si="4">(K2/B2)*100</f>
        <v>3.3736538461538457</v>
      </c>
    </row>
    <row r="3" spans="1:20" x14ac:dyDescent="0.75">
      <c r="A3" s="1">
        <v>2</v>
      </c>
      <c r="B3">
        <v>49</v>
      </c>
      <c r="C3" t="s">
        <v>30</v>
      </c>
      <c r="D3">
        <v>1.3115000000000001</v>
      </c>
      <c r="E3">
        <v>1.4177</v>
      </c>
      <c r="F3" s="1">
        <f t="shared" si="0"/>
        <v>0.10619999999999985</v>
      </c>
      <c r="G3" t="s">
        <v>31</v>
      </c>
      <c r="H3">
        <v>1.3109</v>
      </c>
      <c r="I3">
        <v>2.8708999999999998</v>
      </c>
      <c r="J3" s="1">
        <f t="shared" si="1"/>
        <v>1.5599999999999998</v>
      </c>
      <c r="K3" s="1">
        <f t="shared" si="2"/>
        <v>1.6661999999999997</v>
      </c>
      <c r="L3" s="1">
        <f t="shared" si="3"/>
        <v>6.3737846597047092</v>
      </c>
      <c r="Q3">
        <f t="shared" si="4"/>
        <v>3.4004081632653054</v>
      </c>
    </row>
    <row r="4" spans="1:20" x14ac:dyDescent="0.75">
      <c r="A4" s="1">
        <v>3</v>
      </c>
      <c r="B4">
        <v>55</v>
      </c>
      <c r="C4" t="s">
        <v>32</v>
      </c>
      <c r="D4">
        <v>1.3216000000000001</v>
      </c>
      <c r="E4">
        <v>1.4832000000000001</v>
      </c>
      <c r="F4" s="1">
        <f t="shared" si="0"/>
        <v>0.16159999999999997</v>
      </c>
      <c r="G4" t="s">
        <v>33</v>
      </c>
      <c r="H4">
        <v>1.3223</v>
      </c>
      <c r="I4">
        <v>3.0457999999999998</v>
      </c>
      <c r="J4" s="1">
        <f t="shared" si="1"/>
        <v>1.7234999999999998</v>
      </c>
      <c r="K4" s="1">
        <f t="shared" si="2"/>
        <v>1.8850999999999998</v>
      </c>
      <c r="L4" s="1">
        <f t="shared" si="3"/>
        <v>8.572489523102222</v>
      </c>
      <c r="Q4">
        <f t="shared" si="4"/>
        <v>3.4274545454545455</v>
      </c>
    </row>
    <row r="5" spans="1:20" ht="15.5" thickBot="1" x14ac:dyDescent="0.9">
      <c r="A5" s="1">
        <v>4</v>
      </c>
      <c r="B5">
        <v>55</v>
      </c>
      <c r="C5" t="s">
        <v>34</v>
      </c>
      <c r="D5">
        <v>1.3042</v>
      </c>
      <c r="E5">
        <v>1.5938000000000001</v>
      </c>
      <c r="F5" s="1">
        <f t="shared" si="0"/>
        <v>0.28960000000000008</v>
      </c>
      <c r="G5" t="s">
        <v>35</v>
      </c>
      <c r="H5">
        <v>1.3057000000000001</v>
      </c>
      <c r="I5">
        <v>2.5924999999999998</v>
      </c>
      <c r="J5" s="1">
        <f t="shared" si="1"/>
        <v>1.2867999999999997</v>
      </c>
      <c r="K5" s="1">
        <f t="shared" si="2"/>
        <v>1.5763999999999998</v>
      </c>
      <c r="L5" s="1">
        <f t="shared" si="3"/>
        <v>18.370971834559764</v>
      </c>
      <c r="Q5">
        <f t="shared" si="4"/>
        <v>2.8661818181818175</v>
      </c>
    </row>
    <row r="6" spans="1:20" ht="16" x14ac:dyDescent="0.8">
      <c r="A6" s="1">
        <v>5</v>
      </c>
      <c r="B6">
        <v>54</v>
      </c>
      <c r="C6" t="s">
        <v>36</v>
      </c>
      <c r="D6">
        <v>1.3228</v>
      </c>
      <c r="E6">
        <v>1.4644999999999999</v>
      </c>
      <c r="F6" s="1">
        <f t="shared" si="0"/>
        <v>0.14169999999999994</v>
      </c>
      <c r="G6" t="s">
        <v>37</v>
      </c>
      <c r="H6">
        <v>1.33</v>
      </c>
      <c r="I6">
        <v>2.6631999999999998</v>
      </c>
      <c r="J6" s="1">
        <f t="shared" si="1"/>
        <v>1.3331999999999997</v>
      </c>
      <c r="K6" s="1">
        <f t="shared" si="2"/>
        <v>1.4748999999999997</v>
      </c>
      <c r="L6" s="1">
        <f t="shared" si="3"/>
        <v>9.6074310122720163</v>
      </c>
      <c r="N6" s="3" t="s">
        <v>13</v>
      </c>
      <c r="O6" s="3"/>
      <c r="Q6">
        <f t="shared" si="4"/>
        <v>2.7312962962962954</v>
      </c>
      <c r="S6" s="3" t="s">
        <v>14</v>
      </c>
      <c r="T6" s="3"/>
    </row>
    <row r="7" spans="1:20" ht="16" x14ac:dyDescent="0.8">
      <c r="A7" s="1">
        <v>6</v>
      </c>
      <c r="B7">
        <v>51</v>
      </c>
      <c r="C7" t="s">
        <v>38</v>
      </c>
      <c r="D7">
        <v>1.3149</v>
      </c>
      <c r="E7" s="4">
        <v>1.4614</v>
      </c>
      <c r="F7" s="1">
        <f t="shared" si="0"/>
        <v>0.14650000000000007</v>
      </c>
      <c r="G7" t="s">
        <v>39</v>
      </c>
      <c r="H7">
        <v>1.3139000000000001</v>
      </c>
      <c r="I7">
        <v>2.8656000000000001</v>
      </c>
      <c r="J7" s="1">
        <f t="shared" si="1"/>
        <v>1.5517000000000001</v>
      </c>
      <c r="K7" s="1">
        <f t="shared" si="2"/>
        <v>1.6982000000000002</v>
      </c>
      <c r="L7" s="1">
        <f t="shared" si="3"/>
        <v>8.6267812978447811</v>
      </c>
      <c r="N7" s="5"/>
      <c r="O7" s="5"/>
      <c r="Q7">
        <f t="shared" si="4"/>
        <v>3.3298039215686277</v>
      </c>
      <c r="S7" s="5"/>
      <c r="T7" s="5"/>
    </row>
    <row r="8" spans="1:20" x14ac:dyDescent="0.75">
      <c r="A8" s="1">
        <v>7</v>
      </c>
      <c r="B8">
        <v>55</v>
      </c>
      <c r="C8" t="s">
        <v>40</v>
      </c>
      <c r="D8">
        <v>1.3170999999999999</v>
      </c>
      <c r="E8">
        <v>1.5250999999999999</v>
      </c>
      <c r="F8" s="1">
        <f t="shared" si="0"/>
        <v>0.20799999999999996</v>
      </c>
      <c r="G8" t="s">
        <v>41</v>
      </c>
      <c r="H8">
        <v>1.3093999999999999</v>
      </c>
      <c r="I8">
        <v>2.5402999999999998</v>
      </c>
      <c r="J8" s="1">
        <f t="shared" si="1"/>
        <v>1.2308999999999999</v>
      </c>
      <c r="K8" s="1">
        <f t="shared" si="2"/>
        <v>1.4388999999999998</v>
      </c>
      <c r="L8" s="1">
        <f t="shared" si="3"/>
        <v>14.455486830217525</v>
      </c>
      <c r="Q8">
        <f t="shared" si="4"/>
        <v>2.6161818181818179</v>
      </c>
    </row>
    <row r="9" spans="1:20" x14ac:dyDescent="0.75">
      <c r="A9" s="1">
        <v>8</v>
      </c>
      <c r="B9">
        <v>56</v>
      </c>
      <c r="C9" t="s">
        <v>42</v>
      </c>
      <c r="D9">
        <v>1.3258000000000001</v>
      </c>
      <c r="E9">
        <v>1.5775999999999999</v>
      </c>
      <c r="F9" s="1">
        <f t="shared" si="0"/>
        <v>0.2517999999999998</v>
      </c>
      <c r="G9" t="s">
        <v>43</v>
      </c>
      <c r="H9">
        <v>1.3138000000000001</v>
      </c>
      <c r="I9">
        <v>2.4512999999999998</v>
      </c>
      <c r="J9" s="1">
        <f t="shared" si="1"/>
        <v>1.1374999999999997</v>
      </c>
      <c r="K9" s="1">
        <f t="shared" si="2"/>
        <v>1.3892999999999995</v>
      </c>
      <c r="L9" s="1">
        <f t="shared" si="3"/>
        <v>18.124235226372988</v>
      </c>
      <c r="N9" t="s">
        <v>15</v>
      </c>
      <c r="O9">
        <f>AVERAGE(L2:L21)</f>
        <v>10.765982962839775</v>
      </c>
      <c r="Q9">
        <f t="shared" si="4"/>
        <v>2.4808928571428561</v>
      </c>
      <c r="S9" t="s">
        <v>15</v>
      </c>
      <c r="T9">
        <f>AVERAGE(Q2:Q20)</f>
        <v>3.3009093299896612</v>
      </c>
    </row>
    <row r="10" spans="1:20" x14ac:dyDescent="0.75">
      <c r="A10" s="1">
        <v>9</v>
      </c>
      <c r="B10">
        <v>57</v>
      </c>
      <c r="C10" t="s">
        <v>44</v>
      </c>
      <c r="D10">
        <v>1.3189</v>
      </c>
      <c r="E10">
        <v>1.4832000000000001</v>
      </c>
      <c r="F10" s="1">
        <f t="shared" si="0"/>
        <v>0.16430000000000011</v>
      </c>
      <c r="G10" t="s">
        <v>45</v>
      </c>
      <c r="H10">
        <v>1.3216000000000001</v>
      </c>
      <c r="I10">
        <v>2.8593000000000002</v>
      </c>
      <c r="J10" s="1">
        <f t="shared" si="1"/>
        <v>1.5377000000000001</v>
      </c>
      <c r="K10" s="1">
        <f t="shared" si="2"/>
        <v>1.7020000000000002</v>
      </c>
      <c r="L10" s="1">
        <f t="shared" si="3"/>
        <v>9.6533490011750942</v>
      </c>
      <c r="N10" t="s">
        <v>16</v>
      </c>
      <c r="O10">
        <f>(O13/SQRT(20))</f>
        <v>0.77518288225351228</v>
      </c>
      <c r="Q10">
        <f t="shared" si="4"/>
        <v>2.9859649122807022</v>
      </c>
      <c r="S10" t="s">
        <v>16</v>
      </c>
      <c r="T10">
        <f>(T13/SQRT(20))</f>
        <v>0.14466381909191645</v>
      </c>
    </row>
    <row r="11" spans="1:20" x14ac:dyDescent="0.75">
      <c r="A11" s="1">
        <v>10</v>
      </c>
      <c r="B11">
        <v>56</v>
      </c>
      <c r="C11" t="s">
        <v>46</v>
      </c>
      <c r="D11">
        <v>1.3026</v>
      </c>
      <c r="E11">
        <v>1.5229999999999999</v>
      </c>
      <c r="F11" s="1">
        <f t="shared" si="0"/>
        <v>0.22039999999999993</v>
      </c>
      <c r="G11" t="s">
        <v>47</v>
      </c>
      <c r="H11">
        <v>1.3209</v>
      </c>
      <c r="I11">
        <v>3.4243999999999999</v>
      </c>
      <c r="J11" s="1">
        <f t="shared" si="1"/>
        <v>2.1034999999999999</v>
      </c>
      <c r="K11" s="1">
        <f t="shared" si="2"/>
        <v>2.3239000000000001</v>
      </c>
      <c r="L11" s="1">
        <f t="shared" si="3"/>
        <v>9.4840569731916133</v>
      </c>
      <c r="M11" t="s">
        <v>230</v>
      </c>
      <c r="N11" t="s">
        <v>17</v>
      </c>
      <c r="O11">
        <f>MEDIAN(L2:L21)</f>
        <v>9.5457439927318148</v>
      </c>
      <c r="Q11">
        <f t="shared" si="4"/>
        <v>4.1498214285714283</v>
      </c>
      <c r="S11" t="s">
        <v>17</v>
      </c>
      <c r="T11">
        <f>MEDIAN(Q2:Q20)</f>
        <v>3.3736538461538457</v>
      </c>
    </row>
    <row r="12" spans="1:20" x14ac:dyDescent="0.75">
      <c r="A12" s="1">
        <v>11</v>
      </c>
      <c r="B12">
        <v>46</v>
      </c>
      <c r="C12" t="s">
        <v>48</v>
      </c>
      <c r="D12">
        <v>1.3149999999999999</v>
      </c>
      <c r="E12">
        <v>1.4148000000000001</v>
      </c>
      <c r="F12" s="1">
        <f t="shared" si="0"/>
        <v>9.9800000000000111E-2</v>
      </c>
      <c r="G12" t="s">
        <v>49</v>
      </c>
      <c r="H12">
        <v>1.3055000000000001</v>
      </c>
      <c r="I12">
        <v>2.3294000000000001</v>
      </c>
      <c r="J12" s="1">
        <f t="shared" si="1"/>
        <v>1.0239</v>
      </c>
      <c r="K12" s="1">
        <f t="shared" si="2"/>
        <v>1.1237000000000001</v>
      </c>
      <c r="L12" s="1">
        <f t="shared" si="3"/>
        <v>8.8813740322150121</v>
      </c>
      <c r="N12" t="s">
        <v>18</v>
      </c>
      <c r="O12" t="e">
        <f>_xlfn.MODE.SNGL(L2:L21)</f>
        <v>#N/A</v>
      </c>
      <c r="Q12">
        <f t="shared" si="4"/>
        <v>2.4428260869565221</v>
      </c>
      <c r="S12" t="s">
        <v>18</v>
      </c>
      <c r="T12" t="e">
        <f>_xlfn.MODE.SNGL(Q2:Q20)</f>
        <v>#N/A</v>
      </c>
    </row>
    <row r="13" spans="1:20" x14ac:dyDescent="0.75">
      <c r="A13" s="1">
        <v>12</v>
      </c>
      <c r="B13">
        <v>56</v>
      </c>
      <c r="C13" t="s">
        <v>50</v>
      </c>
      <c r="D13">
        <v>1.3129</v>
      </c>
      <c r="E13">
        <v>1.4911000000000001</v>
      </c>
      <c r="F13" s="1">
        <f t="shared" si="0"/>
        <v>0.17820000000000014</v>
      </c>
      <c r="G13" t="s">
        <v>51</v>
      </c>
      <c r="H13">
        <v>1.3144</v>
      </c>
      <c r="I13">
        <v>3.1556000000000002</v>
      </c>
      <c r="J13" s="1">
        <f t="shared" si="1"/>
        <v>1.8412000000000002</v>
      </c>
      <c r="K13" s="1">
        <f t="shared" si="2"/>
        <v>2.0194000000000001</v>
      </c>
      <c r="L13" s="1">
        <f t="shared" si="3"/>
        <v>8.8244032881053833</v>
      </c>
      <c r="N13" t="s">
        <v>19</v>
      </c>
      <c r="O13">
        <f>_xlfn.STDEV.S(L2:L21)</f>
        <v>3.466723239426138</v>
      </c>
      <c r="Q13">
        <f t="shared" si="4"/>
        <v>3.6060714285714286</v>
      </c>
      <c r="S13" t="s">
        <v>19</v>
      </c>
      <c r="T13">
        <f>_xlfn.STDEV.S(Q2:Q20)</f>
        <v>0.64695626674851414</v>
      </c>
    </row>
    <row r="14" spans="1:20" x14ac:dyDescent="0.75">
      <c r="A14" s="1">
        <v>13</v>
      </c>
      <c r="B14">
        <v>63</v>
      </c>
      <c r="C14" t="s">
        <v>52</v>
      </c>
      <c r="D14">
        <v>1.3024</v>
      </c>
      <c r="E14">
        <v>1.5624</v>
      </c>
      <c r="F14" s="1">
        <f t="shared" si="0"/>
        <v>0.26</v>
      </c>
      <c r="G14" t="s">
        <v>53</v>
      </c>
      <c r="H14">
        <v>1.3129</v>
      </c>
      <c r="I14">
        <v>3.6785999999999999</v>
      </c>
      <c r="J14" s="1">
        <f t="shared" si="1"/>
        <v>2.3656999999999999</v>
      </c>
      <c r="K14" s="1">
        <f t="shared" si="2"/>
        <v>2.6257000000000001</v>
      </c>
      <c r="L14" s="1">
        <f t="shared" si="3"/>
        <v>9.9021213390714866</v>
      </c>
      <c r="N14" t="s">
        <v>20</v>
      </c>
      <c r="O14">
        <f>_xlfn.VAR.S(L2:L21)</f>
        <v>12.018170018777255</v>
      </c>
      <c r="Q14">
        <f t="shared" si="4"/>
        <v>4.1677777777777782</v>
      </c>
      <c r="S14" t="s">
        <v>20</v>
      </c>
      <c r="T14">
        <f>_xlfn.VAR.S(Q2:Q20)</f>
        <v>0.4185524110851746</v>
      </c>
    </row>
    <row r="15" spans="1:20" x14ac:dyDescent="0.75">
      <c r="A15" s="1">
        <v>14</v>
      </c>
      <c r="B15">
        <v>56</v>
      </c>
      <c r="C15" t="s">
        <v>54</v>
      </c>
      <c r="D15">
        <v>1.319</v>
      </c>
      <c r="E15">
        <v>1.5388999999999999</v>
      </c>
      <c r="F15" s="1">
        <f t="shared" si="0"/>
        <v>0.21989999999999998</v>
      </c>
      <c r="G15" t="s">
        <v>55</v>
      </c>
      <c r="H15">
        <v>1.3182</v>
      </c>
      <c r="I15">
        <v>2.7675999999999998</v>
      </c>
      <c r="J15" s="1">
        <f t="shared" si="1"/>
        <v>1.4493999999999998</v>
      </c>
      <c r="K15" s="1">
        <f t="shared" si="2"/>
        <v>1.6692999999999998</v>
      </c>
      <c r="L15" s="1">
        <f t="shared" si="3"/>
        <v>13.173186365542444</v>
      </c>
      <c r="N15" t="s">
        <v>21</v>
      </c>
      <c r="O15">
        <f>KURT(L2:L21)</f>
        <v>0.39646428141178891</v>
      </c>
      <c r="Q15">
        <f t="shared" si="4"/>
        <v>2.9808928571428566</v>
      </c>
      <c r="S15" t="s">
        <v>21</v>
      </c>
      <c r="T15">
        <f>KURT(Q2:Q20)</f>
        <v>-0.25177563733665709</v>
      </c>
    </row>
    <row r="16" spans="1:20" x14ac:dyDescent="0.75">
      <c r="A16" s="1">
        <v>15</v>
      </c>
      <c r="B16">
        <v>53</v>
      </c>
      <c r="C16" t="s">
        <v>56</v>
      </c>
      <c r="D16">
        <v>1.3131999999999999</v>
      </c>
      <c r="E16">
        <v>1.468</v>
      </c>
      <c r="F16" s="1">
        <f t="shared" si="0"/>
        <v>0.15480000000000005</v>
      </c>
      <c r="G16" t="s">
        <v>57</v>
      </c>
      <c r="H16">
        <v>1.3174999999999999</v>
      </c>
      <c r="I16">
        <v>2.4257</v>
      </c>
      <c r="J16" s="1">
        <f t="shared" si="1"/>
        <v>1.1082000000000001</v>
      </c>
      <c r="K16" s="1">
        <f t="shared" si="2"/>
        <v>1.2630000000000001</v>
      </c>
      <c r="L16" s="1">
        <f t="shared" si="3"/>
        <v>12.256532066508315</v>
      </c>
      <c r="N16" t="s">
        <v>22</v>
      </c>
      <c r="O16">
        <f>SKEW(L2:L21)</f>
        <v>1.1849027270031853</v>
      </c>
      <c r="Q16">
        <f t="shared" si="4"/>
        <v>2.3830188679245285</v>
      </c>
      <c r="S16" t="s">
        <v>22</v>
      </c>
      <c r="T16">
        <f>SKEW(Q2:Q20)</f>
        <v>0.41735205465018727</v>
      </c>
    </row>
    <row r="17" spans="1:20" x14ac:dyDescent="0.75">
      <c r="A17" s="1">
        <v>16</v>
      </c>
      <c r="B17">
        <v>53</v>
      </c>
      <c r="C17" t="s">
        <v>58</v>
      </c>
      <c r="D17">
        <v>1.3193999999999999</v>
      </c>
      <c r="E17">
        <v>1.4685999999999999</v>
      </c>
      <c r="F17" s="1">
        <f t="shared" si="0"/>
        <v>0.1492</v>
      </c>
      <c r="G17" t="s">
        <v>59</v>
      </c>
      <c r="H17">
        <v>1.3207</v>
      </c>
      <c r="I17">
        <v>3.1360000000000001</v>
      </c>
      <c r="J17" s="1">
        <f t="shared" si="1"/>
        <v>1.8153000000000001</v>
      </c>
      <c r="K17" s="1">
        <f t="shared" si="2"/>
        <v>1.9645000000000001</v>
      </c>
      <c r="L17" s="1">
        <f t="shared" si="3"/>
        <v>7.5948078391448197</v>
      </c>
      <c r="N17" t="s">
        <v>23</v>
      </c>
      <c r="O17">
        <f>MAX(L2:L21)-MIN(L2:L21)</f>
        <v>11.997187174855055</v>
      </c>
      <c r="Q17">
        <f t="shared" si="4"/>
        <v>3.7066037735849058</v>
      </c>
      <c r="S17" t="s">
        <v>23</v>
      </c>
      <c r="T17">
        <f>MAX(Q2:Q20)-MIN(Q2:Q20)</f>
        <v>2.3536477987421378</v>
      </c>
    </row>
    <row r="18" spans="1:20" x14ac:dyDescent="0.75">
      <c r="A18" s="1">
        <v>17</v>
      </c>
      <c r="B18">
        <v>56</v>
      </c>
      <c r="C18" t="s">
        <v>60</v>
      </c>
      <c r="D18">
        <v>1.3192999999999999</v>
      </c>
      <c r="E18">
        <v>1.5094000000000001</v>
      </c>
      <c r="F18" s="1">
        <f t="shared" si="0"/>
        <v>0.19010000000000016</v>
      </c>
      <c r="G18" t="s">
        <v>61</v>
      </c>
      <c r="H18">
        <v>1.325</v>
      </c>
      <c r="I18">
        <v>3.2256</v>
      </c>
      <c r="J18" s="1">
        <f t="shared" si="1"/>
        <v>1.9006000000000001</v>
      </c>
      <c r="K18" s="1">
        <f t="shared" si="2"/>
        <v>2.0907</v>
      </c>
      <c r="L18" s="1">
        <f t="shared" si="3"/>
        <v>9.0926483952743187</v>
      </c>
      <c r="N18" t="s">
        <v>24</v>
      </c>
      <c r="O18">
        <f>MIN(L2:L21)</f>
        <v>6.3737846597047092</v>
      </c>
      <c r="Q18">
        <f t="shared" si="4"/>
        <v>3.7333928571428574</v>
      </c>
      <c r="S18" t="s">
        <v>24</v>
      </c>
      <c r="T18">
        <f>MIN(Q2:Q20)</f>
        <v>2.3830188679245285</v>
      </c>
    </row>
    <row r="19" spans="1:20" x14ac:dyDescent="0.75">
      <c r="A19" s="1">
        <v>18</v>
      </c>
      <c r="B19">
        <v>57</v>
      </c>
      <c r="C19" t="s">
        <v>62</v>
      </c>
      <c r="D19">
        <v>1.3253999999999999</v>
      </c>
      <c r="E19">
        <v>1.6715</v>
      </c>
      <c r="F19" s="1">
        <f t="shared" si="0"/>
        <v>0.34610000000000007</v>
      </c>
      <c r="G19" t="s">
        <v>63</v>
      </c>
      <c r="H19">
        <v>1.3109999999999999</v>
      </c>
      <c r="I19">
        <v>3.1381999999999999</v>
      </c>
      <c r="J19" s="1">
        <f t="shared" si="1"/>
        <v>1.8271999999999999</v>
      </c>
      <c r="K19" s="1">
        <f t="shared" si="2"/>
        <v>2.1733000000000002</v>
      </c>
      <c r="L19" s="1">
        <f t="shared" si="3"/>
        <v>15.92509087562693</v>
      </c>
      <c r="N19" t="s">
        <v>25</v>
      </c>
      <c r="O19">
        <f>MAX(L2:L21)</f>
        <v>18.370971834559764</v>
      </c>
      <c r="Q19">
        <f>(K20/B20)*100</f>
        <v>3.598367346938776</v>
      </c>
      <c r="S19" t="s">
        <v>25</v>
      </c>
      <c r="T19">
        <f>MAX(Q2:Q20)</f>
        <v>4.7366666666666664</v>
      </c>
    </row>
    <row r="20" spans="1:20" x14ac:dyDescent="0.75">
      <c r="A20" s="1">
        <v>19</v>
      </c>
      <c r="B20">
        <v>49</v>
      </c>
      <c r="C20" t="s">
        <v>64</v>
      </c>
      <c r="D20">
        <v>1.3063</v>
      </c>
      <c r="E20">
        <v>1.4558</v>
      </c>
      <c r="F20" s="1">
        <f t="shared" si="0"/>
        <v>0.14949999999999997</v>
      </c>
      <c r="G20" t="s">
        <v>65</v>
      </c>
      <c r="H20">
        <v>1.3068</v>
      </c>
      <c r="I20" s="1">
        <v>2.9205000000000001</v>
      </c>
      <c r="J20" s="1">
        <f t="shared" si="1"/>
        <v>1.6137000000000001</v>
      </c>
      <c r="K20" s="1">
        <f t="shared" si="2"/>
        <v>1.7632000000000001</v>
      </c>
      <c r="L20" s="1">
        <f t="shared" si="3"/>
        <v>8.478901996370233</v>
      </c>
      <c r="N20" t="s">
        <v>26</v>
      </c>
      <c r="O20">
        <f>SUM(L2:L21)</f>
        <v>215.31965925679549</v>
      </c>
      <c r="Q20">
        <f>(K21/B21)*100</f>
        <v>4.7366666666666664</v>
      </c>
      <c r="S20" t="s">
        <v>26</v>
      </c>
      <c r="T20">
        <f>SUM(Q2:Q20)</f>
        <v>62.71727726980356</v>
      </c>
    </row>
    <row r="21" spans="1:20" ht="15.5" thickBot="1" x14ac:dyDescent="0.9">
      <c r="A21" s="1">
        <v>20</v>
      </c>
      <c r="B21">
        <v>60</v>
      </c>
      <c r="C21" t="s">
        <v>67</v>
      </c>
      <c r="D21">
        <v>1.3223</v>
      </c>
      <c r="E21" s="2">
        <v>1.5448999999999999</v>
      </c>
      <c r="F21" s="1">
        <f t="shared" si="0"/>
        <v>0.22259999999999991</v>
      </c>
      <c r="G21" t="s">
        <v>68</v>
      </c>
      <c r="H21">
        <v>1.3191999999999999</v>
      </c>
      <c r="I21" s="1">
        <v>3.9386000000000001</v>
      </c>
      <c r="J21" s="1">
        <f t="shared" si="1"/>
        <v>2.6194000000000002</v>
      </c>
      <c r="K21" s="1">
        <f t="shared" si="2"/>
        <v>2.8420000000000001</v>
      </c>
      <c r="L21" s="1">
        <f t="shared" si="3"/>
        <v>7.8325123152709324</v>
      </c>
      <c r="N21" s="6" t="s">
        <v>27</v>
      </c>
      <c r="O21" s="6">
        <v>20</v>
      </c>
      <c r="Q21" t="e">
        <f>(K22/B22)*100</f>
        <v>#DIV/0!</v>
      </c>
      <c r="S21" s="6" t="s">
        <v>27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workbookViewId="0"/>
  </sheetViews>
  <sheetFormatPr defaultRowHeight="14.75" x14ac:dyDescent="0.75"/>
  <cols>
    <col min="1" max="1" width="8.86328125" customWidth="1"/>
  </cols>
  <sheetData>
    <row r="1" spans="1:20" x14ac:dyDescent="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Q1" s="1" t="s">
        <v>12</v>
      </c>
    </row>
    <row r="2" spans="1:20" x14ac:dyDescent="0.75">
      <c r="A2" s="1">
        <v>1</v>
      </c>
      <c r="B2">
        <v>56</v>
      </c>
      <c r="C2" t="s">
        <v>28</v>
      </c>
      <c r="D2">
        <v>1.3066</v>
      </c>
      <c r="E2">
        <v>1.4557</v>
      </c>
      <c r="F2" s="1">
        <f t="shared" ref="F2:F21" si="0">(E2-D2)</f>
        <v>0.14910000000000001</v>
      </c>
      <c r="G2" t="s">
        <v>29</v>
      </c>
      <c r="H2">
        <v>1.3016000000000001</v>
      </c>
      <c r="I2">
        <v>3.5636999999999999</v>
      </c>
      <c r="J2" s="1">
        <f t="shared" ref="J2:J21" si="1">(I2-H2)</f>
        <v>2.2620999999999998</v>
      </c>
      <c r="K2" s="1">
        <f t="shared" ref="K2:K21" si="2">(F2+J2)</f>
        <v>2.4112</v>
      </c>
      <c r="L2" s="1">
        <f t="shared" ref="L2:L21" si="3">(F2/K2)*100</f>
        <v>6.1836429993364304</v>
      </c>
      <c r="Q2">
        <f t="shared" ref="Q2:Q18" si="4">(K2/B2)*100</f>
        <v>4.305714285714286</v>
      </c>
    </row>
    <row r="3" spans="1:20" x14ac:dyDescent="0.75">
      <c r="A3" s="1">
        <v>2</v>
      </c>
      <c r="B3">
        <v>50</v>
      </c>
      <c r="C3" t="s">
        <v>30</v>
      </c>
      <c r="D3">
        <v>1.3115000000000001</v>
      </c>
      <c r="E3">
        <v>1.3776999999999999</v>
      </c>
      <c r="F3" s="1">
        <f t="shared" si="0"/>
        <v>6.6199999999999815E-2</v>
      </c>
      <c r="G3" t="s">
        <v>31</v>
      </c>
      <c r="H3">
        <v>1.3109</v>
      </c>
      <c r="I3">
        <v>2.4588999999999999</v>
      </c>
      <c r="J3" s="1">
        <f t="shared" si="1"/>
        <v>1.1479999999999999</v>
      </c>
      <c r="K3" s="1">
        <f t="shared" si="2"/>
        <v>1.2141999999999997</v>
      </c>
      <c r="L3" s="1">
        <f t="shared" si="3"/>
        <v>5.4521495634985859</v>
      </c>
      <c r="Q3">
        <f t="shared" si="4"/>
        <v>2.4283999999999994</v>
      </c>
    </row>
    <row r="4" spans="1:20" x14ac:dyDescent="0.75">
      <c r="A4" s="1">
        <v>3</v>
      </c>
      <c r="B4">
        <v>45</v>
      </c>
      <c r="C4" t="s">
        <v>32</v>
      </c>
      <c r="D4">
        <v>1.3216000000000001</v>
      </c>
      <c r="E4">
        <v>1.4436</v>
      </c>
      <c r="F4" s="1">
        <f t="shared" si="0"/>
        <v>0.12199999999999989</v>
      </c>
      <c r="G4" t="s">
        <v>33</v>
      </c>
      <c r="H4">
        <v>1.3223</v>
      </c>
      <c r="I4">
        <v>2.5028000000000001</v>
      </c>
      <c r="J4" s="1">
        <f t="shared" si="1"/>
        <v>1.1805000000000001</v>
      </c>
      <c r="K4" s="1">
        <f t="shared" si="2"/>
        <v>1.3025</v>
      </c>
      <c r="L4" s="1">
        <f t="shared" si="3"/>
        <v>9.3666026871401069</v>
      </c>
      <c r="Q4">
        <f t="shared" si="4"/>
        <v>2.8944444444444444</v>
      </c>
    </row>
    <row r="5" spans="1:20" ht="15.5" thickBot="1" x14ac:dyDescent="0.9">
      <c r="A5" s="1">
        <v>4</v>
      </c>
      <c r="B5">
        <v>57</v>
      </c>
      <c r="C5" t="s">
        <v>34</v>
      </c>
      <c r="D5">
        <v>1.3042</v>
      </c>
      <c r="E5">
        <v>1.47</v>
      </c>
      <c r="F5" s="1">
        <f t="shared" si="0"/>
        <v>0.16579999999999995</v>
      </c>
      <c r="G5" t="s">
        <v>35</v>
      </c>
      <c r="H5">
        <v>1.3057000000000001</v>
      </c>
      <c r="I5">
        <v>3.0467</v>
      </c>
      <c r="J5" s="1">
        <f t="shared" si="1"/>
        <v>1.7409999999999999</v>
      </c>
      <c r="K5" s="1">
        <f t="shared" si="2"/>
        <v>1.9067999999999998</v>
      </c>
      <c r="L5" s="1">
        <f t="shared" si="3"/>
        <v>8.6951961401300579</v>
      </c>
      <c r="Q5">
        <f t="shared" si="4"/>
        <v>3.3452631578947365</v>
      </c>
    </row>
    <row r="6" spans="1:20" ht="16" x14ac:dyDescent="0.8">
      <c r="A6" s="1">
        <v>5</v>
      </c>
      <c r="B6">
        <v>60</v>
      </c>
      <c r="C6" t="s">
        <v>36</v>
      </c>
      <c r="D6">
        <v>1.3228</v>
      </c>
      <c r="E6">
        <v>1.5620000000000001</v>
      </c>
      <c r="F6" s="1">
        <f t="shared" si="0"/>
        <v>0.23920000000000008</v>
      </c>
      <c r="G6" t="s">
        <v>37</v>
      </c>
      <c r="H6">
        <v>1.33</v>
      </c>
      <c r="I6">
        <v>3.7250000000000001</v>
      </c>
      <c r="J6" s="1">
        <f t="shared" si="1"/>
        <v>2.395</v>
      </c>
      <c r="K6" s="1">
        <f t="shared" si="2"/>
        <v>2.6341999999999999</v>
      </c>
      <c r="L6" s="1">
        <f t="shared" si="3"/>
        <v>9.0805557664566141</v>
      </c>
      <c r="N6" s="3" t="s">
        <v>13</v>
      </c>
      <c r="O6" s="3"/>
      <c r="Q6">
        <f t="shared" si="4"/>
        <v>4.3903333333333325</v>
      </c>
      <c r="S6" s="3" t="s">
        <v>14</v>
      </c>
      <c r="T6" s="3"/>
    </row>
    <row r="7" spans="1:20" ht="16" x14ac:dyDescent="0.8">
      <c r="A7" s="1">
        <v>6</v>
      </c>
      <c r="B7">
        <v>58</v>
      </c>
      <c r="C7" t="s">
        <v>38</v>
      </c>
      <c r="D7">
        <v>1.3149</v>
      </c>
      <c r="E7" s="4">
        <v>1.5396000000000001</v>
      </c>
      <c r="F7" s="1">
        <f t="shared" si="0"/>
        <v>0.22470000000000012</v>
      </c>
      <c r="G7" t="s">
        <v>39</v>
      </c>
      <c r="H7">
        <v>1.3139000000000001</v>
      </c>
      <c r="I7">
        <v>4.0899000000000001</v>
      </c>
      <c r="J7" s="1">
        <f t="shared" si="1"/>
        <v>2.7759999999999998</v>
      </c>
      <c r="K7" s="1">
        <f t="shared" si="2"/>
        <v>3.0007000000000001</v>
      </c>
      <c r="L7" s="1">
        <f t="shared" si="3"/>
        <v>7.4882527410270976</v>
      </c>
      <c r="N7" s="5"/>
      <c r="O7" s="5"/>
      <c r="Q7">
        <f t="shared" si="4"/>
        <v>5.1736206896551726</v>
      </c>
      <c r="S7" s="5"/>
      <c r="T7" s="5"/>
    </row>
    <row r="8" spans="1:20" x14ac:dyDescent="0.75">
      <c r="A8" s="1">
        <v>7</v>
      </c>
      <c r="B8">
        <v>62</v>
      </c>
      <c r="C8" t="s">
        <v>40</v>
      </c>
      <c r="D8">
        <v>1.3170999999999999</v>
      </c>
      <c r="E8">
        <v>1.5367</v>
      </c>
      <c r="F8" s="1">
        <f t="shared" si="0"/>
        <v>0.21960000000000002</v>
      </c>
      <c r="G8" t="s">
        <v>41</v>
      </c>
      <c r="H8">
        <v>1.3093999999999999</v>
      </c>
      <c r="I8">
        <v>4.3449999999999998</v>
      </c>
      <c r="J8" s="1">
        <f t="shared" si="1"/>
        <v>3.0355999999999996</v>
      </c>
      <c r="K8" s="1">
        <f t="shared" si="2"/>
        <v>3.2551999999999994</v>
      </c>
      <c r="L8" s="1">
        <f t="shared" si="3"/>
        <v>6.7461292700909334</v>
      </c>
      <c r="Q8">
        <f t="shared" si="4"/>
        <v>5.2503225806451601</v>
      </c>
    </row>
    <row r="9" spans="1:20" x14ac:dyDescent="0.75">
      <c r="A9" s="1">
        <v>8</v>
      </c>
      <c r="B9">
        <v>60</v>
      </c>
      <c r="C9" t="s">
        <v>42</v>
      </c>
      <c r="D9">
        <v>1.3258000000000001</v>
      </c>
      <c r="E9">
        <v>1.5127999999999999</v>
      </c>
      <c r="F9" s="1">
        <f t="shared" si="0"/>
        <v>0.18699999999999983</v>
      </c>
      <c r="G9" t="s">
        <v>43</v>
      </c>
      <c r="H9">
        <v>1.3138000000000001</v>
      </c>
      <c r="I9">
        <v>3.7298</v>
      </c>
      <c r="J9" s="1">
        <f t="shared" si="1"/>
        <v>2.4159999999999999</v>
      </c>
      <c r="K9" s="1">
        <f t="shared" si="2"/>
        <v>2.6029999999999998</v>
      </c>
      <c r="L9" s="1">
        <f t="shared" si="3"/>
        <v>7.1840184402612302</v>
      </c>
      <c r="N9" t="s">
        <v>15</v>
      </c>
      <c r="O9">
        <f>AVERAGE(L2:L21)</f>
        <v>8.4440863775783406</v>
      </c>
      <c r="Q9">
        <f t="shared" si="4"/>
        <v>4.3383333333333329</v>
      </c>
      <c r="S9" t="s">
        <v>15</v>
      </c>
      <c r="T9">
        <f>AVERAGE(Q2:Q20)</f>
        <v>4.0036348549605068</v>
      </c>
    </row>
    <row r="10" spans="1:20" x14ac:dyDescent="0.75">
      <c r="A10" s="1">
        <v>9</v>
      </c>
      <c r="B10">
        <v>57</v>
      </c>
      <c r="C10" t="s">
        <v>44</v>
      </c>
      <c r="D10">
        <v>1.3189</v>
      </c>
      <c r="E10">
        <v>1.5347</v>
      </c>
      <c r="F10" s="1">
        <f t="shared" si="0"/>
        <v>0.21579999999999999</v>
      </c>
      <c r="G10" t="s">
        <v>45</v>
      </c>
      <c r="H10">
        <v>1.3216000000000001</v>
      </c>
      <c r="I10">
        <v>3.5468999999999999</v>
      </c>
      <c r="J10" s="1">
        <f t="shared" si="1"/>
        <v>2.2252999999999998</v>
      </c>
      <c r="K10" s="1">
        <f t="shared" si="2"/>
        <v>2.4410999999999996</v>
      </c>
      <c r="L10" s="1">
        <f t="shared" si="3"/>
        <v>8.84027692433739</v>
      </c>
      <c r="N10" t="s">
        <v>16</v>
      </c>
      <c r="O10">
        <f>(O13/SQRT(20))</f>
        <v>0.51764768245889969</v>
      </c>
      <c r="Q10">
        <f t="shared" si="4"/>
        <v>4.2826315789473677</v>
      </c>
      <c r="S10" t="s">
        <v>16</v>
      </c>
      <c r="T10">
        <f>(T13/SQRT(20))</f>
        <v>0.19050112802349731</v>
      </c>
    </row>
    <row r="11" spans="1:20" x14ac:dyDescent="0.75">
      <c r="A11" s="1">
        <v>10</v>
      </c>
      <c r="B11">
        <v>51</v>
      </c>
      <c r="C11" t="s">
        <v>46</v>
      </c>
      <c r="D11">
        <v>1.3026</v>
      </c>
      <c r="E11">
        <v>1.4489000000000001</v>
      </c>
      <c r="F11" s="1">
        <f t="shared" si="0"/>
        <v>0.1463000000000001</v>
      </c>
      <c r="G11" t="s">
        <v>47</v>
      </c>
      <c r="H11">
        <v>1.3209</v>
      </c>
      <c r="I11">
        <v>2.9540999999999999</v>
      </c>
      <c r="J11" s="1">
        <f t="shared" si="1"/>
        <v>1.6332</v>
      </c>
      <c r="K11" s="1">
        <f t="shared" si="2"/>
        <v>1.7795000000000001</v>
      </c>
      <c r="L11" s="1">
        <f t="shared" si="3"/>
        <v>8.2214105085698286</v>
      </c>
      <c r="N11" t="s">
        <v>17</v>
      </c>
      <c r="O11">
        <f>MEDIAN(L2:L21)</f>
        <v>7.9675446071203453</v>
      </c>
      <c r="Q11">
        <f t="shared" si="4"/>
        <v>3.4892156862745098</v>
      </c>
      <c r="S11" t="s">
        <v>17</v>
      </c>
      <c r="T11">
        <f>MEDIAN(Q2:Q20)</f>
        <v>4.2826315789473677</v>
      </c>
    </row>
    <row r="12" spans="1:20" x14ac:dyDescent="0.75">
      <c r="A12" s="1">
        <v>11</v>
      </c>
      <c r="B12">
        <v>57</v>
      </c>
      <c r="C12" t="s">
        <v>48</v>
      </c>
      <c r="D12">
        <v>1.3149999999999999</v>
      </c>
      <c r="E12">
        <v>1.5517000000000001</v>
      </c>
      <c r="F12" s="1">
        <f t="shared" si="0"/>
        <v>0.23670000000000013</v>
      </c>
      <c r="G12" t="s">
        <v>49</v>
      </c>
      <c r="H12">
        <v>1.3055000000000001</v>
      </c>
      <c r="I12">
        <v>3.5243000000000002</v>
      </c>
      <c r="J12" s="1">
        <f t="shared" si="1"/>
        <v>2.2187999999999999</v>
      </c>
      <c r="K12" s="1">
        <f t="shared" si="2"/>
        <v>2.4554999999999998</v>
      </c>
      <c r="L12" s="1">
        <f t="shared" si="3"/>
        <v>9.6395846059865669</v>
      </c>
      <c r="N12" t="s">
        <v>18</v>
      </c>
      <c r="O12" t="e">
        <f>_xlfn.MODE.SNGL(L2:L21)</f>
        <v>#N/A</v>
      </c>
      <c r="Q12">
        <f t="shared" si="4"/>
        <v>4.3078947368421048</v>
      </c>
      <c r="S12" t="s">
        <v>18</v>
      </c>
      <c r="T12" t="e">
        <f>_xlfn.MODE.SNGL(Q2:Q20)</f>
        <v>#N/A</v>
      </c>
    </row>
    <row r="13" spans="1:20" x14ac:dyDescent="0.75">
      <c r="A13" s="1">
        <v>12</v>
      </c>
      <c r="B13">
        <v>53</v>
      </c>
      <c r="C13" t="s">
        <v>50</v>
      </c>
      <c r="D13">
        <v>1.3129</v>
      </c>
      <c r="E13">
        <v>1.4340999999999999</v>
      </c>
      <c r="F13" s="1">
        <f t="shared" si="0"/>
        <v>0.12119999999999997</v>
      </c>
      <c r="G13" t="s">
        <v>51</v>
      </c>
      <c r="H13">
        <v>1.3144</v>
      </c>
      <c r="I13">
        <v>2.9167000000000001</v>
      </c>
      <c r="J13" s="1">
        <f t="shared" si="1"/>
        <v>1.6023000000000001</v>
      </c>
      <c r="K13" s="1">
        <f t="shared" si="2"/>
        <v>1.7235</v>
      </c>
      <c r="L13" s="1">
        <f t="shared" si="3"/>
        <v>7.0322019147084402</v>
      </c>
      <c r="N13" t="s">
        <v>19</v>
      </c>
      <c r="O13">
        <f>_xlfn.STDEV.S(L2:L21)</f>
        <v>2.3149908127466508</v>
      </c>
      <c r="Q13">
        <f t="shared" si="4"/>
        <v>3.2518867924528303</v>
      </c>
      <c r="S13" t="s">
        <v>19</v>
      </c>
      <c r="T13">
        <f>_xlfn.STDEV.S(Q2:Q20)</f>
        <v>0.85194694410186034</v>
      </c>
    </row>
    <row r="14" spans="1:20" x14ac:dyDescent="0.75">
      <c r="A14" s="1">
        <v>13</v>
      </c>
      <c r="B14">
        <v>59</v>
      </c>
      <c r="C14" t="s">
        <v>52</v>
      </c>
      <c r="D14">
        <v>1.3024</v>
      </c>
      <c r="E14">
        <v>1.5384</v>
      </c>
      <c r="F14" s="1">
        <f t="shared" si="0"/>
        <v>0.23599999999999999</v>
      </c>
      <c r="G14" t="s">
        <v>53</v>
      </c>
      <c r="H14">
        <v>1.3129</v>
      </c>
      <c r="I14">
        <v>4.1364000000000001</v>
      </c>
      <c r="J14" s="1">
        <f t="shared" si="1"/>
        <v>2.8235000000000001</v>
      </c>
      <c r="K14" s="1">
        <f t="shared" si="2"/>
        <v>3.0594999999999999</v>
      </c>
      <c r="L14" s="1">
        <f t="shared" si="3"/>
        <v>7.7136787056708611</v>
      </c>
      <c r="N14" t="s">
        <v>20</v>
      </c>
      <c r="O14">
        <f>_xlfn.VAR.S(L2:L21)</f>
        <v>5.3591824631013978</v>
      </c>
      <c r="Q14">
        <f t="shared" si="4"/>
        <v>5.1855932203389825</v>
      </c>
      <c r="S14" t="s">
        <v>20</v>
      </c>
      <c r="T14">
        <f>_xlfn.VAR.S(Q2:Q20)</f>
        <v>0.72581359556449832</v>
      </c>
    </row>
    <row r="15" spans="1:20" x14ac:dyDescent="0.75">
      <c r="A15" s="1">
        <v>14</v>
      </c>
      <c r="B15">
        <v>61</v>
      </c>
      <c r="C15" t="s">
        <v>54</v>
      </c>
      <c r="D15">
        <v>1.319</v>
      </c>
      <c r="E15">
        <v>1.5048999999999999</v>
      </c>
      <c r="F15" s="1">
        <f t="shared" si="0"/>
        <v>0.18589999999999995</v>
      </c>
      <c r="G15" t="s">
        <v>55</v>
      </c>
      <c r="H15">
        <v>1.3182</v>
      </c>
      <c r="I15">
        <v>3.8673999999999999</v>
      </c>
      <c r="J15" s="1">
        <f t="shared" si="1"/>
        <v>2.5491999999999999</v>
      </c>
      <c r="K15" s="1">
        <f t="shared" si="2"/>
        <v>2.7351000000000001</v>
      </c>
      <c r="L15" s="1">
        <f t="shared" si="3"/>
        <v>6.7968264414463793</v>
      </c>
      <c r="N15" t="s">
        <v>21</v>
      </c>
      <c r="O15">
        <f>KURT(L2:L21)</f>
        <v>2.5902722877152096</v>
      </c>
      <c r="Q15">
        <f t="shared" si="4"/>
        <v>4.4837704918032788</v>
      </c>
      <c r="S15" t="s">
        <v>21</v>
      </c>
      <c r="T15">
        <f>KURT(Q2:Q20)</f>
        <v>-0.99953087126201012</v>
      </c>
    </row>
    <row r="16" spans="1:20" x14ac:dyDescent="0.75">
      <c r="A16" s="1">
        <v>15</v>
      </c>
      <c r="B16">
        <v>57</v>
      </c>
      <c r="C16" t="s">
        <v>56</v>
      </c>
      <c r="D16">
        <v>1.3131999999999999</v>
      </c>
      <c r="E16">
        <v>1.4601</v>
      </c>
      <c r="F16" s="1">
        <f t="shared" si="0"/>
        <v>0.14690000000000003</v>
      </c>
      <c r="G16" t="s">
        <v>57</v>
      </c>
      <c r="H16">
        <v>1.3174999999999999</v>
      </c>
      <c r="I16">
        <v>3.5283000000000002</v>
      </c>
      <c r="J16" s="1">
        <f t="shared" si="1"/>
        <v>2.2108000000000003</v>
      </c>
      <c r="K16" s="1">
        <f t="shared" si="2"/>
        <v>2.3577000000000004</v>
      </c>
      <c r="L16" s="1">
        <f t="shared" si="3"/>
        <v>6.230648513381686</v>
      </c>
      <c r="N16" t="s">
        <v>22</v>
      </c>
      <c r="O16">
        <f>SKEW(L2:L21)</f>
        <v>1.5443759699267665</v>
      </c>
      <c r="Q16">
        <f t="shared" si="4"/>
        <v>4.1363157894736853</v>
      </c>
      <c r="S16" t="s">
        <v>22</v>
      </c>
      <c r="T16">
        <f>SKEW(Q2:Q20)</f>
        <v>-0.14876068923011476</v>
      </c>
    </row>
    <row r="17" spans="1:20" x14ac:dyDescent="0.75">
      <c r="A17" s="1">
        <v>16</v>
      </c>
      <c r="B17">
        <v>57</v>
      </c>
      <c r="C17" t="s">
        <v>58</v>
      </c>
      <c r="D17">
        <v>1.3193999999999999</v>
      </c>
      <c r="E17">
        <v>1.5303</v>
      </c>
      <c r="F17" s="1">
        <f t="shared" si="0"/>
        <v>0.21090000000000009</v>
      </c>
      <c r="G17" t="s">
        <v>59</v>
      </c>
      <c r="H17">
        <v>1.3207</v>
      </c>
      <c r="I17">
        <v>3.2351999999999999</v>
      </c>
      <c r="J17" s="1">
        <f t="shared" si="1"/>
        <v>1.9144999999999999</v>
      </c>
      <c r="K17" s="1">
        <f t="shared" si="2"/>
        <v>2.1254</v>
      </c>
      <c r="L17" s="1">
        <f t="shared" si="3"/>
        <v>9.9228380540133667</v>
      </c>
      <c r="N17" t="s">
        <v>23</v>
      </c>
      <c r="O17">
        <f>MAX(L2:L21)-MIN(L2:L21)</f>
        <v>9.261679962416423</v>
      </c>
      <c r="Q17">
        <f t="shared" si="4"/>
        <v>3.7287719298245614</v>
      </c>
      <c r="S17" t="s">
        <v>23</v>
      </c>
      <c r="T17">
        <f>MAX(Q2:Q20)-MIN(Q2:Q20)</f>
        <v>2.8219225806451607</v>
      </c>
    </row>
    <row r="18" spans="1:20" x14ac:dyDescent="0.75">
      <c r="A18" s="1">
        <v>17</v>
      </c>
      <c r="B18">
        <v>51</v>
      </c>
      <c r="C18" t="s">
        <v>60</v>
      </c>
      <c r="D18">
        <v>1.3192999999999999</v>
      </c>
      <c r="E18">
        <v>1.5271999999999999</v>
      </c>
      <c r="F18" s="1">
        <f t="shared" si="0"/>
        <v>0.20789999999999997</v>
      </c>
      <c r="G18" t="s">
        <v>61</v>
      </c>
      <c r="H18">
        <v>1.325</v>
      </c>
      <c r="I18">
        <v>2.6410999999999998</v>
      </c>
      <c r="J18" s="1">
        <f t="shared" si="1"/>
        <v>1.3160999999999998</v>
      </c>
      <c r="K18" s="1">
        <f t="shared" si="2"/>
        <v>1.5239999999999998</v>
      </c>
      <c r="L18" s="1">
        <f t="shared" si="3"/>
        <v>13.641732283464567</v>
      </c>
      <c r="N18" t="s">
        <v>24</v>
      </c>
      <c r="O18">
        <f>MIN(L2:L21)</f>
        <v>5.4521495634985859</v>
      </c>
      <c r="Q18">
        <f t="shared" si="4"/>
        <v>2.9882352941176467</v>
      </c>
      <c r="S18" t="s">
        <v>24</v>
      </c>
      <c r="T18">
        <f>MIN(Q2:Q20)</f>
        <v>2.4283999999999994</v>
      </c>
    </row>
    <row r="19" spans="1:20" x14ac:dyDescent="0.75">
      <c r="A19" s="1">
        <v>18</v>
      </c>
      <c r="B19">
        <v>60</v>
      </c>
      <c r="C19" t="s">
        <v>62</v>
      </c>
      <c r="D19">
        <v>1.3253999999999999</v>
      </c>
      <c r="E19">
        <v>1.5528</v>
      </c>
      <c r="F19" s="1">
        <f t="shared" si="0"/>
        <v>0.22740000000000005</v>
      </c>
      <c r="G19" t="s">
        <v>63</v>
      </c>
      <c r="H19">
        <v>1.3109999999999999</v>
      </c>
      <c r="I19">
        <v>3.8027000000000002</v>
      </c>
      <c r="J19" s="1">
        <f t="shared" si="1"/>
        <v>2.4917000000000002</v>
      </c>
      <c r="K19" s="1">
        <f t="shared" si="2"/>
        <v>2.7191000000000001</v>
      </c>
      <c r="L19" s="1">
        <f t="shared" si="3"/>
        <v>8.3630613070501276</v>
      </c>
      <c r="N19" t="s">
        <v>25</v>
      </c>
      <c r="O19">
        <f>MAX(L2:L21)</f>
        <v>14.71382952591501</v>
      </c>
      <c r="Q19">
        <f>(K20/B20)*100</f>
        <v>3.0724528301886798</v>
      </c>
      <c r="S19" t="s">
        <v>25</v>
      </c>
      <c r="T19">
        <f>MAX(Q2:Q20)</f>
        <v>5.2503225806451601</v>
      </c>
    </row>
    <row r="20" spans="1:20" x14ac:dyDescent="0.75">
      <c r="A20" s="1">
        <v>19</v>
      </c>
      <c r="B20">
        <v>53</v>
      </c>
      <c r="C20" t="s">
        <v>64</v>
      </c>
      <c r="D20">
        <v>1.3063</v>
      </c>
      <c r="E20">
        <v>1.5459000000000001</v>
      </c>
      <c r="F20" s="1">
        <f t="shared" si="0"/>
        <v>0.23960000000000004</v>
      </c>
      <c r="G20" t="s">
        <v>65</v>
      </c>
      <c r="H20">
        <v>1.3068</v>
      </c>
      <c r="I20" s="1">
        <v>2.6956000000000002</v>
      </c>
      <c r="J20" s="1">
        <f t="shared" si="1"/>
        <v>1.3888000000000003</v>
      </c>
      <c r="K20" s="1">
        <f t="shared" si="2"/>
        <v>1.6284000000000003</v>
      </c>
      <c r="L20" s="1">
        <f t="shared" si="3"/>
        <v>14.71382952591501</v>
      </c>
      <c r="N20" t="s">
        <v>26</v>
      </c>
      <c r="O20">
        <f>SUM(L2:L21)</f>
        <v>168.8817275515668</v>
      </c>
      <c r="Q20">
        <f>(K21/B21)*100</f>
        <v>5.0158620689655171</v>
      </c>
      <c r="S20" t="s">
        <v>26</v>
      </c>
      <c r="T20">
        <f>SUM(Q2:Q20)</f>
        <v>76.069062244249636</v>
      </c>
    </row>
    <row r="21" spans="1:20" ht="15.5" thickBot="1" x14ac:dyDescent="0.9">
      <c r="A21" s="1">
        <v>20</v>
      </c>
      <c r="B21">
        <v>58</v>
      </c>
      <c r="C21" t="s">
        <v>67</v>
      </c>
      <c r="D21">
        <v>1.3223</v>
      </c>
      <c r="E21" s="2">
        <v>1.5425</v>
      </c>
      <c r="F21" s="1">
        <f t="shared" si="0"/>
        <v>0.22019999999999995</v>
      </c>
      <c r="G21" t="s">
        <v>68</v>
      </c>
      <c r="H21">
        <v>1.3191999999999999</v>
      </c>
      <c r="I21" s="1">
        <v>4.0082000000000004</v>
      </c>
      <c r="J21" s="1">
        <f t="shared" si="1"/>
        <v>2.6890000000000005</v>
      </c>
      <c r="K21" s="1">
        <f t="shared" si="2"/>
        <v>2.9092000000000002</v>
      </c>
      <c r="L21" s="1">
        <f t="shared" si="3"/>
        <v>7.5690911590815331</v>
      </c>
      <c r="N21" s="6" t="s">
        <v>27</v>
      </c>
      <c r="O21" s="6">
        <v>20</v>
      </c>
      <c r="Q21" t="e">
        <f>(K22/B22)*100</f>
        <v>#DIV/0!</v>
      </c>
      <c r="S21" s="6" t="s">
        <v>27</v>
      </c>
      <c r="T21" s="6">
        <v>20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OH_Causeway_(02_June_2022)</vt:lpstr>
      <vt:lpstr>OH_Causeway_(13_June_2022)</vt:lpstr>
      <vt:lpstr>OH_Causeway_ADPI_(28_June_2022)</vt:lpstr>
      <vt:lpstr>OH_Causeway_(11_July_2022)</vt:lpstr>
      <vt:lpstr>OH_Causeway_ADPI_(26_July_2022)</vt:lpstr>
      <vt:lpstr>OH_Causeway_ADPI_(08_Aug_2022)</vt:lpstr>
      <vt:lpstr>OH_Cuaseway_ADPI_(22_Aug_2022)</vt:lpstr>
      <vt:lpstr>OH_Causeway_ADPI_(09_Sept_2022)</vt:lpstr>
      <vt:lpstr>OH_Causeway_ADPI_(21_Sept_2022)</vt:lpstr>
      <vt:lpstr>OH_Causeway_ADPI_(07_Oct_2022)</vt:lpstr>
      <vt:lpstr>OH_Causeay_ADPI_(19_Oct_2022)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Mitchell Goldman</dc:creator>
  <dc:description/>
  <cp:lastModifiedBy>Jessica MacGregor</cp:lastModifiedBy>
  <dcterms:created xsi:type="dcterms:W3CDTF">2022-07-05T16:03:59Z</dcterms:created>
  <dcterms:modified xsi:type="dcterms:W3CDTF">2023-02-28T19:24:09Z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0x01010012B069746CAB1441AF77AB72485C99C7</vt:lpwstr>
  </property>
</Properties>
</file>