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00" windowHeight="9630" activeTab="4"/>
  </bookViews>
  <sheets>
    <sheet name="Raw data" sheetId="1" r:id="rId1"/>
    <sheet name="Live births and IMR" sheetId="2" r:id="rId2"/>
    <sheet name="Top 10 IMR counties" sheetId="3" r:id="rId3"/>
    <sheet name="Forecasted IMR" sheetId="4" r:id="rId4"/>
    <sheet name="Sensitivity analysi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4" i="2" l="1"/>
  <c r="E4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5" i="4" l="1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D8" i="4"/>
  <c r="E8" i="4"/>
  <c r="F8" i="4"/>
  <c r="G8" i="4"/>
  <c r="H8" i="4"/>
  <c r="I8" i="4"/>
  <c r="J8" i="4"/>
  <c r="K8" i="4"/>
  <c r="L8" i="4"/>
  <c r="D9" i="4"/>
  <c r="E9" i="4"/>
  <c r="F9" i="4"/>
  <c r="G9" i="4"/>
  <c r="H9" i="4"/>
  <c r="I9" i="4"/>
  <c r="J9" i="4"/>
  <c r="K9" i="4"/>
  <c r="L9" i="4"/>
  <c r="D10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2" i="4"/>
  <c r="E12" i="4"/>
  <c r="F12" i="4"/>
  <c r="G12" i="4"/>
  <c r="H12" i="4"/>
  <c r="I12" i="4"/>
  <c r="J12" i="4"/>
  <c r="K12" i="4"/>
  <c r="L12" i="4"/>
  <c r="D13" i="4"/>
  <c r="E13" i="4"/>
  <c r="F13" i="4"/>
  <c r="G13" i="4"/>
  <c r="H13" i="4"/>
  <c r="I13" i="4"/>
  <c r="J13" i="4"/>
  <c r="K13" i="4"/>
  <c r="L13" i="4"/>
  <c r="D14" i="4"/>
  <c r="E14" i="4"/>
  <c r="F14" i="4"/>
  <c r="G14" i="4"/>
  <c r="H14" i="4"/>
  <c r="I14" i="4"/>
  <c r="J14" i="4"/>
  <c r="K14" i="4"/>
  <c r="L14" i="4"/>
  <c r="C6" i="4"/>
  <c r="C7" i="4"/>
  <c r="C8" i="4"/>
  <c r="C9" i="4"/>
  <c r="C10" i="4"/>
  <c r="C11" i="4"/>
  <c r="C12" i="4"/>
  <c r="C13" i="4"/>
  <c r="C14" i="4"/>
  <c r="C3" i="4"/>
  <c r="D3" i="4"/>
  <c r="E3" i="4"/>
  <c r="F3" i="4"/>
  <c r="G3" i="4"/>
  <c r="H3" i="4"/>
  <c r="I3" i="4"/>
  <c r="J3" i="4"/>
  <c r="K3" i="4"/>
  <c r="L3" i="4"/>
  <c r="B3" i="4"/>
  <c r="B2" i="3"/>
  <c r="B3" i="3"/>
  <c r="B4" i="3"/>
  <c r="B5" i="3"/>
  <c r="B6" i="3"/>
  <c r="B7" i="3"/>
  <c r="B8" i="3"/>
  <c r="B9" i="3"/>
  <c r="B10" i="3"/>
  <c r="B11" i="3"/>
  <c r="E5" i="2"/>
  <c r="E6" i="2"/>
  <c r="E7" i="2"/>
  <c r="E9" i="2"/>
  <c r="E10" i="2"/>
  <c r="E11" i="2"/>
  <c r="E15" i="2"/>
  <c r="E17" i="2"/>
  <c r="E19" i="2"/>
  <c r="E21" i="2"/>
  <c r="E25" i="2"/>
  <c r="E26" i="2"/>
  <c r="E29" i="2"/>
  <c r="E30" i="2"/>
  <c r="E34" i="2"/>
  <c r="E35" i="2"/>
  <c r="E37" i="2"/>
  <c r="E38" i="2"/>
  <c r="E39" i="2"/>
  <c r="E41" i="2"/>
  <c r="E43" i="2"/>
  <c r="E45" i="2"/>
  <c r="E46" i="2"/>
  <c r="E47" i="2"/>
  <c r="E48" i="2"/>
  <c r="E49" i="2"/>
  <c r="E33" i="2"/>
  <c r="E8" i="2"/>
  <c r="E12" i="2"/>
  <c r="E13" i="2"/>
  <c r="E16" i="2"/>
  <c r="E20" i="2"/>
  <c r="E24" i="2"/>
  <c r="E28" i="2"/>
  <c r="E32" i="2"/>
  <c r="E36" i="2"/>
  <c r="E40" i="2"/>
  <c r="E44" i="2"/>
  <c r="E50" i="2" l="1"/>
  <c r="E42" i="2"/>
  <c r="E14" i="2"/>
  <c r="E31" i="2"/>
  <c r="E27" i="2"/>
  <c r="E23" i="2"/>
  <c r="E22" i="2"/>
  <c r="E18" i="2"/>
  <c r="E51" i="2" l="1"/>
  <c r="J6" i="2" s="1"/>
  <c r="J3" i="2"/>
  <c r="J4" i="2"/>
</calcChain>
</file>

<file path=xl/sharedStrings.xml><?xml version="1.0" encoding="utf-8"?>
<sst xmlns="http://schemas.openxmlformats.org/spreadsheetml/2006/main" count="193" uniqueCount="66">
  <si>
    <t>County</t>
  </si>
  <si>
    <t xml:space="preserve">Population </t>
  </si>
  <si>
    <t>Under 5 Mortality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</si>
  <si>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</si>
  <si>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</si>
  <si>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</si>
  <si>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</si>
  <si>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</si>
  <si>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</si>
  <si>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</si>
  <si>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</si>
  <si>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</si>
  <si>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</si>
  <si>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</si>
  <si>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</si>
  <si>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</si>
  <si>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</si>
  <si>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</si>
  <si>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</si>
  <si>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</si>
  <si>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</si>
  <si>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</si>
  <si>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</si>
  <si>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</si>
  <si>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</si>
  <si>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</si>
  <si>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</si>
  <si>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</si>
  <si>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</si>
  <si>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</si>
  <si>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</si>
  <si>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</si>
  <si>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</si>
  <si>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</si>
  <si>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</si>
  <si>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</si>
  <si>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</si>
  <si>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</si>
  <si>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</si>
  <si>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</si>
  <si>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</si>
  <si>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Taita-Taveta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</si>
  <si>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</si>
  <si>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</si>
  <si>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</si>
  <si>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</si>
  <si>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</si>
  <si>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</si>
  <si>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</si>
  <si>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</si>
  <si>
    <t>Live births</t>
  </si>
  <si>
    <t>2023 (IMR)Infant mortality rate</t>
  </si>
  <si>
    <t>County with the highest IMR</t>
  </si>
  <si>
    <t>County with the lowest IMR</t>
  </si>
  <si>
    <t>Average Kenyan IMR</t>
  </si>
  <si>
    <t>No. of counties with IMR greater than 25</t>
  </si>
  <si>
    <t>Average</t>
  </si>
  <si>
    <t>10 counties with the highest IMR</t>
  </si>
  <si>
    <t>IMR</t>
  </si>
  <si>
    <t>LOOKUP table</t>
  </si>
  <si>
    <t>Constant decay rate:</t>
  </si>
  <si>
    <t>t</t>
  </si>
  <si>
    <t>FORECASTED IMR</t>
  </si>
  <si>
    <t>Decay rate</t>
  </si>
  <si>
    <t>no.</t>
  </si>
  <si>
    <t>Live births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</si>
</sst>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0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10" fontId="0" fillId="0" borderId="0" xfId="0" applyNumberFormat="1"/>
    <xf numFmtId="165" fontId="0" fillId="0" borderId="0" xfId="0" applyNumberFormat="1"/>
    <xf numFmtId="0" fontId="0" fillId="4" borderId="0" xfId="0" applyFill="1" applyAlignment="1">
      <alignment horizontal="center"/>
    </xf>
    <xf numFmtId="0" fontId="1" fillId="0" borderId="0" xfId="0" applyNumberFormat="1" applyFont="1"/>
    <xf numFmtId="9" fontId="0" fillId="0" borderId="0" xfId="1" applyFont="1"/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Border="1" applyAlignment="1"/>
    <xf numFmtId="0" fontId="0" fillId="0" borderId="5" xfId="0" applyBorder="1" applyAlignment="1"/>
    <xf numFmtId="164" fontId="0" fillId="0" borderId="5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</cellXfs>
  <cellStyles count="2">
    <cellStyle name="Normal" xfId="0" builtinId="0"/>
    <cellStyle name="Percent" xfId="1" builtinId="5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164" formatCode="0.00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0.00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KENYAN COUNTIES WITH THE HIGHEST IMR</a:t>
            </a:r>
            <a:endParaRPr lang="en-US" b="1"/>
          </a:p>
        </c:rich>
      </c:tx>
      <c:layout>
        <c:manualLayout>
          <c:xMode val="edge"/>
          <c:yMode val="edge"/>
          <c:x val="0.174140130553585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IMR counties'!$A$1</c:f>
              <c:strCache>
                <c:ptCount val="1"/>
                <c:pt idx="0">
                  <c:v>IMR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'Top 10 IMR counties'!$A$2:$A$11</c:f>
              <c:numCache>
                <c:formatCode>0.0000</c:formatCode>
                <c:ptCount val="10"/>
                <c:pt idx="0">
                  <c:v>31.384774672924589</c:v>
                </c:pt>
                <c:pt idx="1">
                  <c:v>30.935756273684841</c:v>
                </c:pt>
                <c:pt idx="2">
                  <c:v>32.899376401511851</c:v>
                </c:pt>
                <c:pt idx="3">
                  <c:v>31.156251442285502</c:v>
                </c:pt>
                <c:pt idx="4">
                  <c:v>31.928160032911649</c:v>
                </c:pt>
                <c:pt idx="5">
                  <c:v>31.595480331942426</c:v>
                </c:pt>
                <c:pt idx="6">
                  <c:v>30.086416888991995</c:v>
                </c:pt>
                <c:pt idx="7">
                  <c:v>31.372194811695326</c:v>
                </c:pt>
                <c:pt idx="8">
                  <c:v>32.857310667718281</c:v>
                </c:pt>
                <c:pt idx="9">
                  <c:v>32.394748141284943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8-442B-9525-9F5F669B5389}"/>
            </c:ext>
          </c:extLst>
        </c:ser>
        <c:ser>
          <c:idx val="1"/>
          <c:order val="1"/>
          <c:tx>
            <c:strRef>
              <c:f>'Top 10 IMR counties'!$B$1</c:f>
              <c:strCache>
                <c:ptCount val="1"/>
                <c:pt idx="0">
                  <c:v>County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'Top 10 IMR counties'!$B$2:$B$11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8-442B-9525-9F5F669B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80752"/>
        <c:axId val="400678456"/>
      </c:barChart>
      <c:catAx>
        <c:axId val="4006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COUNTIES</a:t>
                </a:r>
                <a:r>
                  <a:rPr lang="en-US" b="1" baseline="0"/>
                  <a:t> NO.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78456"/>
        <c:crosses val="autoZero"/>
        <c:auto val="1"/>
        <c:lblAlgn val="ctr"/>
        <c:lblOffset val="100"/>
        <c:noMultiLvlLbl val="0"/>
      </c:catAx>
      <c:valAx>
        <c:axId val="4006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19050</xdr:rowOff>
    </xdr:from>
    <xdr:to>
      <xdr:col>8</xdr:col>
      <xdr:colOff>533400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E51" totalsRowCount="1" headerRowDxfId="7">
  <autoFilter ref="A3:E50"/>
  <tableColumns count="5">
    <tableColumn id="1" name="County" totalsRowLabel="Average" totalsRowDxfId="4"/>
    <tableColumn id="2" name="Population "/>
    <tableColumn id="3" name="Under 5 Mortality"/>
    <tableColumn id="4" name="Live births" dataDxfId="6" totalsRowDxfId="3">
      <calculatedColumnFormula>ROUND(0.3*Table2[[#This Row],[Population ]],0)</calculatedColumnFormula>
    </tableColumn>
    <tableColumn id="6" name="2023 (IMR)Infant mortality rate" totalsRowFunction="custom" dataDxfId="5" totalsRowDxfId="2">
      <calculatedColumnFormula>(Table2[[#This Row],[Under 5 Mortality]]/Table2[[#This Row],[Live births]])*1000</calculatedColumnFormula>
      <totalsRowFormula>AVERAGE(Table2[2023 (IMR)Infant mortality rate])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30" workbookViewId="0">
      <selection activeCell="D17" sqref="D17"/>
    </sheetView>
  </sheetViews>
  <sheetFormatPr defaultRowHeight="15" x14ac:dyDescent="0.25"/>
  <cols>
    <col min="1" max="1" width="16.28515625" bestFit="1" customWidth="1"/>
    <col min="2" max="2" width="11.140625" bestFit="1" customWidth="1"/>
    <col min="3" max="3" width="16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666763</v>
      </c>
      <c r="C2">
        <v>2791</v>
      </c>
    </row>
    <row r="3" spans="1:3" x14ac:dyDescent="0.25">
      <c r="A3" t="s">
        <v>4</v>
      </c>
      <c r="B3">
        <v>875689</v>
      </c>
      <c r="C3">
        <v>8245</v>
      </c>
    </row>
    <row r="4" spans="1:3" x14ac:dyDescent="0.25">
      <c r="A4" t="s">
        <v>5</v>
      </c>
      <c r="B4">
        <v>1670570</v>
      </c>
      <c r="C4">
        <v>10043</v>
      </c>
    </row>
    <row r="5" spans="1:3" x14ac:dyDescent="0.25">
      <c r="A5" t="s">
        <v>6</v>
      </c>
      <c r="B5">
        <v>893681</v>
      </c>
      <c r="C5">
        <v>8294</v>
      </c>
    </row>
    <row r="6" spans="1:3" x14ac:dyDescent="0.25">
      <c r="A6" t="s">
        <v>7</v>
      </c>
      <c r="B6">
        <v>454480</v>
      </c>
      <c r="C6">
        <v>1844</v>
      </c>
    </row>
    <row r="7" spans="1:3" x14ac:dyDescent="0.25">
      <c r="A7" t="s">
        <v>8</v>
      </c>
      <c r="B7">
        <v>608599</v>
      </c>
      <c r="C7">
        <v>3821</v>
      </c>
    </row>
    <row r="8" spans="1:3" x14ac:dyDescent="0.25">
      <c r="A8" t="s">
        <v>9</v>
      </c>
      <c r="B8">
        <v>841353</v>
      </c>
      <c r="C8">
        <v>8304</v>
      </c>
    </row>
    <row r="9" spans="1:3" x14ac:dyDescent="0.25">
      <c r="A9" t="s">
        <v>10</v>
      </c>
      <c r="B9">
        <v>1318441</v>
      </c>
      <c r="C9">
        <v>2684</v>
      </c>
    </row>
    <row r="10" spans="1:3" x14ac:dyDescent="0.25">
      <c r="A10" t="s">
        <v>11</v>
      </c>
      <c r="B10">
        <v>268002</v>
      </c>
      <c r="C10">
        <v>1436</v>
      </c>
    </row>
    <row r="11" spans="1:3" x14ac:dyDescent="0.25">
      <c r="A11" t="s">
        <v>12</v>
      </c>
      <c r="B11">
        <v>1117840</v>
      </c>
      <c r="C11">
        <v>1653</v>
      </c>
    </row>
    <row r="12" spans="1:3" x14ac:dyDescent="0.25">
      <c r="A12" t="s">
        <v>13</v>
      </c>
      <c r="B12">
        <v>1867579</v>
      </c>
      <c r="C12">
        <v>16227</v>
      </c>
    </row>
    <row r="13" spans="1:3" x14ac:dyDescent="0.25">
      <c r="A13" t="s">
        <v>14</v>
      </c>
      <c r="B13">
        <v>901777</v>
      </c>
      <c r="C13">
        <v>6777</v>
      </c>
    </row>
    <row r="14" spans="1:3" x14ac:dyDescent="0.25">
      <c r="A14" t="s">
        <v>15</v>
      </c>
      <c r="B14">
        <v>2417735</v>
      </c>
      <c r="C14">
        <v>15994</v>
      </c>
    </row>
    <row r="15" spans="1:3" x14ac:dyDescent="0.25">
      <c r="A15" t="s">
        <v>16</v>
      </c>
      <c r="B15">
        <v>1453787</v>
      </c>
      <c r="C15">
        <v>6085</v>
      </c>
    </row>
    <row r="16" spans="1:3" x14ac:dyDescent="0.25">
      <c r="A16" t="s">
        <v>17</v>
      </c>
      <c r="B16">
        <v>610411</v>
      </c>
      <c r="C16">
        <v>3619</v>
      </c>
    </row>
    <row r="17" spans="1:3" x14ac:dyDescent="0.25">
      <c r="A17" t="s">
        <v>18</v>
      </c>
      <c r="B17">
        <v>1266860</v>
      </c>
      <c r="C17">
        <v>6836</v>
      </c>
    </row>
    <row r="18" spans="1:3" x14ac:dyDescent="0.25">
      <c r="A18" t="s">
        <v>19</v>
      </c>
      <c r="B18">
        <v>1155574</v>
      </c>
      <c r="C18">
        <v>10801</v>
      </c>
    </row>
    <row r="19" spans="1:3" x14ac:dyDescent="0.25">
      <c r="A19" t="s">
        <v>20</v>
      </c>
      <c r="B19">
        <v>1136187</v>
      </c>
      <c r="C19">
        <v>5806</v>
      </c>
    </row>
    <row r="20" spans="1:3" x14ac:dyDescent="0.25">
      <c r="A20" t="s">
        <v>21</v>
      </c>
      <c r="B20">
        <v>866820</v>
      </c>
      <c r="C20">
        <v>3343</v>
      </c>
    </row>
    <row r="21" spans="1:3" x14ac:dyDescent="0.25">
      <c r="A21" t="s">
        <v>22</v>
      </c>
      <c r="B21">
        <v>518560</v>
      </c>
      <c r="C21">
        <v>4967</v>
      </c>
    </row>
    <row r="22" spans="1:3" x14ac:dyDescent="0.25">
      <c r="A22" t="s">
        <v>23</v>
      </c>
      <c r="B22">
        <v>143920</v>
      </c>
      <c r="C22">
        <v>1063</v>
      </c>
    </row>
    <row r="23" spans="1:3" x14ac:dyDescent="0.25">
      <c r="A23" t="s">
        <v>24</v>
      </c>
      <c r="B23">
        <v>1421932</v>
      </c>
      <c r="C23">
        <v>13478</v>
      </c>
    </row>
    <row r="24" spans="1:3" x14ac:dyDescent="0.25">
      <c r="A24" t="s">
        <v>25</v>
      </c>
      <c r="B24">
        <v>987653</v>
      </c>
      <c r="C24">
        <v>7730</v>
      </c>
    </row>
    <row r="25" spans="1:3" x14ac:dyDescent="0.25">
      <c r="A25" t="s">
        <v>26</v>
      </c>
      <c r="B25">
        <v>867457</v>
      </c>
      <c r="C25">
        <v>3646</v>
      </c>
    </row>
    <row r="26" spans="1:3" x14ac:dyDescent="0.25">
      <c r="A26" t="s">
        <v>27</v>
      </c>
      <c r="B26">
        <v>459785</v>
      </c>
      <c r="C26">
        <v>4150</v>
      </c>
    </row>
    <row r="27" spans="1:3" x14ac:dyDescent="0.25">
      <c r="A27" t="s">
        <v>28</v>
      </c>
      <c r="B27">
        <v>1545714</v>
      </c>
      <c r="C27">
        <v>10994</v>
      </c>
    </row>
    <row r="28" spans="1:3" x14ac:dyDescent="0.25">
      <c r="A28" t="s">
        <v>29</v>
      </c>
      <c r="B28">
        <v>1116436</v>
      </c>
      <c r="C28">
        <v>4929</v>
      </c>
    </row>
    <row r="29" spans="1:3" x14ac:dyDescent="0.25">
      <c r="A29" t="s">
        <v>30</v>
      </c>
      <c r="B29">
        <v>1208333</v>
      </c>
      <c r="C29">
        <v>5574</v>
      </c>
    </row>
    <row r="30" spans="1:3" x14ac:dyDescent="0.25">
      <c r="A30" t="s">
        <v>31</v>
      </c>
      <c r="B30">
        <v>1056640</v>
      </c>
      <c r="C30">
        <v>4239</v>
      </c>
    </row>
    <row r="31" spans="1:3" x14ac:dyDescent="0.25">
      <c r="A31" t="s">
        <v>32</v>
      </c>
      <c r="B31">
        <v>4397073</v>
      </c>
      <c r="C31">
        <v>18581</v>
      </c>
    </row>
    <row r="32" spans="1:3" x14ac:dyDescent="0.25">
      <c r="A32" t="s">
        <v>33</v>
      </c>
      <c r="B32">
        <v>2283595</v>
      </c>
      <c r="C32">
        <v>19534</v>
      </c>
    </row>
    <row r="33" spans="1:3" x14ac:dyDescent="0.25">
      <c r="A33" t="s">
        <v>34</v>
      </c>
      <c r="B33">
        <v>885711</v>
      </c>
      <c r="C33">
        <v>8336</v>
      </c>
    </row>
    <row r="34" spans="1:3" x14ac:dyDescent="0.25">
      <c r="A34" t="s">
        <v>35</v>
      </c>
      <c r="B34">
        <v>1157873</v>
      </c>
      <c r="C34">
        <v>1771</v>
      </c>
    </row>
    <row r="35" spans="1:3" x14ac:dyDescent="0.25">
      <c r="A35" t="s">
        <v>36</v>
      </c>
      <c r="B35">
        <v>605576</v>
      </c>
      <c r="C35">
        <v>1243</v>
      </c>
    </row>
    <row r="36" spans="1:3" x14ac:dyDescent="0.25">
      <c r="A36" t="s">
        <v>37</v>
      </c>
      <c r="B36">
        <v>638289</v>
      </c>
      <c r="C36">
        <v>2577</v>
      </c>
    </row>
    <row r="37" spans="1:3" x14ac:dyDescent="0.25">
      <c r="A37" t="s">
        <v>38</v>
      </c>
      <c r="B37">
        <v>759164</v>
      </c>
      <c r="C37">
        <v>359</v>
      </c>
    </row>
    <row r="38" spans="1:3" x14ac:dyDescent="0.25">
      <c r="A38" t="s">
        <v>39</v>
      </c>
      <c r="B38">
        <v>3103287</v>
      </c>
      <c r="C38">
        <v>83</v>
      </c>
    </row>
    <row r="39" spans="1:3" x14ac:dyDescent="0.25">
      <c r="A39" t="s">
        <v>40</v>
      </c>
      <c r="B39">
        <v>993183</v>
      </c>
      <c r="C39">
        <v>9790</v>
      </c>
    </row>
    <row r="40" spans="1:3" x14ac:dyDescent="0.25">
      <c r="A40" t="s">
        <v>41</v>
      </c>
      <c r="B40">
        <v>340671</v>
      </c>
      <c r="C40">
        <v>2360</v>
      </c>
    </row>
    <row r="41" spans="1:3" x14ac:dyDescent="0.25">
      <c r="A41" t="s">
        <v>42</v>
      </c>
      <c r="B41">
        <v>315943</v>
      </c>
      <c r="C41">
        <v>740</v>
      </c>
    </row>
    <row r="42" spans="1:3" x14ac:dyDescent="0.25">
      <c r="A42" t="s">
        <v>43</v>
      </c>
      <c r="B42">
        <v>393177</v>
      </c>
      <c r="C42">
        <v>1256</v>
      </c>
    </row>
    <row r="43" spans="1:3" x14ac:dyDescent="0.25">
      <c r="A43" t="s">
        <v>44</v>
      </c>
      <c r="B43">
        <v>990341</v>
      </c>
      <c r="C43">
        <v>6912</v>
      </c>
    </row>
    <row r="44" spans="1:3" x14ac:dyDescent="0.25">
      <c r="A44" t="s">
        <v>45</v>
      </c>
      <c r="B44">
        <v>926976</v>
      </c>
      <c r="C44">
        <v>7059</v>
      </c>
    </row>
    <row r="45" spans="1:3" x14ac:dyDescent="0.25">
      <c r="A45" t="s">
        <v>46</v>
      </c>
      <c r="B45">
        <v>1163186</v>
      </c>
      <c r="C45">
        <v>1159</v>
      </c>
    </row>
    <row r="46" spans="1:3" x14ac:dyDescent="0.25">
      <c r="A46" t="s">
        <v>47</v>
      </c>
      <c r="B46">
        <v>590013</v>
      </c>
      <c r="C46">
        <v>5734</v>
      </c>
    </row>
    <row r="47" spans="1:3" x14ac:dyDescent="0.25">
      <c r="A47" t="s">
        <v>48</v>
      </c>
      <c r="B47">
        <v>781263</v>
      </c>
      <c r="C47">
        <v>527</v>
      </c>
    </row>
    <row r="48" spans="1:3" x14ac:dyDescent="0.25">
      <c r="A48" t="s">
        <v>49</v>
      </c>
      <c r="B48">
        <v>621241</v>
      </c>
      <c r="C48">
        <v>2071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Normal="100" workbookViewId="0">
      <selection activeCell="C56" sqref="C56:C58"/>
    </sheetView>
  </sheetViews>
  <sheetFormatPr defaultRowHeight="15" x14ac:dyDescent="0.25"/>
  <cols>
    <col min="1" max="1" width="16.28515625" bestFit="1" customWidth="1"/>
    <col min="2" max="2" width="13.28515625" customWidth="1"/>
    <col min="3" max="3" width="18.85546875" customWidth="1"/>
    <col min="4" max="4" width="16.5703125" customWidth="1"/>
    <col min="5" max="5" width="26.5703125" bestFit="1" customWidth="1"/>
    <col min="9" max="9" width="37.28515625" bestFit="1" customWidth="1"/>
  </cols>
  <sheetData>
    <row r="1" spans="1:10" x14ac:dyDescent="0.25">
      <c r="A1" s="1" t="s">
        <v>65</v>
      </c>
      <c r="B1" s="12">
        <v>0.3</v>
      </c>
    </row>
    <row r="2" spans="1:10" x14ac:dyDescent="0.25">
      <c r="A2" s="1"/>
      <c r="B2" s="12"/>
    </row>
    <row r="3" spans="1:10" x14ac:dyDescent="0.25">
      <c r="A3" s="1" t="s">
        <v>0</v>
      </c>
      <c r="B3" s="1" t="s">
        <v>1</v>
      </c>
      <c r="C3" s="1" t="s">
        <v>2</v>
      </c>
      <c r="D3" s="1" t="s">
        <v>50</v>
      </c>
      <c r="E3" s="1" t="s">
        <v>51</v>
      </c>
      <c r="I3" s="19" t="s">
        <v>52</v>
      </c>
      <c r="J3" s="15" t="str">
        <f>INDEX(Table2[County],MATCH(MAX(Table2[2023 (IMR)Infant mortality rate]),Table2[2023 (IMR)Infant mortality rate],0))</f>
        <v>Garissa</v>
      </c>
    </row>
    <row r="4" spans="1:10" x14ac:dyDescent="0.25">
      <c r="A4" t="s">
        <v>3</v>
      </c>
      <c r="B4">
        <v>666763</v>
      </c>
      <c r="C4">
        <v>2791</v>
      </c>
      <c r="D4">
        <f>ROUND(0.3*Table2[[#This Row],[Population ]],0)</f>
        <v>200029</v>
      </c>
      <c r="E4" s="2">
        <f>(Table2[[#This Row],[Under 5 Mortality]]/Table2[[#This Row],[Live births]])*1000</f>
        <v>13.952976818361337</v>
      </c>
      <c r="I4" s="20" t="s">
        <v>53</v>
      </c>
      <c r="J4" s="16" t="str">
        <f>INDEX(Table2[County],MATCH(MIN(Table2[2023 (IMR)Infant mortality rate]),Table2[2023 (IMR)Infant mortality rate],0))</f>
        <v>Samburu</v>
      </c>
    </row>
    <row r="5" spans="1:10" x14ac:dyDescent="0.25">
      <c r="A5" t="s">
        <v>4</v>
      </c>
      <c r="B5">
        <v>875689</v>
      </c>
      <c r="C5">
        <v>8245</v>
      </c>
      <c r="D5">
        <f>ROUND(0.3*Table2[[#This Row],[Population ]],0)</f>
        <v>262707</v>
      </c>
      <c r="E5" s="2">
        <f>(Table2[[#This Row],[Under 5 Mortality]]/Table2[[#This Row],[Live births]])*1000</f>
        <v>31.384774672924589</v>
      </c>
      <c r="I5" s="20" t="s">
        <v>54</v>
      </c>
      <c r="J5" s="17">
        <v>18.738704507344558</v>
      </c>
    </row>
    <row r="6" spans="1:10" x14ac:dyDescent="0.25">
      <c r="A6" t="s">
        <v>5</v>
      </c>
      <c r="B6">
        <v>1670570</v>
      </c>
      <c r="C6">
        <v>10043</v>
      </c>
      <c r="D6">
        <f>ROUND(0.3*Table2[[#This Row],[Population ]],0)</f>
        <v>501171</v>
      </c>
      <c r="E6" s="2">
        <f>(Table2[[#This Row],[Under 5 Mortality]]/Table2[[#This Row],[Live births]])*1000</f>
        <v>20.039068501569325</v>
      </c>
      <c r="I6" s="21" t="s">
        <v>55</v>
      </c>
      <c r="J6" s="18">
        <f>COUNTIF(Table2[[#Data],[#Totals],[2023 (IMR)Infant mortality rate]],"&gt;25")</f>
        <v>15</v>
      </c>
    </row>
    <row r="7" spans="1:10" x14ac:dyDescent="0.25">
      <c r="A7" t="s">
        <v>6</v>
      </c>
      <c r="B7">
        <v>893681</v>
      </c>
      <c r="C7">
        <v>8294</v>
      </c>
      <c r="D7">
        <f>ROUND(0.3*Table2[[#This Row],[Population ]],0)</f>
        <v>268104</v>
      </c>
      <c r="E7" s="2">
        <f>(Table2[[#This Row],[Under 5 Mortality]]/Table2[[#This Row],[Live births]])*1000</f>
        <v>30.935756273684841</v>
      </c>
    </row>
    <row r="8" spans="1:10" x14ac:dyDescent="0.25">
      <c r="A8" t="s">
        <v>7</v>
      </c>
      <c r="B8">
        <v>454480</v>
      </c>
      <c r="C8">
        <v>1844</v>
      </c>
      <c r="D8">
        <f>ROUND(0.3*Table2[[#This Row],[Population ]],0)</f>
        <v>136344</v>
      </c>
      <c r="E8" s="2">
        <f>(Table2[[#This Row],[Under 5 Mortality]]/Table2[[#This Row],[Live births]])*1000</f>
        <v>13.524614211113066</v>
      </c>
    </row>
    <row r="9" spans="1:10" x14ac:dyDescent="0.25">
      <c r="A9" t="s">
        <v>8</v>
      </c>
      <c r="B9">
        <v>608599</v>
      </c>
      <c r="C9">
        <v>3821</v>
      </c>
      <c r="D9">
        <f>ROUND(0.3*Table2[[#This Row],[Population ]],0)</f>
        <v>182580</v>
      </c>
      <c r="E9" s="2">
        <f>(Table2[[#This Row],[Under 5 Mortality]]/Table2[[#This Row],[Live births]])*1000</f>
        <v>20.927812465768433</v>
      </c>
    </row>
    <row r="10" spans="1:10" x14ac:dyDescent="0.25">
      <c r="A10" t="s">
        <v>9</v>
      </c>
      <c r="B10">
        <v>841353</v>
      </c>
      <c r="C10">
        <v>8304</v>
      </c>
      <c r="D10">
        <f>ROUND(0.3*Table2[[#This Row],[Population ]],0)</f>
        <v>252406</v>
      </c>
      <c r="E10" s="2">
        <f>(Table2[[#This Row],[Under 5 Mortality]]/Table2[[#This Row],[Live births]])*1000</f>
        <v>32.899376401511851</v>
      </c>
      <c r="I10" s="7" t="s">
        <v>57</v>
      </c>
    </row>
    <row r="11" spans="1:10" x14ac:dyDescent="0.25">
      <c r="A11" t="s">
        <v>10</v>
      </c>
      <c r="B11">
        <v>1318441</v>
      </c>
      <c r="C11">
        <v>2684</v>
      </c>
      <c r="D11">
        <f>ROUND(0.3*Table2[[#This Row],[Population ]],0)</f>
        <v>395532</v>
      </c>
      <c r="E11" s="2">
        <f>(Table2[[#This Row],[Under 5 Mortality]]/Table2[[#This Row],[Live births]])*1000</f>
        <v>6.7857973564717904</v>
      </c>
      <c r="I11" s="1" t="s">
        <v>58</v>
      </c>
      <c r="J11" s="1" t="s">
        <v>0</v>
      </c>
    </row>
    <row r="12" spans="1:10" x14ac:dyDescent="0.25">
      <c r="A12" t="s">
        <v>11</v>
      </c>
      <c r="B12">
        <v>268002</v>
      </c>
      <c r="C12">
        <v>1436</v>
      </c>
      <c r="D12">
        <f>ROUND(0.3*Table2[[#This Row],[Population ]],0)</f>
        <v>80401</v>
      </c>
      <c r="E12" s="2">
        <f>(Table2[[#This Row],[Under 5 Mortality]]/Table2[[#This Row],[Live births]])*1000</f>
        <v>17.8604743722093</v>
      </c>
      <c r="I12" s="6">
        <v>31.384774672924589</v>
      </c>
      <c r="J12" t="s">
        <v>4</v>
      </c>
    </row>
    <row r="13" spans="1:10" x14ac:dyDescent="0.25">
      <c r="A13" t="s">
        <v>12</v>
      </c>
      <c r="B13">
        <v>1117840</v>
      </c>
      <c r="C13">
        <v>1653</v>
      </c>
      <c r="D13">
        <f>ROUND(0.3*Table2[[#This Row],[Population ]],0)</f>
        <v>335352</v>
      </c>
      <c r="E13" s="2">
        <f>(Table2[[#This Row],[Under 5 Mortality]]/Table2[[#This Row],[Live births]])*1000</f>
        <v>4.9291490732126242</v>
      </c>
      <c r="I13" s="6">
        <v>30.935756273684841</v>
      </c>
      <c r="J13" t="s">
        <v>6</v>
      </c>
    </row>
    <row r="14" spans="1:10" x14ac:dyDescent="0.25">
      <c r="A14" t="s">
        <v>13</v>
      </c>
      <c r="B14">
        <v>1867579</v>
      </c>
      <c r="C14">
        <v>16227</v>
      </c>
      <c r="D14">
        <f>ROUND(0.3*Table2[[#This Row],[Population ]],0)</f>
        <v>560274</v>
      </c>
      <c r="E14" s="2">
        <f>(Table2[[#This Row],[Under 5 Mortality]]/Table2[[#This Row],[Live births]])*1000</f>
        <v>28.962614720654535</v>
      </c>
      <c r="I14" s="6">
        <v>32.899376401511851</v>
      </c>
      <c r="J14" t="s">
        <v>9</v>
      </c>
    </row>
    <row r="15" spans="1:10" x14ac:dyDescent="0.25">
      <c r="A15" t="s">
        <v>14</v>
      </c>
      <c r="B15">
        <v>901777</v>
      </c>
      <c r="C15">
        <v>6777</v>
      </c>
      <c r="D15">
        <f>ROUND(0.3*Table2[[#This Row],[Population ]],0)</f>
        <v>270533</v>
      </c>
      <c r="E15" s="2">
        <f>(Table2[[#This Row],[Under 5 Mortality]]/Table2[[#This Row],[Live births]])*1000</f>
        <v>25.050548361937359</v>
      </c>
      <c r="I15" s="6">
        <v>31.156251442285502</v>
      </c>
      <c r="J15" t="s">
        <v>19</v>
      </c>
    </row>
    <row r="16" spans="1:10" x14ac:dyDescent="0.25">
      <c r="A16" t="s">
        <v>15</v>
      </c>
      <c r="B16">
        <v>2417735</v>
      </c>
      <c r="C16">
        <v>15994</v>
      </c>
      <c r="D16">
        <f>ROUND(0.3*Table2[[#This Row],[Population ]],0)</f>
        <v>725321</v>
      </c>
      <c r="E16" s="2">
        <f>(Table2[[#This Row],[Under 5 Mortality]]/Table2[[#This Row],[Live births]])*1000</f>
        <v>22.050926417406913</v>
      </c>
      <c r="I16" s="6">
        <v>31.928160032911649</v>
      </c>
      <c r="J16" t="s">
        <v>22</v>
      </c>
    </row>
    <row r="17" spans="1:10" x14ac:dyDescent="0.25">
      <c r="A17" t="s">
        <v>16</v>
      </c>
      <c r="B17">
        <v>1453787</v>
      </c>
      <c r="C17">
        <v>6085</v>
      </c>
      <c r="D17">
        <f>ROUND(0.3*Table2[[#This Row],[Population ]],0)</f>
        <v>436136</v>
      </c>
      <c r="E17" s="2">
        <f>(Table2[[#This Row],[Under 5 Mortality]]/Table2[[#This Row],[Live births]])*1000</f>
        <v>13.952069996514849</v>
      </c>
      <c r="I17" s="6">
        <v>31.595480331942426</v>
      </c>
      <c r="J17" t="s">
        <v>24</v>
      </c>
    </row>
    <row r="18" spans="1:10" x14ac:dyDescent="0.25">
      <c r="A18" t="s">
        <v>17</v>
      </c>
      <c r="B18">
        <v>610411</v>
      </c>
      <c r="C18">
        <v>3619</v>
      </c>
      <c r="D18">
        <f>ROUND(0.3*Table2[[#This Row],[Population ]],0)</f>
        <v>183123</v>
      </c>
      <c r="E18" s="2">
        <f>(Table2[[#This Row],[Under 5 Mortality]]/Table2[[#This Row],[Live births]])*1000</f>
        <v>19.762673175952774</v>
      </c>
      <c r="I18" s="6">
        <v>30.086416888991995</v>
      </c>
      <c r="J18" t="s">
        <v>27</v>
      </c>
    </row>
    <row r="19" spans="1:10" x14ac:dyDescent="0.25">
      <c r="A19" t="s">
        <v>18</v>
      </c>
      <c r="B19">
        <v>1266860</v>
      </c>
      <c r="C19">
        <v>6836</v>
      </c>
      <c r="D19">
        <f>ROUND(0.3*Table2[[#This Row],[Population ]],0)</f>
        <v>380058</v>
      </c>
      <c r="E19" s="2">
        <f>(Table2[[#This Row],[Under 5 Mortality]]/Table2[[#This Row],[Live births]])*1000</f>
        <v>17.986728341463671</v>
      </c>
      <c r="I19" s="6">
        <v>31.372194811695326</v>
      </c>
      <c r="J19" t="s">
        <v>34</v>
      </c>
    </row>
    <row r="20" spans="1:10" x14ac:dyDescent="0.25">
      <c r="A20" t="s">
        <v>19</v>
      </c>
      <c r="B20">
        <v>1155574</v>
      </c>
      <c r="C20">
        <v>10801</v>
      </c>
      <c r="D20">
        <f>ROUND(0.3*Table2[[#This Row],[Population ]],0)</f>
        <v>346672</v>
      </c>
      <c r="E20" s="2">
        <f>(Table2[[#This Row],[Under 5 Mortality]]/Table2[[#This Row],[Live births]])*1000</f>
        <v>31.156251442285502</v>
      </c>
      <c r="I20" s="6">
        <v>32.857310667718281</v>
      </c>
      <c r="J20" t="s">
        <v>40</v>
      </c>
    </row>
    <row r="21" spans="1:10" x14ac:dyDescent="0.25">
      <c r="A21" t="s">
        <v>20</v>
      </c>
      <c r="B21">
        <v>1136187</v>
      </c>
      <c r="C21">
        <v>5806</v>
      </c>
      <c r="D21">
        <f>ROUND(0.3*Table2[[#This Row],[Population ]],0)</f>
        <v>340856</v>
      </c>
      <c r="E21" s="2">
        <f>(Table2[[#This Row],[Under 5 Mortality]]/Table2[[#This Row],[Live births]])*1000</f>
        <v>17.033586030464477</v>
      </c>
      <c r="I21" s="6">
        <v>32.394748141284943</v>
      </c>
      <c r="J21" t="s">
        <v>47</v>
      </c>
    </row>
    <row r="22" spans="1:10" x14ac:dyDescent="0.25">
      <c r="A22" t="s">
        <v>21</v>
      </c>
      <c r="B22">
        <v>866820</v>
      </c>
      <c r="C22">
        <v>3343</v>
      </c>
      <c r="D22">
        <f>ROUND(0.3*Table2[[#This Row],[Population ]],0)</f>
        <v>260046</v>
      </c>
      <c r="E22" s="2">
        <f>(Table2[[#This Row],[Under 5 Mortality]]/Table2[[#This Row],[Live births]])*1000</f>
        <v>12.855417887604501</v>
      </c>
    </row>
    <row r="23" spans="1:10" x14ac:dyDescent="0.25">
      <c r="A23" t="s">
        <v>22</v>
      </c>
      <c r="B23">
        <v>518560</v>
      </c>
      <c r="C23">
        <v>4967</v>
      </c>
      <c r="D23">
        <f>ROUND(0.3*Table2[[#This Row],[Population ]],0)</f>
        <v>155568</v>
      </c>
      <c r="E23" s="2">
        <f>(Table2[[#This Row],[Under 5 Mortality]]/Table2[[#This Row],[Live births]])*1000</f>
        <v>31.928160032911649</v>
      </c>
    </row>
    <row r="24" spans="1:10" x14ac:dyDescent="0.25">
      <c r="A24" t="s">
        <v>23</v>
      </c>
      <c r="B24">
        <v>143920</v>
      </c>
      <c r="C24">
        <v>1063</v>
      </c>
      <c r="D24">
        <f>ROUND(0.3*Table2[[#This Row],[Population ]],0)</f>
        <v>43176</v>
      </c>
      <c r="E24" s="2">
        <f>(Table2[[#This Row],[Under 5 Mortality]]/Table2[[#This Row],[Live births]])*1000</f>
        <v>24.620159347785805</v>
      </c>
    </row>
    <row r="25" spans="1:10" x14ac:dyDescent="0.25">
      <c r="A25" t="s">
        <v>24</v>
      </c>
      <c r="B25">
        <v>1421932</v>
      </c>
      <c r="C25">
        <v>13478</v>
      </c>
      <c r="D25">
        <f>ROUND(0.3*Table2[[#This Row],[Population ]],0)</f>
        <v>426580</v>
      </c>
      <c r="E25" s="2">
        <f>(Table2[[#This Row],[Under 5 Mortality]]/Table2[[#This Row],[Live births]])*1000</f>
        <v>31.595480331942426</v>
      </c>
    </row>
    <row r="26" spans="1:10" x14ac:dyDescent="0.25">
      <c r="A26" t="s">
        <v>25</v>
      </c>
      <c r="B26">
        <v>987653</v>
      </c>
      <c r="C26">
        <v>7730</v>
      </c>
      <c r="D26">
        <f>ROUND(0.3*Table2[[#This Row],[Population ]],0)</f>
        <v>296296</v>
      </c>
      <c r="E26" s="2">
        <f>(Table2[[#This Row],[Under 5 Mortality]]/Table2[[#This Row],[Live births]])*1000</f>
        <v>26.08877608877609</v>
      </c>
    </row>
    <row r="27" spans="1:10" x14ac:dyDescent="0.25">
      <c r="A27" t="s">
        <v>26</v>
      </c>
      <c r="B27">
        <v>867457</v>
      </c>
      <c r="C27">
        <v>3646</v>
      </c>
      <c r="D27">
        <f>ROUND(0.3*Table2[[#This Row],[Population ]],0)</f>
        <v>260237</v>
      </c>
      <c r="E27" s="2">
        <f>(Table2[[#This Row],[Under 5 Mortality]]/Table2[[#This Row],[Live births]])*1000</f>
        <v>14.010305990308835</v>
      </c>
    </row>
    <row r="28" spans="1:10" x14ac:dyDescent="0.25">
      <c r="A28" t="s">
        <v>27</v>
      </c>
      <c r="B28">
        <v>459785</v>
      </c>
      <c r="C28">
        <v>4150</v>
      </c>
      <c r="D28">
        <f>ROUND(0.3*Table2[[#This Row],[Population ]],0)</f>
        <v>137936</v>
      </c>
      <c r="E28" s="2">
        <f>(Table2[[#This Row],[Under 5 Mortality]]/Table2[[#This Row],[Live births]])*1000</f>
        <v>30.086416888991995</v>
      </c>
    </row>
    <row r="29" spans="1:10" x14ac:dyDescent="0.25">
      <c r="A29" t="s">
        <v>28</v>
      </c>
      <c r="B29">
        <v>1545714</v>
      </c>
      <c r="C29">
        <v>10994</v>
      </c>
      <c r="D29">
        <f>ROUND(0.3*Table2[[#This Row],[Population ]],0)</f>
        <v>463714</v>
      </c>
      <c r="E29" s="2">
        <f>(Table2[[#This Row],[Under 5 Mortality]]/Table2[[#This Row],[Live births]])*1000</f>
        <v>23.708578994811457</v>
      </c>
    </row>
    <row r="30" spans="1:10" x14ac:dyDescent="0.25">
      <c r="A30" t="s">
        <v>29</v>
      </c>
      <c r="B30">
        <v>1116436</v>
      </c>
      <c r="C30">
        <v>4929</v>
      </c>
      <c r="D30">
        <f>ROUND(0.3*Table2[[#This Row],[Population ]],0)</f>
        <v>334931</v>
      </c>
      <c r="E30" s="2">
        <f>(Table2[[#This Row],[Under 5 Mortality]]/Table2[[#This Row],[Live births]])*1000</f>
        <v>14.716463988105012</v>
      </c>
    </row>
    <row r="31" spans="1:10" x14ac:dyDescent="0.25">
      <c r="A31" t="s">
        <v>30</v>
      </c>
      <c r="B31">
        <v>1208333</v>
      </c>
      <c r="C31">
        <v>5574</v>
      </c>
      <c r="D31">
        <f>ROUND(0.3*Table2[[#This Row],[Population ]],0)</f>
        <v>362500</v>
      </c>
      <c r="E31" s="2">
        <f>(Table2[[#This Row],[Under 5 Mortality]]/Table2[[#This Row],[Live births]])*1000</f>
        <v>15.376551724137931</v>
      </c>
    </row>
    <row r="32" spans="1:10" x14ac:dyDescent="0.25">
      <c r="A32" t="s">
        <v>31</v>
      </c>
      <c r="B32">
        <v>1056640</v>
      </c>
      <c r="C32">
        <v>4239</v>
      </c>
      <c r="D32">
        <f>ROUND(0.3*Table2[[#This Row],[Population ]],0)</f>
        <v>316992</v>
      </c>
      <c r="E32" s="2">
        <f>(Table2[[#This Row],[Under 5 Mortality]]/Table2[[#This Row],[Live births]])*1000</f>
        <v>13.372577225923683</v>
      </c>
    </row>
    <row r="33" spans="1:5" x14ac:dyDescent="0.25">
      <c r="A33" t="s">
        <v>32</v>
      </c>
      <c r="B33">
        <v>4397073</v>
      </c>
      <c r="C33">
        <v>18581</v>
      </c>
      <c r="D33">
        <f>ROUND(0.3*Table2[[#This Row],[Population ]],0)</f>
        <v>1319122</v>
      </c>
      <c r="E33" s="2">
        <f>(Table2[[#This Row],[Under 5 Mortality]]/Table2[[#This Row],[Live births]])*1000</f>
        <v>14.085884398865305</v>
      </c>
    </row>
    <row r="34" spans="1:5" x14ac:dyDescent="0.25">
      <c r="A34" t="s">
        <v>33</v>
      </c>
      <c r="B34">
        <v>2283595</v>
      </c>
      <c r="C34">
        <v>19534</v>
      </c>
      <c r="D34">
        <f>ROUND(0.3*Table2[[#This Row],[Population ]],0)</f>
        <v>685079</v>
      </c>
      <c r="E34" s="2">
        <f>(Table2[[#This Row],[Under 5 Mortality]]/Table2[[#This Row],[Live births]])*1000</f>
        <v>28.513499902930903</v>
      </c>
    </row>
    <row r="35" spans="1:5" x14ac:dyDescent="0.25">
      <c r="A35" t="s">
        <v>34</v>
      </c>
      <c r="B35">
        <v>885711</v>
      </c>
      <c r="C35">
        <v>8336</v>
      </c>
      <c r="D35">
        <f>ROUND(0.3*Table2[[#This Row],[Population ]],0)</f>
        <v>265713</v>
      </c>
      <c r="E35" s="2">
        <f>(Table2[[#This Row],[Under 5 Mortality]]/Table2[[#This Row],[Live births]])*1000</f>
        <v>31.372194811695326</v>
      </c>
    </row>
    <row r="36" spans="1:5" x14ac:dyDescent="0.25">
      <c r="A36" t="s">
        <v>35</v>
      </c>
      <c r="B36">
        <v>1157873</v>
      </c>
      <c r="C36">
        <v>1771</v>
      </c>
      <c r="D36">
        <f>ROUND(0.3*Table2[[#This Row],[Population ]],0)</f>
        <v>347362</v>
      </c>
      <c r="E36" s="2">
        <f>(Table2[[#This Row],[Under 5 Mortality]]/Table2[[#This Row],[Live births]])*1000</f>
        <v>5.098427576994605</v>
      </c>
    </row>
    <row r="37" spans="1:5" x14ac:dyDescent="0.25">
      <c r="A37" t="s">
        <v>36</v>
      </c>
      <c r="B37">
        <v>605576</v>
      </c>
      <c r="C37">
        <v>1243</v>
      </c>
      <c r="D37">
        <f>ROUND(0.3*Table2[[#This Row],[Population ]],0)</f>
        <v>181673</v>
      </c>
      <c r="E37" s="2">
        <f>(Table2[[#This Row],[Under 5 Mortality]]/Table2[[#This Row],[Live births]])*1000</f>
        <v>6.8419633077011994</v>
      </c>
    </row>
    <row r="38" spans="1:5" x14ac:dyDescent="0.25">
      <c r="A38" t="s">
        <v>37</v>
      </c>
      <c r="B38">
        <v>638289</v>
      </c>
      <c r="C38">
        <v>2577</v>
      </c>
      <c r="D38">
        <f>ROUND(0.3*Table2[[#This Row],[Population ]],0)</f>
        <v>191487</v>
      </c>
      <c r="E38" s="2">
        <f>(Table2[[#This Row],[Under 5 Mortality]]/Table2[[#This Row],[Live births]])*1000</f>
        <v>13.457832646602641</v>
      </c>
    </row>
    <row r="39" spans="1:5" x14ac:dyDescent="0.25">
      <c r="A39" t="s">
        <v>38</v>
      </c>
      <c r="B39">
        <v>759164</v>
      </c>
      <c r="C39">
        <v>359</v>
      </c>
      <c r="D39">
        <f>ROUND(0.3*Table2[[#This Row],[Population ]],0)</f>
        <v>227749</v>
      </c>
      <c r="E39" s="2">
        <f>(Table2[[#This Row],[Under 5 Mortality]]/Table2[[#This Row],[Live births]])*1000</f>
        <v>1.5762967126090563</v>
      </c>
    </row>
    <row r="40" spans="1:5" x14ac:dyDescent="0.25">
      <c r="A40" t="s">
        <v>39</v>
      </c>
      <c r="B40">
        <v>3103287</v>
      </c>
      <c r="C40">
        <v>83</v>
      </c>
      <c r="D40">
        <f>ROUND(0.3*Table2[[#This Row],[Population ]],0)</f>
        <v>930986</v>
      </c>
      <c r="E40" s="2">
        <f>(Table2[[#This Row],[Under 5 Mortality]]/Table2[[#This Row],[Live births]])*1000</f>
        <v>8.9152790697174827E-2</v>
      </c>
    </row>
    <row r="41" spans="1:5" x14ac:dyDescent="0.25">
      <c r="A41" t="s">
        <v>40</v>
      </c>
      <c r="B41">
        <v>993183</v>
      </c>
      <c r="C41">
        <v>9790</v>
      </c>
      <c r="D41">
        <f>ROUND(0.3*Table2[[#This Row],[Population ]],0)</f>
        <v>297955</v>
      </c>
      <c r="E41" s="2">
        <f>(Table2[[#This Row],[Under 5 Mortality]]/Table2[[#This Row],[Live births]])*1000</f>
        <v>32.857310667718281</v>
      </c>
    </row>
    <row r="42" spans="1:5" x14ac:dyDescent="0.25">
      <c r="A42" t="s">
        <v>41</v>
      </c>
      <c r="B42">
        <v>340671</v>
      </c>
      <c r="C42">
        <v>2360</v>
      </c>
      <c r="D42">
        <f>ROUND(0.3*Table2[[#This Row],[Population ]],0)</f>
        <v>102201</v>
      </c>
      <c r="E42" s="2">
        <f>(Table2[[#This Row],[Under 5 Mortality]]/Table2[[#This Row],[Live births]])*1000</f>
        <v>23.091750569955284</v>
      </c>
    </row>
    <row r="43" spans="1:5" x14ac:dyDescent="0.25">
      <c r="A43" t="s">
        <v>42</v>
      </c>
      <c r="B43">
        <v>315943</v>
      </c>
      <c r="C43">
        <v>740</v>
      </c>
      <c r="D43">
        <f>ROUND(0.3*Table2[[#This Row],[Population ]],0)</f>
        <v>94783</v>
      </c>
      <c r="E43" s="2">
        <f>(Table2[[#This Row],[Under 5 Mortality]]/Table2[[#This Row],[Live births]])*1000</f>
        <v>7.8073072175390106</v>
      </c>
    </row>
    <row r="44" spans="1:5" x14ac:dyDescent="0.25">
      <c r="A44" t="s">
        <v>43</v>
      </c>
      <c r="B44">
        <v>393177</v>
      </c>
      <c r="C44">
        <v>1256</v>
      </c>
      <c r="D44">
        <f>ROUND(0.3*Table2[[#This Row],[Population ]],0)</f>
        <v>117953</v>
      </c>
      <c r="E44" s="2">
        <f>(Table2[[#This Row],[Under 5 Mortality]]/Table2[[#This Row],[Live births]])*1000</f>
        <v>10.648309072257593</v>
      </c>
    </row>
    <row r="45" spans="1:5" x14ac:dyDescent="0.25">
      <c r="A45" t="s">
        <v>44</v>
      </c>
      <c r="B45">
        <v>990341</v>
      </c>
      <c r="C45">
        <v>6912</v>
      </c>
      <c r="D45">
        <f>ROUND(0.3*Table2[[#This Row],[Population ]],0)</f>
        <v>297102</v>
      </c>
      <c r="E45" s="2">
        <f>(Table2[[#This Row],[Under 5 Mortality]]/Table2[[#This Row],[Live births]])*1000</f>
        <v>23.264737362925864</v>
      </c>
    </row>
    <row r="46" spans="1:5" x14ac:dyDescent="0.25">
      <c r="A46" t="s">
        <v>45</v>
      </c>
      <c r="B46">
        <v>926976</v>
      </c>
      <c r="C46">
        <v>7059</v>
      </c>
      <c r="D46">
        <f>ROUND(0.3*Table2[[#This Row],[Population ]],0)</f>
        <v>278093</v>
      </c>
      <c r="E46" s="2">
        <f>(Table2[[#This Row],[Under 5 Mortality]]/Table2[[#This Row],[Live births]])*1000</f>
        <v>25.383594696738143</v>
      </c>
    </row>
    <row r="47" spans="1:5" x14ac:dyDescent="0.25">
      <c r="A47" t="s">
        <v>46</v>
      </c>
      <c r="B47">
        <v>1163186</v>
      </c>
      <c r="C47">
        <v>1159</v>
      </c>
      <c r="D47">
        <f>ROUND(0.3*Table2[[#This Row],[Population ]],0)</f>
        <v>348956</v>
      </c>
      <c r="E47" s="2">
        <f>(Table2[[#This Row],[Under 5 Mortality]]/Table2[[#This Row],[Live births]])*1000</f>
        <v>3.3213356411696604</v>
      </c>
    </row>
    <row r="48" spans="1:5" x14ac:dyDescent="0.25">
      <c r="A48" t="s">
        <v>47</v>
      </c>
      <c r="B48">
        <v>590013</v>
      </c>
      <c r="C48">
        <v>5734</v>
      </c>
      <c r="D48">
        <f>ROUND(0.3*Table2[[#This Row],[Population ]],0)</f>
        <v>177004</v>
      </c>
      <c r="E48" s="2">
        <f>(Table2[[#This Row],[Under 5 Mortality]]/Table2[[#This Row],[Live births]])*1000</f>
        <v>32.394748141284943</v>
      </c>
    </row>
    <row r="49" spans="1:5" x14ac:dyDescent="0.25">
      <c r="A49" t="s">
        <v>48</v>
      </c>
      <c r="B49">
        <v>781263</v>
      </c>
      <c r="C49">
        <v>527</v>
      </c>
      <c r="D49">
        <f>ROUND(0.3*Table2[[#This Row],[Population ]],0)</f>
        <v>234379</v>
      </c>
      <c r="E49" s="2">
        <f>(Table2[[#This Row],[Under 5 Mortality]]/Table2[[#This Row],[Live births]])*1000</f>
        <v>2.2484949590193661</v>
      </c>
    </row>
    <row r="50" spans="1:5" x14ac:dyDescent="0.25">
      <c r="A50" t="s">
        <v>49</v>
      </c>
      <c r="B50">
        <v>621241</v>
      </c>
      <c r="C50">
        <v>2071</v>
      </c>
      <c r="D50">
        <f>ROUND(0.3*Table2[[#This Row],[Population ]],0)</f>
        <v>186372</v>
      </c>
      <c r="E50" s="2">
        <f>(Table2[[#This Row],[Under 5 Mortality]]/Table2[[#This Row],[Live births]])*1000</f>
        <v>11.112184233683172</v>
      </c>
    </row>
    <row r="51" spans="1:5" x14ac:dyDescent="0.25">
      <c r="A51" s="1" t="s">
        <v>56</v>
      </c>
      <c r="D51" s="5"/>
      <c r="E51" s="2">
        <f>AVERAGE(Table2[2023 (IMR)Infant mortality rate])</f>
        <v>18.738704507344558</v>
      </c>
    </row>
    <row r="52" spans="1:5" x14ac:dyDescent="0.25">
      <c r="D52" s="5"/>
      <c r="E52" s="2"/>
    </row>
    <row r="57" spans="1:5" x14ac:dyDescent="0.25">
      <c r="C57" s="1"/>
    </row>
  </sheetData>
  <conditionalFormatting sqref="E4:E51">
    <cfRule type="top10" dxfId="1" priority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2" sqref="B2"/>
    </sheetView>
  </sheetViews>
  <sheetFormatPr defaultRowHeight="15" x14ac:dyDescent="0.25"/>
  <cols>
    <col min="1" max="1" width="9.5703125" bestFit="1" customWidth="1"/>
    <col min="9" max="9" width="17.85546875" customWidth="1"/>
    <col min="10" max="10" width="16.28515625" bestFit="1" customWidth="1"/>
  </cols>
  <sheetData>
    <row r="1" spans="1:10" x14ac:dyDescent="0.25">
      <c r="A1" s="1" t="s">
        <v>58</v>
      </c>
      <c r="B1" s="1" t="s">
        <v>0</v>
      </c>
      <c r="C1" s="1" t="s">
        <v>64</v>
      </c>
      <c r="I1" s="1" t="s">
        <v>59</v>
      </c>
    </row>
    <row r="2" spans="1:10" x14ac:dyDescent="0.25">
      <c r="A2" s="4">
        <v>31.384774672924589</v>
      </c>
      <c r="B2" t="str">
        <f>VLOOKUP(A2:A11,I3:J49,2,FALSE)</f>
        <v>Bomet</v>
      </c>
      <c r="C2">
        <v>1</v>
      </c>
      <c r="I2" s="1" t="s">
        <v>51</v>
      </c>
      <c r="J2" s="1" t="s">
        <v>0</v>
      </c>
    </row>
    <row r="3" spans="1:10" x14ac:dyDescent="0.25">
      <c r="A3" s="4">
        <v>30.935756273684841</v>
      </c>
      <c r="B3" t="str">
        <f t="shared" ref="B3:B11" si="0">VLOOKUP(A3:A12,I4:J50,2,FALSE)</f>
        <v>Busia</v>
      </c>
      <c r="C3">
        <v>2</v>
      </c>
      <c r="I3" s="2">
        <v>13.952976818361337</v>
      </c>
      <c r="J3" t="s">
        <v>3</v>
      </c>
    </row>
    <row r="4" spans="1:10" x14ac:dyDescent="0.25">
      <c r="A4" s="3">
        <v>32.899376401511851</v>
      </c>
      <c r="B4" t="str">
        <f t="shared" si="0"/>
        <v>Garissa</v>
      </c>
      <c r="C4">
        <v>3</v>
      </c>
      <c r="I4" s="2">
        <v>31.384774672924589</v>
      </c>
      <c r="J4" t="s">
        <v>4</v>
      </c>
    </row>
    <row r="5" spans="1:10" x14ac:dyDescent="0.25">
      <c r="A5" s="3">
        <v>31.156251442285502</v>
      </c>
      <c r="B5" t="str">
        <f t="shared" si="0"/>
        <v>Kisumu</v>
      </c>
      <c r="C5">
        <v>4</v>
      </c>
      <c r="I5" s="2">
        <v>20.039068501569325</v>
      </c>
      <c r="J5" t="s">
        <v>5</v>
      </c>
    </row>
    <row r="6" spans="1:10" x14ac:dyDescent="0.25">
      <c r="A6" s="4">
        <v>31.928160032911649</v>
      </c>
      <c r="B6" t="str">
        <f t="shared" si="0"/>
        <v>Laikipia</v>
      </c>
      <c r="C6">
        <v>5</v>
      </c>
      <c r="I6" s="2">
        <v>30.935756273684841</v>
      </c>
      <c r="J6" t="s">
        <v>6</v>
      </c>
    </row>
    <row r="7" spans="1:10" x14ac:dyDescent="0.25">
      <c r="A7" s="4">
        <v>31.595480331942426</v>
      </c>
      <c r="B7" t="str">
        <f t="shared" si="0"/>
        <v>Machakos</v>
      </c>
      <c r="C7">
        <v>6</v>
      </c>
      <c r="I7" s="2">
        <v>13.524614211113066</v>
      </c>
      <c r="J7" t="s">
        <v>7</v>
      </c>
    </row>
    <row r="8" spans="1:10" x14ac:dyDescent="0.25">
      <c r="A8" s="3">
        <v>30.086416888991995</v>
      </c>
      <c r="B8" t="str">
        <f t="shared" si="0"/>
        <v>Marsabit</v>
      </c>
      <c r="C8">
        <v>7</v>
      </c>
      <c r="I8" s="2">
        <v>20.927812465768433</v>
      </c>
      <c r="J8" t="s">
        <v>8</v>
      </c>
    </row>
    <row r="9" spans="1:10" x14ac:dyDescent="0.25">
      <c r="A9" s="4">
        <v>31.372194811695326</v>
      </c>
      <c r="B9" t="str">
        <f t="shared" si="0"/>
        <v>Nandi</v>
      </c>
      <c r="C9">
        <v>8</v>
      </c>
      <c r="I9" s="2">
        <v>32.899376401511851</v>
      </c>
      <c r="J9" t="s">
        <v>9</v>
      </c>
    </row>
    <row r="10" spans="1:10" x14ac:dyDescent="0.25">
      <c r="A10" s="4">
        <v>32.857310667718281</v>
      </c>
      <c r="B10" t="str">
        <f t="shared" si="0"/>
        <v>Siaya</v>
      </c>
      <c r="C10">
        <v>9</v>
      </c>
      <c r="I10" s="2">
        <v>6.7857973564717904</v>
      </c>
      <c r="J10" t="s">
        <v>10</v>
      </c>
    </row>
    <row r="11" spans="1:10" x14ac:dyDescent="0.25">
      <c r="A11" s="3">
        <v>32.394748141284943</v>
      </c>
      <c r="B11" t="str">
        <f t="shared" si="0"/>
        <v>Vihiga</v>
      </c>
      <c r="C11">
        <v>10</v>
      </c>
      <c r="I11" s="2">
        <v>17.8604743722093</v>
      </c>
      <c r="J11" t="s">
        <v>11</v>
      </c>
    </row>
    <row r="12" spans="1:10" x14ac:dyDescent="0.25">
      <c r="I12" s="2">
        <v>4.9291490732126242</v>
      </c>
      <c r="J12" t="s">
        <v>12</v>
      </c>
    </row>
    <row r="13" spans="1:10" x14ac:dyDescent="0.25">
      <c r="I13" s="2">
        <v>28.962614720654535</v>
      </c>
      <c r="J13" t="s">
        <v>13</v>
      </c>
    </row>
    <row r="14" spans="1:10" x14ac:dyDescent="0.25">
      <c r="A14" s="1"/>
      <c r="B14" s="1"/>
      <c r="I14" s="2">
        <v>25.050548361937359</v>
      </c>
      <c r="J14" t="s">
        <v>14</v>
      </c>
    </row>
    <row r="15" spans="1:10" x14ac:dyDescent="0.25">
      <c r="A15" s="2"/>
      <c r="I15" s="2">
        <v>22.050926417406913</v>
      </c>
      <c r="J15" t="s">
        <v>15</v>
      </c>
    </row>
    <row r="16" spans="1:10" x14ac:dyDescent="0.25">
      <c r="A16" s="2"/>
      <c r="I16" s="2">
        <v>13.952069996514849</v>
      </c>
      <c r="J16" t="s">
        <v>16</v>
      </c>
    </row>
    <row r="17" spans="1:10" x14ac:dyDescent="0.25">
      <c r="A17" s="2"/>
      <c r="I17" s="2">
        <v>19.762673175952774</v>
      </c>
      <c r="J17" t="s">
        <v>17</v>
      </c>
    </row>
    <row r="18" spans="1:10" x14ac:dyDescent="0.25">
      <c r="A18" s="2"/>
      <c r="I18" s="2">
        <v>17.986728341463671</v>
      </c>
      <c r="J18" t="s">
        <v>18</v>
      </c>
    </row>
    <row r="19" spans="1:10" x14ac:dyDescent="0.25">
      <c r="A19" s="2"/>
      <c r="I19" s="2">
        <v>31.156251442285502</v>
      </c>
      <c r="J19" t="s">
        <v>19</v>
      </c>
    </row>
    <row r="20" spans="1:10" x14ac:dyDescent="0.25">
      <c r="A20" s="2"/>
      <c r="I20" s="2">
        <v>17.033586030464477</v>
      </c>
      <c r="J20" t="s">
        <v>20</v>
      </c>
    </row>
    <row r="21" spans="1:10" x14ac:dyDescent="0.25">
      <c r="A21" s="2"/>
      <c r="I21" s="2">
        <v>12.855417887604501</v>
      </c>
      <c r="J21" t="s">
        <v>21</v>
      </c>
    </row>
    <row r="22" spans="1:10" x14ac:dyDescent="0.25">
      <c r="A22" s="2"/>
      <c r="I22" s="2">
        <v>31.928160032911649</v>
      </c>
      <c r="J22" t="s">
        <v>22</v>
      </c>
    </row>
    <row r="23" spans="1:10" x14ac:dyDescent="0.25">
      <c r="A23" s="2"/>
      <c r="I23" s="2">
        <v>24.620159347785805</v>
      </c>
      <c r="J23" t="s">
        <v>23</v>
      </c>
    </row>
    <row r="24" spans="1:10" x14ac:dyDescent="0.25">
      <c r="A24" s="2"/>
      <c r="I24" s="2">
        <v>31.595480331942426</v>
      </c>
      <c r="J24" t="s">
        <v>24</v>
      </c>
    </row>
    <row r="25" spans="1:10" x14ac:dyDescent="0.25">
      <c r="I25" s="2">
        <v>26.08877608877609</v>
      </c>
      <c r="J25" t="s">
        <v>25</v>
      </c>
    </row>
    <row r="26" spans="1:10" x14ac:dyDescent="0.25">
      <c r="I26" s="2">
        <v>14.010305990308835</v>
      </c>
      <c r="J26" t="s">
        <v>26</v>
      </c>
    </row>
    <row r="27" spans="1:10" x14ac:dyDescent="0.25">
      <c r="I27" s="2">
        <v>30.086416888991995</v>
      </c>
      <c r="J27" t="s">
        <v>27</v>
      </c>
    </row>
    <row r="28" spans="1:10" x14ac:dyDescent="0.25">
      <c r="I28" s="2">
        <v>23.708578994811457</v>
      </c>
      <c r="J28" t="s">
        <v>28</v>
      </c>
    </row>
    <row r="29" spans="1:10" x14ac:dyDescent="0.25">
      <c r="I29" s="2">
        <v>14.716463988105012</v>
      </c>
      <c r="J29" t="s">
        <v>29</v>
      </c>
    </row>
    <row r="30" spans="1:10" x14ac:dyDescent="0.25">
      <c r="I30" s="2">
        <v>15.376551724137931</v>
      </c>
      <c r="J30" t="s">
        <v>30</v>
      </c>
    </row>
    <row r="31" spans="1:10" x14ac:dyDescent="0.25">
      <c r="I31" s="2">
        <v>13.372577225923683</v>
      </c>
      <c r="J31" t="s">
        <v>31</v>
      </c>
    </row>
    <row r="32" spans="1:10" x14ac:dyDescent="0.25">
      <c r="I32" s="2">
        <v>14.085884398865305</v>
      </c>
      <c r="J32" t="s">
        <v>32</v>
      </c>
    </row>
    <row r="33" spans="9:10" x14ac:dyDescent="0.25">
      <c r="I33" s="2">
        <v>28.513499902930903</v>
      </c>
      <c r="J33" t="s">
        <v>33</v>
      </c>
    </row>
    <row r="34" spans="9:10" x14ac:dyDescent="0.25">
      <c r="I34" s="2">
        <v>31.372194811695326</v>
      </c>
      <c r="J34" t="s">
        <v>34</v>
      </c>
    </row>
    <row r="35" spans="9:10" x14ac:dyDescent="0.25">
      <c r="I35" s="2">
        <v>5.098427576994605</v>
      </c>
      <c r="J35" t="s">
        <v>35</v>
      </c>
    </row>
    <row r="36" spans="9:10" x14ac:dyDescent="0.25">
      <c r="I36" s="2">
        <v>6.8419633077011994</v>
      </c>
      <c r="J36" t="s">
        <v>36</v>
      </c>
    </row>
    <row r="37" spans="9:10" x14ac:dyDescent="0.25">
      <c r="I37" s="2">
        <v>13.457832646602641</v>
      </c>
      <c r="J37" t="s">
        <v>37</v>
      </c>
    </row>
    <row r="38" spans="9:10" x14ac:dyDescent="0.25">
      <c r="I38" s="2">
        <v>1.5762967126090563</v>
      </c>
      <c r="J38" t="s">
        <v>38</v>
      </c>
    </row>
    <row r="39" spans="9:10" x14ac:dyDescent="0.25">
      <c r="I39" s="2">
        <v>8.9152790697174827E-2</v>
      </c>
      <c r="J39" t="s">
        <v>39</v>
      </c>
    </row>
    <row r="40" spans="9:10" x14ac:dyDescent="0.25">
      <c r="I40" s="2">
        <v>32.857310667718281</v>
      </c>
      <c r="J40" t="s">
        <v>40</v>
      </c>
    </row>
    <row r="41" spans="9:10" x14ac:dyDescent="0.25">
      <c r="I41" s="2">
        <v>23.091750569955284</v>
      </c>
      <c r="J41" t="s">
        <v>41</v>
      </c>
    </row>
    <row r="42" spans="9:10" x14ac:dyDescent="0.25">
      <c r="I42" s="2">
        <v>7.8073072175390106</v>
      </c>
      <c r="J42" t="s">
        <v>42</v>
      </c>
    </row>
    <row r="43" spans="9:10" x14ac:dyDescent="0.25">
      <c r="I43" s="2">
        <v>10.648309072257593</v>
      </c>
      <c r="J43" t="s">
        <v>43</v>
      </c>
    </row>
    <row r="44" spans="9:10" x14ac:dyDescent="0.25">
      <c r="I44" s="2">
        <v>23.264737362925864</v>
      </c>
      <c r="J44" t="s">
        <v>44</v>
      </c>
    </row>
    <row r="45" spans="9:10" x14ac:dyDescent="0.25">
      <c r="I45" s="2">
        <v>25.383594696738143</v>
      </c>
      <c r="J45" t="s">
        <v>45</v>
      </c>
    </row>
    <row r="46" spans="9:10" x14ac:dyDescent="0.25">
      <c r="I46" s="2">
        <v>3.3213356411696604</v>
      </c>
      <c r="J46" t="s">
        <v>46</v>
      </c>
    </row>
    <row r="47" spans="9:10" x14ac:dyDescent="0.25">
      <c r="I47" s="2">
        <v>32.394748141284943</v>
      </c>
      <c r="J47" t="s">
        <v>47</v>
      </c>
    </row>
    <row r="48" spans="9:10" x14ac:dyDescent="0.25">
      <c r="I48" s="2">
        <v>2.2484949590193661</v>
      </c>
      <c r="J48" t="s">
        <v>48</v>
      </c>
    </row>
    <row r="49" spans="9:10" x14ac:dyDescent="0.25">
      <c r="I49" s="2">
        <v>11.112184233683172</v>
      </c>
      <c r="J49" t="s">
        <v>49</v>
      </c>
    </row>
    <row r="50" spans="9:10" x14ac:dyDescent="0.25">
      <c r="I50" s="2"/>
    </row>
  </sheetData>
  <conditionalFormatting sqref="A2:A11">
    <cfRule type="top10" dxfId="0" priority="1" rank="10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6" sqref="D16"/>
    </sheetView>
  </sheetViews>
  <sheetFormatPr defaultRowHeight="15" x14ac:dyDescent="0.25"/>
  <cols>
    <col min="1" max="1" width="10.7109375" customWidth="1"/>
    <col min="3" max="12" width="10.5703125" bestFit="1" customWidth="1"/>
  </cols>
  <sheetData>
    <row r="1" spans="1:12" x14ac:dyDescent="0.25">
      <c r="B1" s="13" t="s">
        <v>58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B2" s="10"/>
      <c r="C2" s="14" t="s">
        <v>62</v>
      </c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t="s">
        <v>61</v>
      </c>
      <c r="B3">
        <f>B4-$B$4</f>
        <v>0</v>
      </c>
      <c r="C3">
        <f t="shared" ref="C3:L3" si="0">C4-$B$4</f>
        <v>1</v>
      </c>
      <c r="D3">
        <f t="shared" si="0"/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</row>
    <row r="4" spans="1:12" x14ac:dyDescent="0.25">
      <c r="A4" s="1" t="s">
        <v>0</v>
      </c>
      <c r="B4" s="1">
        <v>2023</v>
      </c>
      <c r="C4" s="1">
        <v>2024</v>
      </c>
      <c r="D4" s="1">
        <v>2025</v>
      </c>
      <c r="E4" s="1">
        <v>2026</v>
      </c>
      <c r="F4" s="1">
        <v>2027</v>
      </c>
      <c r="G4" s="1">
        <v>2028</v>
      </c>
      <c r="H4" s="1">
        <v>2029</v>
      </c>
      <c r="I4" s="1">
        <v>2030</v>
      </c>
      <c r="J4" s="1">
        <v>2031</v>
      </c>
      <c r="K4" s="1">
        <v>2032</v>
      </c>
      <c r="L4" s="1">
        <v>2033</v>
      </c>
    </row>
    <row r="5" spans="1:12" x14ac:dyDescent="0.25">
      <c r="A5" t="s">
        <v>4</v>
      </c>
      <c r="B5" s="2">
        <v>31.384774672924589</v>
      </c>
      <c r="C5" s="2">
        <f>$B5*EXP(-$B$16*C$3)</f>
        <v>31.228242456210399</v>
      </c>
      <c r="D5" s="2">
        <f t="shared" ref="D5:L5" si="1">$B5*EXP(-$B$16*D$3)</f>
        <v>31.07249094718409</v>
      </c>
      <c r="E5" s="2">
        <f t="shared" si="1"/>
        <v>30.917516252049818</v>
      </c>
      <c r="F5" s="2">
        <f t="shared" si="1"/>
        <v>30.763314496432137</v>
      </c>
      <c r="G5" s="2">
        <f t="shared" si="1"/>
        <v>30.609881825279121</v>
      </c>
      <c r="H5" s="2">
        <f t="shared" si="1"/>
        <v>30.457214402766009</v>
      </c>
      <c r="I5" s="2">
        <f t="shared" si="1"/>
        <v>30.305308412199278</v>
      </c>
      <c r="J5" s="2">
        <f t="shared" si="1"/>
        <v>30.154160055921253</v>
      </c>
      <c r="K5" s="2">
        <f t="shared" si="1"/>
        <v>30.003765555215161</v>
      </c>
      <c r="L5" s="2">
        <f t="shared" si="1"/>
        <v>29.854121150210641</v>
      </c>
    </row>
    <row r="6" spans="1:12" x14ac:dyDescent="0.25">
      <c r="A6" t="s">
        <v>6</v>
      </c>
      <c r="B6" s="2">
        <v>30.935756273684841</v>
      </c>
      <c r="C6" s="2">
        <f t="shared" ref="C6:L14" si="2">$B6*EXP(-$B$16*C$3)</f>
        <v>30.781463545579729</v>
      </c>
      <c r="D6" s="2">
        <f t="shared" si="2"/>
        <v>30.62794035566646</v>
      </c>
      <c r="E6" s="2">
        <f t="shared" si="2"/>
        <v>30.475182865857288</v>
      </c>
      <c r="F6" s="2">
        <f t="shared" si="2"/>
        <v>30.323187257207014</v>
      </c>
      <c r="G6" s="2">
        <f t="shared" si="2"/>
        <v>30.171949729817502</v>
      </c>
      <c r="H6" s="2">
        <f t="shared" si="2"/>
        <v>30.021466502742694</v>
      </c>
      <c r="I6" s="2">
        <f t="shared" si="2"/>
        <v>29.871733813894075</v>
      </c>
      <c r="J6" s="2">
        <f t="shared" si="2"/>
        <v>29.72274791994662</v>
      </c>
      <c r="K6" s="2">
        <f t="shared" si="2"/>
        <v>29.574505096245232</v>
      </c>
      <c r="L6" s="2">
        <f t="shared" si="2"/>
        <v>29.427001636711584</v>
      </c>
    </row>
    <row r="7" spans="1:12" x14ac:dyDescent="0.25">
      <c r="A7" t="s">
        <v>9</v>
      </c>
      <c r="B7" s="2">
        <v>32.899376401511851</v>
      </c>
      <c r="C7" s="2">
        <f t="shared" si="2"/>
        <v>32.735290077161537</v>
      </c>
      <c r="D7" s="2">
        <f t="shared" si="2"/>
        <v>32.572022136768112</v>
      </c>
      <c r="E7" s="2">
        <f t="shared" si="2"/>
        <v>32.409568498624566</v>
      </c>
      <c r="F7" s="2">
        <f t="shared" si="2"/>
        <v>32.24792510138149</v>
      </c>
      <c r="G7" s="2">
        <f t="shared" si="2"/>
        <v>32.087087903945523</v>
      </c>
      <c r="H7" s="2">
        <f t="shared" si="2"/>
        <v>31.927052885378366</v>
      </c>
      <c r="I7" s="2">
        <f t="shared" si="2"/>
        <v>31.767816044796209</v>
      </c>
      <c r="J7" s="2">
        <f t="shared" si="2"/>
        <v>31.60937340126975</v>
      </c>
      <c r="K7" s="2">
        <f t="shared" si="2"/>
        <v>31.451720993724642</v>
      </c>
      <c r="L7" s="2">
        <f t="shared" si="2"/>
        <v>31.29485488084249</v>
      </c>
    </row>
    <row r="8" spans="1:12" x14ac:dyDescent="0.25">
      <c r="A8" t="s">
        <v>19</v>
      </c>
      <c r="B8" s="2">
        <v>31.156251442285502</v>
      </c>
      <c r="C8" s="2">
        <f t="shared" si="2"/>
        <v>31.000858989939083</v>
      </c>
      <c r="D8" s="2">
        <f t="shared" si="2"/>
        <v>30.846241560682039</v>
      </c>
      <c r="E8" s="2">
        <f t="shared" si="2"/>
        <v>30.692395289070589</v>
      </c>
      <c r="F8" s="2">
        <f t="shared" si="2"/>
        <v>30.539316328939929</v>
      </c>
      <c r="G8" s="2">
        <f t="shared" si="2"/>
        <v>30.387000853308084</v>
      </c>
      <c r="H8" s="2">
        <f t="shared" si="2"/>
        <v>30.23544505428023</v>
      </c>
      <c r="I8" s="2">
        <f t="shared" si="2"/>
        <v>30.084645142953498</v>
      </c>
      <c r="J8" s="2">
        <f t="shared" si="2"/>
        <v>29.934597349322246</v>
      </c>
      <c r="K8" s="2">
        <f t="shared" si="2"/>
        <v>29.78529792218383</v>
      </c>
      <c r="L8" s="2">
        <f t="shared" si="2"/>
        <v>29.636743129044778</v>
      </c>
    </row>
    <row r="9" spans="1:12" x14ac:dyDescent="0.25">
      <c r="A9" t="s">
        <v>22</v>
      </c>
      <c r="B9" s="2">
        <v>31.928160032911649</v>
      </c>
      <c r="C9" s="2">
        <f t="shared" si="2"/>
        <v>31.768917670408133</v>
      </c>
      <c r="D9" s="2">
        <f t="shared" si="2"/>
        <v>31.610469532501011</v>
      </c>
      <c r="E9" s="2">
        <f t="shared" si="2"/>
        <v>31.452811657978579</v>
      </c>
      <c r="F9" s="2">
        <f t="shared" si="2"/>
        <v>31.295940105385764</v>
      </c>
      <c r="G9" s="2">
        <f t="shared" si="2"/>
        <v>31.139850952925585</v>
      </c>
      <c r="H9" s="2">
        <f t="shared" si="2"/>
        <v>30.9845402983611</v>
      </c>
      <c r="I9" s="2">
        <f t="shared" si="2"/>
        <v>30.83000425891785</v>
      </c>
      <c r="J9" s="2">
        <f t="shared" si="2"/>
        <v>30.676238971186802</v>
      </c>
      <c r="K9" s="2">
        <f t="shared" si="2"/>
        <v>30.523240591027761</v>
      </c>
      <c r="L9" s="2">
        <f t="shared" si="2"/>
        <v>30.371005293473246</v>
      </c>
    </row>
    <row r="10" spans="1:12" x14ac:dyDescent="0.25">
      <c r="A10" t="s">
        <v>24</v>
      </c>
      <c r="B10" s="2">
        <v>31.595480331942426</v>
      </c>
      <c r="C10" s="2">
        <f t="shared" si="2"/>
        <v>31.437897216369667</v>
      </c>
      <c r="D10" s="2">
        <f t="shared" si="2"/>
        <v>31.281100049864708</v>
      </c>
      <c r="E10" s="2">
        <f t="shared" si="2"/>
        <v>31.12508491249022</v>
      </c>
      <c r="F10" s="2">
        <f t="shared" si="2"/>
        <v>30.969847903859645</v>
      </c>
      <c r="G10" s="2">
        <f t="shared" si="2"/>
        <v>30.815385143039681</v>
      </c>
      <c r="H10" s="2">
        <f t="shared" si="2"/>
        <v>30.661692768453264</v>
      </c>
      <c r="I10" s="2">
        <f t="shared" si="2"/>
        <v>30.508766937783019</v>
      </c>
      <c r="J10" s="2">
        <f t="shared" si="2"/>
        <v>30.356603827875222</v>
      </c>
      <c r="K10" s="2">
        <f t="shared" si="2"/>
        <v>30.205199634644195</v>
      </c>
      <c r="L10" s="2">
        <f t="shared" si="2"/>
        <v>30.054550572977224</v>
      </c>
    </row>
    <row r="11" spans="1:12" x14ac:dyDescent="0.25">
      <c r="A11" t="s">
        <v>27</v>
      </c>
      <c r="B11" s="2">
        <v>30.086416888991995</v>
      </c>
      <c r="C11" s="2">
        <f t="shared" si="2"/>
        <v>29.936360258740514</v>
      </c>
      <c r="D11" s="2">
        <f>$B11*EXP(-$B$16*D$3)</f>
        <v>29.787052039054689</v>
      </c>
      <c r="E11" s="2">
        <f t="shared" si="2"/>
        <v>29.638488497221246</v>
      </c>
      <c r="F11" s="2">
        <f t="shared" si="2"/>
        <v>29.490665919143908</v>
      </c>
      <c r="G11" s="2">
        <f t="shared" si="2"/>
        <v>29.343580609250523</v>
      </c>
      <c r="H11" s="2">
        <f t="shared" si="2"/>
        <v>29.197228890400684</v>
      </c>
      <c r="I11" s="2">
        <f t="shared" si="2"/>
        <v>29.051607103793792</v>
      </c>
      <c r="J11" s="2">
        <f t="shared" si="2"/>
        <v>28.906711608877604</v>
      </c>
      <c r="K11" s="2">
        <f t="shared" si="2"/>
        <v>28.762538783257195</v>
      </c>
      <c r="L11" s="2">
        <f t="shared" si="2"/>
        <v>28.619085022604416</v>
      </c>
    </row>
    <row r="12" spans="1:12" x14ac:dyDescent="0.25">
      <c r="A12" t="s">
        <v>34</v>
      </c>
      <c r="B12" s="2">
        <v>31.372194811695326</v>
      </c>
      <c r="C12" s="2">
        <f t="shared" si="2"/>
        <v>31.215725337300771</v>
      </c>
      <c r="D12" s="2">
        <f t="shared" si="2"/>
        <v>31.060036257665473</v>
      </c>
      <c r="E12" s="2">
        <f t="shared" si="2"/>
        <v>30.905123680554322</v>
      </c>
      <c r="F12" s="2">
        <f t="shared" si="2"/>
        <v>30.750983733144828</v>
      </c>
      <c r="G12" s="2">
        <f t="shared" si="2"/>
        <v>30.597612561930283</v>
      </c>
      <c r="H12" s="2">
        <f t="shared" si="2"/>
        <v>30.445006332623411</v>
      </c>
      <c r="I12" s="2">
        <f t="shared" si="2"/>
        <v>30.293161230060534</v>
      </c>
      <c r="J12" s="2">
        <f t="shared" si="2"/>
        <v>30.142073458106175</v>
      </c>
      <c r="K12" s="2">
        <f t="shared" si="2"/>
        <v>29.991739239558175</v>
      </c>
      <c r="L12" s="2">
        <f t="shared" si="2"/>
        <v>29.842154816053231</v>
      </c>
    </row>
    <row r="13" spans="1:12" x14ac:dyDescent="0.25">
      <c r="A13" t="s">
        <v>40</v>
      </c>
      <c r="B13" s="2">
        <v>32.857310667718281</v>
      </c>
      <c r="C13" s="2">
        <f t="shared" si="2"/>
        <v>32.693434147090535</v>
      </c>
      <c r="D13" s="2">
        <f t="shared" si="2"/>
        <v>32.530374964019252</v>
      </c>
      <c r="E13" s="2">
        <f t="shared" si="2"/>
        <v>32.368129042016356</v>
      </c>
      <c r="F13" s="2">
        <f t="shared" si="2"/>
        <v>32.206692324925356</v>
      </c>
      <c r="G13" s="2">
        <f t="shared" si="2"/>
        <v>32.046060776819914</v>
      </c>
      <c r="H13" s="2">
        <f t="shared" si="2"/>
        <v>31.886230381902955</v>
      </c>
      <c r="I13" s="2">
        <f t="shared" si="2"/>
        <v>31.72719714440629</v>
      </c>
      <c r="J13" s="2">
        <f t="shared" si="2"/>
        <v>31.568957088490691</v>
      </c>
      <c r="K13" s="2">
        <f t="shared" si="2"/>
        <v>31.411506258146527</v>
      </c>
      <c r="L13" s="2">
        <f t="shared" si="2"/>
        <v>31.254840717094833</v>
      </c>
    </row>
    <row r="14" spans="1:12" x14ac:dyDescent="0.25">
      <c r="A14" t="s">
        <v>47</v>
      </c>
      <c r="B14" s="2">
        <v>32.394748141284943</v>
      </c>
      <c r="C14" s="2">
        <f t="shared" si="2"/>
        <v>32.233178660882466</v>
      </c>
      <c r="D14" s="2">
        <f t="shared" si="2"/>
        <v>32.072415011625331</v>
      </c>
      <c r="E14" s="2">
        <f t="shared" si="2"/>
        <v>31.912453174413919</v>
      </c>
      <c r="F14" s="2">
        <f t="shared" si="2"/>
        <v>31.753289150193975</v>
      </c>
      <c r="G14" s="2">
        <f t="shared" si="2"/>
        <v>31.59491895985661</v>
      </c>
      <c r="H14" s="2">
        <f t="shared" si="2"/>
        <v>31.437338644138809</v>
      </c>
      <c r="I14" s="2">
        <f t="shared" si="2"/>
        <v>31.280544263524476</v>
      </c>
      <c r="J14" s="2">
        <f t="shared" si="2"/>
        <v>31.124531898145925</v>
      </c>
      <c r="K14" s="2">
        <f t="shared" si="2"/>
        <v>30.969297647685902</v>
      </c>
      <c r="L14" s="2">
        <f t="shared" si="2"/>
        <v>30.814837631280049</v>
      </c>
    </row>
    <row r="16" spans="1:12" ht="31.5" customHeight="1" x14ac:dyDescent="0.25">
      <c r="A16" s="7" t="s">
        <v>60</v>
      </c>
      <c r="B16" s="9">
        <v>5.0000000000000001E-3</v>
      </c>
    </row>
  </sheetData>
  <mergeCells count="2">
    <mergeCell ref="B1:L1"/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E3" sqref="E3"/>
    </sheetView>
  </sheetViews>
  <sheetFormatPr defaultRowHeight="15" x14ac:dyDescent="0.25"/>
  <cols>
    <col min="2" max="2" width="9.5703125" bestFit="1" customWidth="1"/>
    <col min="3" max="3" width="10.28515625" bestFit="1" customWidth="1"/>
  </cols>
  <sheetData>
    <row r="2" spans="1:3" x14ac:dyDescent="0.25">
      <c r="A2" s="1" t="s">
        <v>0</v>
      </c>
      <c r="B2" s="11">
        <v>2024</v>
      </c>
      <c r="C2" s="1" t="s">
        <v>63</v>
      </c>
    </row>
    <row r="3" spans="1:3" x14ac:dyDescent="0.25">
      <c r="A3" t="s">
        <v>4</v>
      </c>
      <c r="B3" s="2">
        <v>31.228242456210399</v>
      </c>
      <c r="C3" s="8">
        <v>2E-3</v>
      </c>
    </row>
    <row r="4" spans="1:3" x14ac:dyDescent="0.25">
      <c r="A4" t="s">
        <v>6</v>
      </c>
      <c r="B4" s="2">
        <v>30.781463545579729</v>
      </c>
      <c r="C4" s="8">
        <v>3.0000000000000001E-3</v>
      </c>
    </row>
    <row r="5" spans="1:3" x14ac:dyDescent="0.25">
      <c r="B5" s="2"/>
    </row>
    <row r="6" spans="1:3" x14ac:dyDescent="0.25">
      <c r="A6" s="1"/>
      <c r="B6" s="11"/>
    </row>
    <row r="7" spans="1:3" x14ac:dyDescent="0.25">
      <c r="B7" s="2"/>
    </row>
    <row r="8" spans="1:3" x14ac:dyDescent="0.25">
      <c r="B8" s="2"/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Live births and IMR</vt:lpstr>
      <vt:lpstr>Top 10 IMR counties</vt:lpstr>
      <vt:lpstr>Forecasted IMR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2024-03-04T08:02:17Z</dcterms:created>
  <dcterms:modified xsi:type="dcterms:W3CDTF">2024-05-20T16:24:27Z</dcterms:modified>
</cp:coreProperties>
</file>