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Step 2 Data Prep for Import\"/>
    </mc:Choice>
  </mc:AlternateContent>
  <xr:revisionPtr revIDLastSave="0" documentId="13_ncr:1_{96BD59C7-ADE7-4007-A6C4-12D56B7909CC}" xr6:coauthVersionLast="47" xr6:coauthVersionMax="47" xr10:uidLastSave="{00000000-0000-0000-0000-000000000000}"/>
  <bookViews>
    <workbookView xWindow="28680" yWindow="-120" windowWidth="29040" windowHeight="15840" tabRatio="775" activeTab="2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2" i="14"/>
  <c r="F2" i="13"/>
  <c r="F3" i="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2" i="6"/>
  <c r="F25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" i="11"/>
  <c r="F2" i="10"/>
  <c r="F4" i="10"/>
  <c r="F2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3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2" i="15"/>
  <c r="F4" i="8"/>
  <c r="F5" i="8"/>
  <c r="F6" i="8"/>
  <c r="F7" i="8"/>
  <c r="F17" i="9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11" i="13"/>
  <c r="E2" i="8"/>
  <c r="E2" i="13"/>
  <c r="E3" i="13"/>
  <c r="E4" i="13"/>
  <c r="E5" i="13"/>
  <c r="E6" i="13"/>
  <c r="E7" i="13"/>
  <c r="E8" i="13"/>
  <c r="E9" i="13"/>
  <c r="E10" i="13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3" i="9"/>
  <c r="E4" i="9"/>
  <c r="E5" i="9"/>
  <c r="E6" i="9"/>
  <c r="E7" i="9"/>
  <c r="E8" i="9"/>
  <c r="E9" i="9"/>
  <c r="E10" i="9"/>
  <c r="E11" i="9"/>
  <c r="E12" i="9"/>
  <c r="E13" i="9"/>
  <c r="E14" i="9"/>
  <c r="E2" i="9"/>
  <c r="E3" i="8"/>
  <c r="E4" i="8"/>
  <c r="E5" i="8"/>
  <c r="E6" i="8"/>
  <c r="E7" i="8"/>
  <c r="H54" i="15"/>
  <c r="I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5" i="16" l="1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<sst xmlns="http://schemas.openxmlformats.org/spreadsheetml/2006/main" count="3641" uniqueCount="573">
  <si>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</si>
  <si>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</si>
  <si>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</si>
  <si>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</si>
  <si>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</si>
  <si>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</si>
  <si>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</si>
  <si>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</si>
  <si>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</si>
  <si>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</si>
  <si>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</si>
  <si>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</si>
  <si>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</si>
  <si>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</si>
  <si>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</si>
  <si>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</si>
  <si>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</si>
  <si>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</si>
  <si>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</si>
  <si>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</si>
  <si>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</si>
  <si>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</si>
  <si>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</si>
  <si>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</si>
  <si>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</si>
  <si>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</si>
  <si>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</si>
  <si>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</si>
  <si>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</si>
  <si>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</si>
  <si>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</si>
  <si>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</si>
  <si>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</si>
  <si>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</si>
  <si>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</si>
  <si>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</si>
  <si>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</si>
  <si>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</si>
  <si>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</si>
  <si>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</si>
  <si>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</si>
  <si>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</si>
  <si>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</si>
  <si>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</si>
  <si>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</si>
  <si>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</si>
  <si>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</si>
  <si>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</si>
  <si>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</si>
  <si>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</si>
  <si>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</si>
  <si>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</si>
  <si>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</si>
  <si>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</si>
  <si>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</si>
  <si>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</si>
  <si>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</si>
  <si>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</si>
  <si>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</si>
  <si>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</si>
  <si>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</si>
  <si>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</si>
  <si>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</si>
  <si>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</si>
  <si>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</si>
  <si>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</si>
  <si>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</si>
  <si>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</si>
  <si>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</si>
  <si>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</si>
  <si>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</si>
  <si>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</si>
  <si>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</si>
  <si>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</si>
  <si>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</si>
  <si>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</si>
  <si>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</si>
  <si>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</si>
  <si>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</si>
  <si>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</si>
  <si>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</si>
  <si>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</si>
  <si>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</si>
  <si>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</si>
  <si>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</si>
  <si>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</si>
  <si>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</si>
  <si>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</si>
  <si>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</si>
  <si>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</si>
  <si>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</si>
  <si>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</si>
  <si>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</si>
  <si>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</si>
  <si>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</si>
  <si>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</si>
  <si>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</si>
  <si>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</si>
  <si>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</si>
  <si>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</si>
  <si>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</si>
  <si>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</si>
  <si>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</si>
  <si>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</si>
  <si>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</si>
  <si>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</si>
  <si>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</si>
  <si>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</si>
  <si>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</si>
  <si>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</si>
  <si>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</si>
  <si>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</si>
  <si>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</si>
  <si>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</si>
  <si>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</si>
  <si>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</si>
  <si>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</si>
  <si>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</si>
  <si>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</si>
  <si>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</si>
  <si>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</si>
  <si>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</si>
  <si>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</si>
  <si>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</si>
  <si>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</si>
  <si>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</si>
  <si>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</si>
  <si>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</si>
  <si>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</si>
  <si>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</si>
  <si>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</si>
  <si>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</si>
  <si>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</si>
  <si>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</si>
  <si>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</si>
  <si>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</si>
  <si>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</si>
  <si>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</si>
  <si>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</si>
  <si>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</si>
  <si>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</si>
  <si>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</si>
  <si>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</si>
  <si>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</si>
  <si>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</si>
  <si>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</si>
  <si>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</si>
  <si>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</si>
  <si>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</si>
  <si>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</si>
  <si>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</si>
  <si>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</si>
  <si>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</si>
  <si>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</si>
  <si>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</si>
  <si>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</si>
  <si>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</si>
  <si>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</si>
  <si>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</si>
  <si>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</si>
  <si>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</si>
  <si>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</si>
  <si>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</si>
  <si>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</si>
  <si>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</si>
  <si>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</si>
  <si>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</si>
  <si>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</si>
  <si>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</si>
  <si>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</si>
  <si>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</si>
  <si>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</si>
  <si>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</si>
  <si>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</si>
  <si>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</si>
  <si>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</si>
  <si>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</si>
  <si>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</si>
  <si>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</si>
  <si>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</si>
  <si>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</si>
  <si>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</si>
  <si>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</si>
  <si>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</si>
  <si>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</si>
  <si>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</si>
  <si>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</si>
  <si>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</si>
  <si>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</si>
  <si>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</si>
  <si>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</si>
  <si>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</si>
  <si>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</si>
  <si>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</si>
  <si>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</si>
  <si>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</si>
  <si>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</si>
  <si>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</si>
  <si>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</si>
  <si>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</si>
  <si>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</si>
  <si>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</si>
  <si>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</si>
  <si>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</si>
  <si>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</si>
  <si>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</si>
  <si>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</si>
  <si>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</si>
  <si>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</si>
  <si>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</si>
  <si>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</si>
  <si>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</si>
  <si>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</si>
  <si>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</si>
  <si>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</si>
  <si>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</si>
  <si>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</si>
  <si>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</si>
  <si>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</si>
  <si>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</si>
  <si>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</si>
  <si>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</si>
  <si>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</si>
  <si>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</si>
  <si>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</si>
  <si>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</si>
  <si>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</si>
  <si>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</si>
  <si>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</si>
  <si>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</si>
  <si>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</si>
  <si>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</si>
  <si>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</si>
  <si>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</si>
  <si>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</si>
  <si>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</si>
  <si>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</si>
  <si>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</si>
  <si>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</si>
  <si>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</si>
  <si>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</si>
  <si>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</si>
  <si>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</si>
  <si>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</si>
  <si>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</si>
  <si>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</si>
  <si>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</si>
  <si>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</si>
  <si>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</si>
  <si>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</si>
  <si>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</si>
  <si>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</si>
  <si>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</si>
  <si>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</si>
  <si>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</si>
  <si>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</si>
  <si>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</si>
  <si>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</si>
  <si>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</si>
  <si>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</si>
  <si>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</si>
  <si>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</si>
  <si>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</si>
  <si>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</si>
  <si>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</si>
  <si>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</si>
  <si>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</si>
  <si>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</si>
  <si>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</si>
  <si>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</si>
  <si>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</si>
  <si>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</si>
  <si>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</si>
  <si>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</si>
  <si>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</si>
  <si>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</si>
  <si>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</si>
  <si>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</si>
  <si>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</si>
  <si>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</si>
  <si>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</si>
  <si>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</si>
  <si>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</si>
  <si>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</si>
  <si>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</si>
  <si>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</si>
  <si>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</si>
  <si>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</si>
  <si>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</si>
  <si>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</si>
  <si>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</si>
  <si>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</si>
  <si>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</si>
  <si>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</si>
  <si>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</si>
  <si>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</si>
  <si>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</si>
  <si>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</si>
  <si>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</si>
  <si>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</si>
  <si>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</si>
  <si>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</si>
  <si>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</si>
  <si>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</si>
  <si>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</si>
  <si>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</si>
  <si>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</si>
  <si>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</si>
  <si>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</si>
  <si>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</si>
  <si>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Fiberglass BBU Work Bin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</si>
  <si>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</si>
  <si>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</si>
  <si>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</si>
  <si>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</si>
  <si>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</si>
  <si>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</si>
  <si>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</si>
  <si>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</si>
  <si>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</si>
  <si>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</si>
  <si>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</si>
  <si>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</si>
  <si>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</si>
  <si>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</si>
  <si>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</si>
  <si>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</si>
  <si>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</si>
  <si>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</si>
  <si>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</si>
  <si>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</si>
  <si>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</si>
  <si>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</si>
  <si>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</si>
  <si>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</si>
  <si>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</si>
  <si>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</si>
  <si>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</si>
  <si>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</si>
  <si>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</si>
  <si>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</si>
  <si>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</si>
  <si>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</si>
  <si>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</si>
  <si>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</si>
  <si>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</si>
  <si>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[default]SPG/Liquid and Dust Collection/Central Vacuum/C9DC_02/C9DC_02_PDH_0808/ALM/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</si>
  <si>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</si>
  <si>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</si>
  <si>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</si>
  <si>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</si>
  <si>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</si>
  <si>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</si>
  <si>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</si>
  <si>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</si>
  <si>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</si>
  <si>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</si>
  <si>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</si>
  <si>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</si>
  <si>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</si>
  <si>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</si>
  <si>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</si>
  <si>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</si>
  <si>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</si>
  <si>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</si>
  <si>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</si>
  <si>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</si>
  <si>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</si>
  <si>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</si>
  <si>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</si>
  <si>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</si>
  <si>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</si>
  <si>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</si>
  <si>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</si>
  <si>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</si>
  <si>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</si>
  <si>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</si>
  <si>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</si>
  <si>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</si>
  <si>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</si>
  <si>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</si>
  <si>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</si>
  <si>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</si>
  <si>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</si>
  <si>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</si>
  <si>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</si>
  <si>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</si>
  <si>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</si>
  <si>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</si>
  <si>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</si>
  <si>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</si>
  <si>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</si>
  <si>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</si>
  <si>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</si>
  <si>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</si>
  <si>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</si>
  <si>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Too Long To Fill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</si>
  <si>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</si>
  <si>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</si>
  <si>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</si>
  <si>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</si>
  <si>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</si>
  <si>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</si>
  <si>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</si>
  <si>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</si>
  <si>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Twin Screw 1 VFD 1</t>
  </si>
  <si>
    <t>Fiberglass Vacuum Blower</t>
  </si>
  <si>
    <t>Fiberglass LIW Feeder 5 Agitator</t>
  </si>
  <si>
    <t>Fiberglass LIW Feeder 5 Helix</t>
  </si>
  <si>
    <t>Fiberglass LIW Feeder 6 Helix</t>
  </si>
  <si>
    <t>Fiberglass LIW Feeder 6 Agitator</t>
  </si>
  <si>
    <t>Fiberglass Twin Screw 1 VFD 2</t>
  </si>
  <si>
    <t>Fiberglass Twin Screw 2 VFD 1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</si>
  <si>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</si>
  <si>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</si>
  <si>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</si>
  <si>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</si>
  <si>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</si>
  <si>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</si>
  <si>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</si>
  <si>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Fiberglass Twin Screw 2 VFD 2</t>
  </si>
  <si>
    <t>Fiberglass Vacuum Blower Vacuum Transmitter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</si>
  <si>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</si>
  <si>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</si>
  <si>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</si>
  <si>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</si>
  <si>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</si>
  <si>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</si>
  <si>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</si>
  <si>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</si>
  <si>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</si>
  <si>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</si>
  <si>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</si>
  <si>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</si>
  <si>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</si>
  <si>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</si>
  <si>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</si>
  <si>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</si>
  <si>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</si>
  <si>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</si>
  <si>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</si>
  <si>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</si>
  <si>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</si>
  <si>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</si>
  <si>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</si>
  <si>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</si>
  <si>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</si>
  <si>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</si>
  <si>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</si>
  <si>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</si>
  <si>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</si>
  <si>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</si>
  <si>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</si>
  <si>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</si>
  <si>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</si>
  <si>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</si>
  <si>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</si>
  <si>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</si>
  <si>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</si>
  <si>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</si>
  <si>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</si>
  <si>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</si>
  <si>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</si>
  <si>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</si>
  <si>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</si>
  <si>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</si>
  <si>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</si>
  <si>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</si>
  <si>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</si>
  <si>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</si>
  <si>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</si>
  <si>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</si>
  <si>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</si>
  <si>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</si>
  <si>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</si>
  <si>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</si>
  <si>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</si>
  <si>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</si>
  <si>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</si>
  <si>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</si>
  <si>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</si>
  <si>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</si>
  <si>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</si>
  <si>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</si>
  <si>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</si>
  <si>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</si>
  <si>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</si>
  <si>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</si>
  <si>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</si>
  <si>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</si>
  <si>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</si>
  <si>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</si>
  <si>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</si>
  <si>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</si>
  <si>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</si>
  <si>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</si>
  <si>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</si>
  <si>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</si>
  <si>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</si>
  <si>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</si>
  <si>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</si>
  <si>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</si>
  <si>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</si>
  <si>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</si>
  <si>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</si>
  <si>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</si>
  <si>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</si>
  <si>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</si>
  <si>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</si>
  <si>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</si>
  <si>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</si>
  <si>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</si>
  <si>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</si>
  <si>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</si>
  <si>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</si>
  <si>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</si>
  <si>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</si>
  <si>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</si>
  <si>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</si>
  <si>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</si>
  <si>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</si>
  <si>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</si>
  <si>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</si>
  <si>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</si>
  <si>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</si>
  <si>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</si>
  <si>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</si>
  <si>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</si>
  <si>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</si>
  <si>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</si>
  <si>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</si>
  <si>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</si>
  <si>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</si>
  <si>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</si>
  <si>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</si>
  <si>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</si>
  <si>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</si>
  <si>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</si>
  <si>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</si>
  <si>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</si>
  <si>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</si>
  <si>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</si>
  <si>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</si>
  <si>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</si>
  <si>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</si>
  <si>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</si>
  <si>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</si>
  <si>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</si>
  <si>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</si>
  <si>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</si>
  <si>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</si>
  <si>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</si>
  <si>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</si>
  <si>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</si>
  <si>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</si>
  <si>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</si>
  <si>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</si>
  <si>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</si>
  <si>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</si>
  <si>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</si>
  <si>
    <t>EXTRACT</t>
  </si>
  <si>
    <t>UNIQUE NAME</t>
  </si>
  <si>
    <t>UNIQUE ID</t>
  </si>
  <si>
    <t>CenVac-1</t>
  </si>
  <si>
    <t>CenVac-2</t>
  </si>
  <si>
    <t>CenVac-3</t>
  </si>
  <si>
    <t>CenVac-4</t>
  </si>
  <si>
    <t>CenVac-5</t>
  </si>
  <si>
    <t>CenVac-6</t>
  </si>
  <si>
    <t>Original Tag Path</t>
  </si>
  <si>
    <t>Fault Tag Path Value</t>
  </si>
  <si>
    <t>Equip_Description Value</t>
  </si>
  <si>
    <t>Tag Path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</si>
</sst>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0" fillId="8" borderId="0" xfId="0" applyNumberFormat="1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4" fontId="0" fillId="0" borderId="0" xfId="0" applyNumberFormat="1"/>
    <xf numFmtId="0" fontId="1" fillId="9" borderId="3" xfId="0" applyFont="1" applyFill="1" applyBorder="1"/>
    <xf numFmtId="0" fontId="1" fillId="9" borderId="4" xfId="0" applyFont="1" applyFill="1" applyBorder="1"/>
    <xf numFmtId="0" fontId="1" fillId="7" borderId="2" xfId="0" applyFont="1" applyFill="1" applyBorder="1"/>
    <xf numFmtId="0" fontId="2" fillId="0" borderId="0" xfId="0" applyFont="1" applyFill="1" applyAlignment="1">
      <alignment horizontal="center"/>
    </xf>
    <xf numFmtId="0" fontId="1" fillId="0" borderId="3" xfId="0" applyFont="1" applyFill="1" applyBorder="1"/>
    <xf numFmtId="0" fontId="1" fillId="0" borderId="4" xfId="0" applyFont="1" applyFill="1" applyBorder="1"/>
    <xf numFmtId="0" fontId="2" fillId="10" borderId="0" xfId="0" applyFont="1" applyFill="1"/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0" fillId="0" borderId="0" xfId="0"/>
    <xf numFmtId="0" fontId="2" fillId="0" borderId="6" xfId="0" applyFont="1" applyBorder="1"/>
    <xf numFmtId="0" fontId="1" fillId="10" borderId="3" xfId="0" applyFont="1" applyFill="1" applyBorder="1"/>
    <xf numFmtId="0" fontId="1" fillId="10" borderId="4" xfId="0" applyFont="1" applyFill="1" applyBorder="1"/>
    <xf numFmtId="0" fontId="0" fillId="10" borderId="0" xfId="0" applyFill="1"/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130" dataDxfId="128" headerRowBorderDxfId="129" tableBorderDxfId="127">
  <autoFilter ref="A1:G10" xr:uid="{A63EB08C-F614-4363-9A94-34A63B96661B}"/>
  <tableColumns count="7">
    <tableColumn id="1" xr3:uid="{5C8E11C8-AC46-46F2-8367-4BF61BE7988E}" name="WINDOWS" dataDxfId="126"/>
    <tableColumn id="2" xr3:uid="{51F81D17-A315-4B4F-BDE2-F8E81C6BB479}" name="NOTES" dataDxfId="125"/>
    <tableColumn id="3" xr3:uid="{DDBF06D0-4764-475C-AD90-9A93BC754E10}" name="Alarm_Count" dataDxfId="124"/>
    <tableColumn id="4" xr3:uid="{C38714DF-91E8-4514-92EE-705C773F5452}" name="DATA Table Prepped? (Y/N)" dataDxfId="123"/>
    <tableColumn id="5" xr3:uid="{6440ECF9-F2DB-4D59-A775-ACCE98991DC2}" name="EXTRACT" dataDxfId="122"/>
    <tableColumn id="6" xr3:uid="{8B949A8A-5038-4AEB-84CC-534390699E85}" name="Imported" dataDxfId="121"/>
    <tableColumn id="7" xr3:uid="{03D69291-282C-4955-AFB6-3AA218679D0E}" name="Deleted" dataDxfId="1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L67" totalsRowShown="0" headerRowDxfId="35" dataDxfId="34">
  <autoFilter ref="A1:L67" xr:uid="{4B01D541-A554-4F7C-A20D-1A2B58652C6E}"/>
  <tableColumns count="12">
    <tableColumn id="1" xr3:uid="{BD910279-4973-4A9F-837A-65236D6FBFDB}" name="WINDOWS" dataDxfId="33"/>
    <tableColumn id="2" xr3:uid="{47465D13-434D-4F0C-8A97-A85F93D8AE34}" name="NOTES" dataDxfId="32"/>
    <tableColumn id="3" xr3:uid="{49F06433-5543-4FB4-AE9A-EC87E9E94BB8}" name="Alarm_Count" dataDxfId="31"/>
    <tableColumn id="4" xr3:uid="{8B18AEF4-5175-4825-B244-ACE6897D5EAB}" name="Alarm_Name" dataDxfId="30"/>
    <tableColumn id="13" xr3:uid="{C6670B2C-5EC4-4CF2-BBE6-A84493399422}" name="UNIQUE NAME" dataDxfId="10">
      <calculatedColumnFormula>CONCATENATE(Table13451112[[#This Row],[WINDOWS]],"_",Table13451112[[#This Row],[Alarm_Name]])</calculatedColumnFormula>
    </tableColumn>
    <tableColumn id="12" xr3:uid="{8B9A5F81-2535-4410-9286-60EDCC970582}" name="UNIQUE ID" dataDxfId="11">
      <calculatedColumnFormula>_xlfn.CONCAT(LEFT(A2,5),MID(A2,6,4),"-",COUNTIF($A$2:A2,A2))</calculatedColumnFormula>
    </tableColumn>
    <tableColumn id="5" xr3:uid="{612FEDE6-E2EE-4982-8025-F242763FBE13}" name="PATH" dataDxfId="29"/>
    <tableColumn id="11" xr3:uid="{18ADE628-C797-4182-9258-9BC825DC580C}" name="Fault_Description" dataDxfId="28"/>
    <tableColumn id="6" xr3:uid="{E278D64E-004E-41FA-9458-4A3FCB93C42B}" name="Equip_Description" dataDxfId="27"/>
    <tableColumn id="8" xr3:uid="{5D3B1801-FAC7-4D84-BAF1-6DAD0BE35227}" name="Exported" dataDxfId="26"/>
    <tableColumn id="9" xr3:uid="{74799FA9-112F-42D7-A04C-C50A91985329}" name="Imported" dataDxfId="25"/>
    <tableColumn id="10" xr3:uid="{B91FD3B3-3158-462E-A51B-9DC894A68B43}" name="Deleted" dataDxfId="2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23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22">
      <calculatedColumnFormula>CONCATENATE(Table134614[[#This Row],[Alarm_Name]],Table134614[[#This Row],[Alm_Description]])</calculatedColumnFormula>
    </tableColumn>
    <tableColumn id="6" xr3:uid="{92C9DDA5-4D00-48C0-BCC8-171112B2873E}" name="PATH" dataDxfId="21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L7" totalsRowShown="0" headerRowDxfId="119" dataDxfId="118">
  <autoFilter ref="A1:L7" xr:uid="{4B01D541-A554-4F7C-A20D-1A2B58652C6E}"/>
  <tableColumns count="12">
    <tableColumn id="1" xr3:uid="{C4C559AE-3587-4335-9911-A6A35224E182}" name="WINDOWS" dataDxfId="117"/>
    <tableColumn id="12" xr3:uid="{2EAEB2F0-49EE-491D-8AAB-D63EF8F22F39}" name="NOTES" dataDxfId="19"/>
    <tableColumn id="16" xr3:uid="{F19DC2DF-D98C-483A-91D3-C0D64A0D22C1}" name="Alarm_Count" dataDxfId="18"/>
    <tableColumn id="13" xr3:uid="{1CE26D32-DF6D-4812-A009-839D76DCD717}" name="Alarm_Name" dataDxfId="116"/>
    <tableColumn id="15" xr3:uid="{24F3C623-D992-4B03-ABD5-0AC0B56EF2DE}" name="UNIQUE NAME" dataDxfId="4">
      <calculatedColumnFormula>CONCATENATE(Table1346[[#This Row],[WINDOWS]],"_",Table1346[[#This Row],[Alarm_Name]])</calculatedColumnFormula>
    </tableColumn>
    <tableColumn id="14" xr3:uid="{339186F0-105A-4F3F-8601-15B8F8FC3373}" name="UNIQUE ID" dataDxfId="3">
      <calculatedColumnFormula>_xlfn.CONCAT(LEFT(A2,3),RIGHT(A2,3),"-",COUNTIF($A$2:A2,A2))</calculatedColumnFormula>
    </tableColumn>
    <tableColumn id="5" xr3:uid="{51D98479-01E4-4866-963E-D2DF8F3628AF}" name="PATH" dataDxfId="2"/>
    <tableColumn id="11" xr3:uid="{FF7E8E3D-9494-4970-9B6C-D1BE51AB9C8A}" name="Fault_Description" dataDxfId="1"/>
    <tableColumn id="6" xr3:uid="{038A6512-1074-4BE6-936D-10E4F3E637E0}" name="Equip_Description" dataDxfId="0"/>
    <tableColumn id="8" xr3:uid="{1F41E5D4-588A-479A-9ADF-B2D8648FC6A7}" name="Exported" dataDxfId="115"/>
    <tableColumn id="9" xr3:uid="{0FED3032-E575-4809-9495-8415535A0647}" name="Imported" dataDxfId="114"/>
    <tableColumn id="10" xr3:uid="{B063BBFA-1A24-4417-BBF6-6AE6A8A1DCD9}" name="Deleted" dataDxfId="113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A1:L14" totalsRowShown="0" headerRowDxfId="112" dataDxfId="111">
  <autoFilter ref="A1:L14" xr:uid="{4B01D541-A554-4F7C-A20D-1A2B58652C6E}"/>
  <tableColumns count="12">
    <tableColumn id="1" xr3:uid="{69C839C4-749C-411B-A50E-038B18D72394}" name="WINDOWS" dataDxfId="110"/>
    <tableColumn id="2" xr3:uid="{F5E0967E-DE40-47E9-917D-59AC628B0453}" name="NOTES" dataDxfId="109"/>
    <tableColumn id="3" xr3:uid="{32F23E1A-D11F-41A3-BC9A-EDEBF02CF8E6}" name="Alarm_Count" dataDxfId="108"/>
    <tableColumn id="4" xr3:uid="{AE60E0CC-0BD2-4D19-850F-B2872FAAE21D}" name="Alarm_Name" dataDxfId="107"/>
    <tableColumn id="14" xr3:uid="{9F442ABA-5BCA-4A7E-91D0-B7A162875605}" name="UNIQUE NAME" dataDxfId="20">
      <calculatedColumnFormula>CONCATENATE(Table13467[[#This Row],[WINDOWS]],"_",Table13467[[#This Row],[Alarm_Name]])</calculatedColumnFormula>
    </tableColumn>
    <tableColumn id="13" xr3:uid="{D59ABF07-535D-429E-AE60-D14CA6E068C9}" name="UNIQUE ID" dataDxfId="7">
      <calculatedColumnFormula>_xlfn.CONCAT(LEFT(A2,5),MID(A2,6,4),"-",COUNTIF($A$2:A2,A2))</calculatedColumnFormula>
    </tableColumn>
    <tableColumn id="5" xr3:uid="{6454AFFA-79E3-4F78-8A0E-C660037FE78F}" name="PATH" dataDxfId="106"/>
    <tableColumn id="11" xr3:uid="{68FAF4A0-E02B-4CA4-A87E-262A99261A16}" name="Fault_Description" dataDxfId="105"/>
    <tableColumn id="6" xr3:uid="{E43EB675-8A97-4786-A859-DCDDB7E4EE8A}" name="Equip_Description" dataDxfId="104"/>
    <tableColumn id="8" xr3:uid="{7A1D5973-B167-4BDC-AF25-9016992AE706}" name="Exported" dataDxfId="103"/>
    <tableColumn id="9" xr3:uid="{0B43169B-7C6E-412B-8359-3302A77C81DF}" name="Imported" dataDxfId="102"/>
    <tableColumn id="10" xr3:uid="{7CDE2B94-A616-45FD-890B-47BD59E2DD1C}" name="Deleted" dataDxfId="10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L63" totalsRowShown="0" headerRowDxfId="100" dataDxfId="99">
  <autoFilter ref="A1:L63" xr:uid="{4B01D541-A554-4F7C-A20D-1A2B58652C6E}"/>
  <sortState xmlns:xlrd2="http://schemas.microsoft.com/office/spreadsheetml/2017/richdata2" ref="A2:L62">
    <sortCondition ref="D1:D62"/>
  </sortState>
  <tableColumns count="12">
    <tableColumn id="1" xr3:uid="{A017C6B2-FDF3-4946-A0C2-AB2D9C10C872}" name="WINDOWS" dataDxfId="98"/>
    <tableColumn id="2" xr3:uid="{817FBA86-9208-43C4-A2E1-E24C1BB82ECE}" name="NOTES" dataDxfId="97"/>
    <tableColumn id="3" xr3:uid="{2AEF24FC-EC3C-490F-9F20-5AB51F705B05}" name="Alarm_Count" dataDxfId="96"/>
    <tableColumn id="4" xr3:uid="{74DD3594-4A52-43A7-ACFD-B3423187B191}" name="Alarm_Name" dataDxfId="95"/>
    <tableColumn id="13" xr3:uid="{7234DFB1-6BBB-4EF2-A2E3-F154490674E9}" name="UNIQUE NAME" dataDxfId="17">
      <calculatedColumnFormula>CONCATENATE(Table134678[[#This Row],[WINDOWS]],"_",Table134678[[#This Row],[Alarm_Name]])</calculatedColumnFormula>
    </tableColumn>
    <tableColumn id="12" xr3:uid="{349940AC-5261-46E5-B368-A22213D273F0}" name="UNIQUE ID" dataDxfId="8">
      <calculatedColumnFormula>_xlfn.CONCAT(LEFT(A2,5),MID(A2,6,4),"-",COUNTIF($A$2:A2,A2))</calculatedColumnFormula>
    </tableColumn>
    <tableColumn id="5" xr3:uid="{5F6F1929-721F-4BB3-A24F-71CE8E9A256B}" name="PATH" dataDxfId="94"/>
    <tableColumn id="11" xr3:uid="{BFABB895-35BE-4B8F-9C26-9188C795FC1A}" name="Fault_Description" dataDxfId="93"/>
    <tableColumn id="6" xr3:uid="{27BEB500-ED12-401A-BBD5-EC9E290E46E2}" name="Equip_Description" dataDxfId="92"/>
    <tableColumn id="8" xr3:uid="{AEEE9BA2-D9B7-4D1A-8EFE-3BAD9573322C}" name="Exported" dataDxfId="91"/>
    <tableColumn id="9" xr3:uid="{716828FA-E90F-4F85-9EE1-F36DAA95595C}" name="Imported" dataDxfId="90"/>
    <tableColumn id="10" xr3:uid="{0BEFCF6C-AA98-421C-B29D-75E88862433C}" name="Deleted" dataDxfId="89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L25" totalsRowShown="0" headerRowDxfId="88" dataDxfId="87">
  <autoFilter ref="A1:L25" xr:uid="{4B01D541-A554-4F7C-A20D-1A2B58652C6E}"/>
  <tableColumns count="12">
    <tableColumn id="1" xr3:uid="{10B7AF59-CB24-4BB1-89C0-FC1FF49111A9}" name="WINDOWS" dataDxfId="86"/>
    <tableColumn id="2" xr3:uid="{C6A1AC0A-602E-40B3-A686-BF058E01FB35}" name="NOTES" dataDxfId="85"/>
    <tableColumn id="3" xr3:uid="{75C626FA-6B3E-4C1B-B6AD-4229FA32CAE0}" name="Alarm_Count" dataDxfId="84"/>
    <tableColumn id="4" xr3:uid="{CC836428-08F5-47DE-9017-0C38D7E4922A}" name="Alarm_Name" dataDxfId="83"/>
    <tableColumn id="13" xr3:uid="{F9EB6E69-783A-4873-8C68-79806DEF83A2}" name="UNIQUE NAME" dataDxfId="16">
      <calculatedColumnFormula>CONCATENATE(Table1346789[[#This Row],[WINDOWS]],"_",Table1346789[[#This Row],[Alarm_Name]])</calculatedColumnFormula>
    </tableColumn>
    <tableColumn id="12" xr3:uid="{8E607362-2CC2-4AE3-BAEB-B14828F40598}" name="UNIQUE ID" dataDxfId="9">
      <calculatedColumnFormula>_xlfn.CONCAT(LEFT(A2,5),MID(A2,6,4),"-",COUNTIF($A$2:A2,A2))</calculatedColumnFormula>
    </tableColumn>
    <tableColumn id="5" xr3:uid="{AA974026-0907-4C6D-8E02-79DE8BC28B30}" name="PATH" dataDxfId="82"/>
    <tableColumn id="11" xr3:uid="{445D29D5-2D6D-408F-A586-5D5810BE2666}" name="Fault_Description" dataDxfId="81"/>
    <tableColumn id="6" xr3:uid="{361864DC-46CB-4A54-A761-0C4890D96CD7}" name="Equip_Description" dataDxfId="80"/>
    <tableColumn id="8" xr3:uid="{129AD28F-AF6A-4544-AD4C-CE284D8D0474}" name="Exported" dataDxfId="79"/>
    <tableColumn id="9" xr3:uid="{596CC82C-7457-49E1-B71A-BF86B6616090}" name="Imported" dataDxfId="78"/>
    <tableColumn id="10" xr3:uid="{7A4BB3D3-6596-4815-98FC-94C93BD65AA8}" name="Deleted" dataDxfId="77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L54" totalsRowShown="0" headerRowDxfId="76">
  <autoFilter ref="A1:L54" xr:uid="{4B01D541-A554-4F7C-A20D-1A2B58652C6E}"/>
  <tableColumns count="12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UNIQUE NAME" dataDxfId="15">
      <calculatedColumnFormula>CONCATENATE(Table13413[[#This Row],[WINDOWS]],"_",Table13413[[#This Row],[Alarm_Name]])</calculatedColumnFormula>
    </tableColumn>
    <tableColumn id="12" xr3:uid="{E51A98EB-8833-4C6E-9E35-5569B79E4A75}" name="UNIQUE ID" dataDxfId="75"/>
    <tableColumn id="5" xr3:uid="{BA534C12-CB56-4E3B-93EA-89D524829833}" name="PATH"/>
    <tableColumn id="11" xr3:uid="{A208D595-3045-4052-A49E-2C66F2350A0E}" name="Fault_Description" dataDxfId="74">
      <calculatedColumnFormula>CONCATENATE(Table13413[[#This Row],[Alarm_Name]],Table13413[[#This Row],[PATH]])</calculatedColumnFormula>
    </tableColumn>
    <tableColumn id="6" xr3:uid="{D8CC7DEC-6F6A-4BB1-BE0B-ECFBAD2F887A}" name="Equip_Description" dataDxfId="73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L85" totalsRowShown="0" headerRowDxfId="72" dataDxfId="71">
  <autoFilter ref="A1:L85" xr:uid="{4B01D541-A554-4F7C-A20D-1A2B58652C6E}"/>
  <tableColumns count="12">
    <tableColumn id="1" xr3:uid="{AB58466E-59B3-491D-B760-FD0621B9EF24}" name="WINDOWS" dataDxfId="70"/>
    <tableColumn id="2" xr3:uid="{232B1715-6340-4FD6-9A9F-7FD1605CEC00}" name="NOTES" dataDxfId="69"/>
    <tableColumn id="3" xr3:uid="{DF38E2DC-0A65-4282-B91C-8BDEC339E8D0}" name="Alarm_Count" dataDxfId="68"/>
    <tableColumn id="4" xr3:uid="{48681079-08F7-4FF0-9DCA-193F541C2907}" name="Alarm_Name" dataDxfId="67"/>
    <tableColumn id="13" xr3:uid="{3DB7A324-8D7A-4A1B-A5A1-D144CCE329B6}" name="UNIQUE NAME" dataDxfId="14">
      <calculatedColumnFormula>CONCATENATE(Table134[[#This Row],[WINDOWS]],"_",Table134[[#This Row],[Alarm_Name]])</calculatedColumnFormula>
    </tableColumn>
    <tableColumn id="12" xr3:uid="{57F23128-0B10-49D7-8033-45505243C97D}" name="UNIQUE ID" dataDxfId="66"/>
    <tableColumn id="5" xr3:uid="{29E27C12-6C50-43CA-96AE-00860BF9FBDB}" name="PATH" dataDxfId="65"/>
    <tableColumn id="11" xr3:uid="{82040985-C8F4-4AC2-96BC-546B4B4A8111}" name="Fault_Description" dataDxfId="64"/>
    <tableColumn id="6" xr3:uid="{E235E257-8CCF-416C-93E5-E8F83BB2E005}" name="Equip_Description" dataDxfId="63"/>
    <tableColumn id="8" xr3:uid="{4FBF8451-8AB5-4C51-A3C4-492FD7598C8B}" name="Exported" dataDxfId="62"/>
    <tableColumn id="9" xr3:uid="{4DC4AFEC-F528-4986-B6C7-229BDF68B8FD}" name="Imported" dataDxfId="61"/>
    <tableColumn id="10" xr3:uid="{8ADC95B9-095E-41BB-BCA2-07AE8BF7FAF6}" name="Deleted" dataDxfId="60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L55" totalsRowShown="0" headerRowDxfId="59" dataDxfId="58">
  <autoFilter ref="A1:L55" xr:uid="{4B01D541-A554-4F7C-A20D-1A2B58652C6E}"/>
  <tableColumns count="12">
    <tableColumn id="1" xr3:uid="{879AB902-D7F3-4E55-B73C-BD5D1C99D773}" name="WINDOWS" dataDxfId="57"/>
    <tableColumn id="2" xr3:uid="{D3FED59B-A04D-4167-BCE4-387A47CD75EF}" name="NOTES" dataDxfId="56"/>
    <tableColumn id="3" xr3:uid="{93C93F33-CE58-42C8-B04C-599AB9270F9D}" name="Alarm_Count" dataDxfId="55"/>
    <tableColumn id="4" xr3:uid="{C59C14F1-D26B-41A9-859B-32E496E23B2D}" name="Alarm_Name" dataDxfId="54"/>
    <tableColumn id="14" xr3:uid="{B1155B14-327C-4382-88C1-7204CB1ACBFF}" name="UNIQUE NAME" dataDxfId="13">
      <calculatedColumnFormula>CONCATENATE(Table1345[[#This Row],[WINDOWS]],"_",Table1345[[#This Row],[Alarm_Name]])</calculatedColumnFormula>
    </tableColumn>
    <tableColumn id="13" xr3:uid="{222C3BE3-FF5D-4BA0-B78B-AEECDC899A36}" name="UNIQUE ID" dataDxfId="6">
      <calculatedColumnFormula>_xlfn.CONCAT(LEFT(A2,5),MID(A2,6,4),"-",COUNTIF($A$2:A2,A2))</calculatedColumnFormula>
    </tableColumn>
    <tableColumn id="5" xr3:uid="{06E18EAF-46C7-4424-9148-42A912AED3CF}" name="PATH" dataDxfId="53"/>
    <tableColumn id="11" xr3:uid="{477208CA-8641-47DB-A1C1-DD7AB3E248FF}" name="Fault_Description" dataDxfId="52"/>
    <tableColumn id="6" xr3:uid="{0FC0D397-8952-4849-8CAC-15E032424D0A}" name="Equip_Description" dataDxfId="51"/>
    <tableColumn id="8" xr3:uid="{901E5B8A-A075-4E6A-8C7A-63C912125F3E}" name="Exported" dataDxfId="50"/>
    <tableColumn id="9" xr3:uid="{DE73B5C8-EB07-46D0-8533-F02B2EB163E1}" name="Imported" dataDxfId="49"/>
    <tableColumn id="10" xr3:uid="{6C8BA50F-AFD8-44A1-B3F9-4EACD989B222}" name="Deleted" dataDxfId="4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L32" totalsRowShown="0" headerRowDxfId="47" dataDxfId="46">
  <autoFilter ref="A1:L32" xr:uid="{4B01D541-A554-4F7C-A20D-1A2B58652C6E}"/>
  <tableColumns count="12">
    <tableColumn id="1" xr3:uid="{10B9F597-8471-4F33-8B82-BE16DCF4EA95}" name="WINDOWS" dataDxfId="45"/>
    <tableColumn id="2" xr3:uid="{934A787A-90D7-4210-A2C6-163962D9584B}" name="NOTES" dataDxfId="44"/>
    <tableColumn id="3" xr3:uid="{035B6798-B32B-42DA-AE9F-4CC32BD882F1}" name="Alarm_Count" dataDxfId="43"/>
    <tableColumn id="4" xr3:uid="{08FDD251-2960-4E9A-815E-407F9A01DEAA}" name="Alarm_Name" dataDxfId="42"/>
    <tableColumn id="13" xr3:uid="{13A84A88-37B7-4704-910E-D09874C526BC}" name="UNIQUE NAME" dataDxfId="12">
      <calculatedColumnFormula>CONCATENATE(Table134511[[#This Row],[WINDOWS]],"_",Table134511[[#This Row],[Alarm_Name]])</calculatedColumnFormula>
    </tableColumn>
    <tableColumn id="12" xr3:uid="{B3A93329-0EF7-45DE-8CCE-A1A97EF714F1}" name="UNIQUE ID" dataDxfId="5">
      <calculatedColumnFormula>_xlfn.CONCAT(LEFT(A2,5),MID(A2,6,4),"-",COUNTIF($A$2:A2,A2))</calculatedColumnFormula>
    </tableColumn>
    <tableColumn id="5" xr3:uid="{7E70898D-3740-41DB-9AAD-7E78408B9AB1}" name="PATH" dataDxfId="41"/>
    <tableColumn id="11" xr3:uid="{D75093B2-5184-49C9-A961-D2A70A715B81}" name="Fault_Description" dataDxfId="40"/>
    <tableColumn id="6" xr3:uid="{09621BC1-70FD-42D2-B8DE-6622797626CF}" name="Equip_Description" dataDxfId="39"/>
    <tableColumn id="8" xr3:uid="{573FF189-7FCB-4FC0-93BC-B376B09E77E0}" name="Exported" dataDxfId="38"/>
    <tableColumn id="9" xr3:uid="{35983C8B-DFD4-40A0-B3C4-EFADA1719846}" name="Imported" dataDxfId="37"/>
    <tableColumn id="10" xr3:uid="{5086D762-0A92-4634-B3F9-0E01C5777CE9}" name="Deleted" dataDxfId="3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workbookViewId="0">
      <selection activeCell="B26" sqref="B26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336</v>
      </c>
      <c r="C1" s="21">
        <v>44846</v>
      </c>
    </row>
    <row r="2" spans="1:12" x14ac:dyDescent="0.25">
      <c r="A2" s="16" t="s">
        <v>349</v>
      </c>
      <c r="B2" t="s">
        <v>413</v>
      </c>
    </row>
    <row r="3" spans="1:12" ht="15.75" thickBot="1" x14ac:dyDescent="0.3">
      <c r="B3" t="s">
        <v>414</v>
      </c>
      <c r="C3" s="22" t="s">
        <v>417</v>
      </c>
      <c r="D3" s="23" t="s">
        <v>418</v>
      </c>
    </row>
    <row r="4" spans="1:12" ht="15.75" thickBot="1" x14ac:dyDescent="0.3">
      <c r="B4" t="s">
        <v>416</v>
      </c>
      <c r="C4" s="24" t="s">
        <v>12</v>
      </c>
      <c r="D4" s="24" t="s">
        <v>13</v>
      </c>
    </row>
    <row r="5" spans="1:12" x14ac:dyDescent="0.25">
      <c r="B5" t="s">
        <v>415</v>
      </c>
    </row>
    <row r="6" spans="1:12" x14ac:dyDescent="0.25">
      <c r="C6" s="21">
        <v>44846</v>
      </c>
    </row>
    <row r="7" spans="1:12" x14ac:dyDescent="0.25">
      <c r="A7" s="16" t="s">
        <v>350</v>
      </c>
      <c r="B7" t="s">
        <v>337</v>
      </c>
    </row>
    <row r="10" spans="1:12" x14ac:dyDescent="0.25">
      <c r="A10" t="s">
        <v>338</v>
      </c>
      <c r="C10" t="s">
        <v>358</v>
      </c>
    </row>
    <row r="11" spans="1:12" x14ac:dyDescent="0.25">
      <c r="A11" t="s">
        <v>341</v>
      </c>
      <c r="B11" t="s">
        <v>342</v>
      </c>
      <c r="C11" t="s">
        <v>344</v>
      </c>
      <c r="D11" t="s">
        <v>347</v>
      </c>
    </row>
    <row r="12" spans="1:12" x14ac:dyDescent="0.25">
      <c r="B12" t="s">
        <v>343</v>
      </c>
      <c r="C12" t="s">
        <v>345</v>
      </c>
      <c r="D12" t="s">
        <v>348</v>
      </c>
    </row>
    <row r="13" spans="1:12" x14ac:dyDescent="0.25">
      <c r="A13" t="s">
        <v>352</v>
      </c>
      <c r="B13" t="s">
        <v>356</v>
      </c>
      <c r="E13" t="s">
        <v>355</v>
      </c>
      <c r="F13" t="s">
        <v>357</v>
      </c>
    </row>
    <row r="14" spans="1:12" x14ac:dyDescent="0.25">
      <c r="A14" t="s">
        <v>351</v>
      </c>
      <c r="B14" t="s">
        <v>353</v>
      </c>
      <c r="C14" t="s">
        <v>354</v>
      </c>
    </row>
    <row r="16" spans="1:12" x14ac:dyDescent="0.25">
      <c r="A16" s="1" t="s">
        <v>352</v>
      </c>
      <c r="B16" s="1" t="s">
        <v>155</v>
      </c>
      <c r="C16" s="1" t="s">
        <v>13</v>
      </c>
      <c r="D16" s="1" t="s">
        <v>359</v>
      </c>
      <c r="E16" s="1" t="s">
        <v>371</v>
      </c>
      <c r="L16" t="s">
        <v>360</v>
      </c>
    </row>
    <row r="17" spans="1:5" x14ac:dyDescent="0.25">
      <c r="A17" t="s">
        <v>339</v>
      </c>
      <c r="B17" t="s">
        <v>353</v>
      </c>
      <c r="C17" t="s">
        <v>340</v>
      </c>
      <c r="D17" t="s">
        <v>361</v>
      </c>
      <c r="E17" t="s">
        <v>340</v>
      </c>
    </row>
    <row r="18" spans="1:5" x14ac:dyDescent="0.25">
      <c r="C18" t="s">
        <v>340</v>
      </c>
      <c r="D18" t="s">
        <v>362</v>
      </c>
      <c r="E18" t="s">
        <v>340</v>
      </c>
    </row>
    <row r="19" spans="1:5" x14ac:dyDescent="0.25">
      <c r="C19" t="s">
        <v>340</v>
      </c>
      <c r="D19" t="s">
        <v>363</v>
      </c>
      <c r="E19" t="s">
        <v>340</v>
      </c>
    </row>
    <row r="20" spans="1:5" x14ac:dyDescent="0.25">
      <c r="C20" t="s">
        <v>340</v>
      </c>
      <c r="D20" t="s">
        <v>364</v>
      </c>
      <c r="E20" t="s">
        <v>340</v>
      </c>
    </row>
    <row r="21" spans="1:5" x14ac:dyDescent="0.25">
      <c r="C21" t="s">
        <v>340</v>
      </c>
      <c r="D21" t="s">
        <v>365</v>
      </c>
      <c r="E21" t="s">
        <v>340</v>
      </c>
    </row>
    <row r="22" spans="1:5" x14ac:dyDescent="0.25">
      <c r="C22" t="s">
        <v>340</v>
      </c>
      <c r="D22" t="s">
        <v>366</v>
      </c>
      <c r="E22" t="s">
        <v>340</v>
      </c>
    </row>
    <row r="23" spans="1:5" x14ac:dyDescent="0.25">
      <c r="C23" t="s">
        <v>340</v>
      </c>
      <c r="D23" t="s">
        <v>367</v>
      </c>
      <c r="E23" t="s">
        <v>340</v>
      </c>
    </row>
    <row r="24" spans="1:5" x14ac:dyDescent="0.25">
      <c r="C24" t="s">
        <v>340</v>
      </c>
      <c r="D24" t="s">
        <v>368</v>
      </c>
      <c r="E24" t="s">
        <v>340</v>
      </c>
    </row>
    <row r="25" spans="1:5" x14ac:dyDescent="0.25">
      <c r="C25" t="s">
        <v>340</v>
      </c>
      <c r="D25" t="s">
        <v>369</v>
      </c>
      <c r="E25" t="s">
        <v>340</v>
      </c>
    </row>
    <row r="26" spans="1:5" x14ac:dyDescent="0.25">
      <c r="C26" t="s">
        <v>340</v>
      </c>
      <c r="D26" t="s">
        <v>370</v>
      </c>
      <c r="E26" t="s">
        <v>340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L32"/>
  <sheetViews>
    <sheetView zoomScale="93" zoomScaleNormal="93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26.5703125" customWidth="1"/>
    <col min="6" max="6" width="20" customWidth="1"/>
    <col min="7" max="7" width="18.140625" customWidth="1"/>
    <col min="8" max="8" width="32" customWidth="1"/>
    <col min="9" max="9" width="33.42578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8</v>
      </c>
      <c r="B2" s="8" t="s">
        <v>152</v>
      </c>
      <c r="C2" s="8">
        <v>31</v>
      </c>
      <c r="D2" s="8" t="s">
        <v>29</v>
      </c>
      <c r="E2" s="8" t="str">
        <f>CONCATENATE(Table134511[[#This Row],[WINDOWS]],"_",Table134511[[#This Row],[Alarm_Name]])</f>
        <v>Line1_PowderRelease_Coded Alarm Triangle Individual 13</v>
      </c>
      <c r="F2" s="8" t="str">
        <f>_xlfn.CONCAT(LEFT(A2,5),MID(A2,6,4),"-",COUNTIF($A$2:A2,A2))</f>
        <v>Line1_Pow-1</v>
      </c>
      <c r="G2" s="8" t="s">
        <v>207</v>
      </c>
      <c r="H2" s="10" t="s">
        <v>242</v>
      </c>
      <c r="I2" s="10" t="s">
        <v>241</v>
      </c>
      <c r="J2" s="8" t="s">
        <v>154</v>
      </c>
    </row>
    <row r="3" spans="1:12" s="8" customFormat="1" x14ac:dyDescent="0.25">
      <c r="A3" s="8" t="s">
        <v>8</v>
      </c>
      <c r="B3" s="8" t="s">
        <v>152</v>
      </c>
      <c r="C3" s="8">
        <v>31</v>
      </c>
      <c r="D3" s="8" t="s">
        <v>47</v>
      </c>
      <c r="E3" s="8" t="str">
        <f>CONCATENATE(Table134511[[#This Row],[WINDOWS]],"_",Table134511[[#This Row],[Alarm_Name]])</f>
        <v>Line1_PowderRelease_Coded Alarm Triangle Individual 28</v>
      </c>
      <c r="F3" s="8" t="str">
        <f>_xlfn.CONCAT(LEFT(A3,5),MID(A3,6,4),"-",COUNTIF($A$2:A3,A3))</f>
        <v>Line1_Pow-2</v>
      </c>
      <c r="G3" s="8" t="s">
        <v>220</v>
      </c>
      <c r="H3" s="10" t="s">
        <v>166</v>
      </c>
      <c r="I3" s="10" t="s">
        <v>234</v>
      </c>
      <c r="J3" s="8" t="s">
        <v>154</v>
      </c>
    </row>
    <row r="4" spans="1:12" s="8" customFormat="1" x14ac:dyDescent="0.25">
      <c r="A4" s="8" t="s">
        <v>8</v>
      </c>
      <c r="B4" s="8" t="s">
        <v>152</v>
      </c>
      <c r="C4" s="8">
        <v>31</v>
      </c>
      <c r="D4" s="8" t="s">
        <v>46</v>
      </c>
      <c r="E4" s="8" t="str">
        <f>CONCATENATE(Table134511[[#This Row],[WINDOWS]],"_",Table134511[[#This Row],[Alarm_Name]])</f>
        <v>Line1_PowderRelease_Coded Alarm Triangle Individual 27</v>
      </c>
      <c r="F4" s="8" t="str">
        <f>_xlfn.CONCAT(LEFT(A4,5),MID(A4,6,4),"-",COUNTIF($A$2:A4,A4))</f>
        <v>Line1_Pow-3</v>
      </c>
      <c r="G4" s="8" t="s">
        <v>219</v>
      </c>
      <c r="H4" s="10" t="s">
        <v>167</v>
      </c>
      <c r="I4" s="10" t="s">
        <v>234</v>
      </c>
      <c r="J4" s="8" t="s">
        <v>154</v>
      </c>
    </row>
    <row r="5" spans="1:12" s="8" customFormat="1" x14ac:dyDescent="0.25">
      <c r="A5" s="8" t="s">
        <v>8</v>
      </c>
      <c r="B5" s="8" t="s">
        <v>152</v>
      </c>
      <c r="C5" s="8">
        <v>31</v>
      </c>
      <c r="D5" s="8" t="s">
        <v>45</v>
      </c>
      <c r="E5" s="8" t="str">
        <f>CONCATENATE(Table134511[[#This Row],[WINDOWS]],"_",Table134511[[#This Row],[Alarm_Name]])</f>
        <v>Line1_PowderRelease_Coded Alarm Triangle Individual 26</v>
      </c>
      <c r="F5" s="8" t="str">
        <f>_xlfn.CONCAT(LEFT(A5,5),MID(A5,6,4),"-",COUNTIF($A$2:A5,A5))</f>
        <v>Line1_Pow-4</v>
      </c>
      <c r="G5" s="8" t="s">
        <v>218</v>
      </c>
      <c r="H5" s="10" t="s">
        <v>228</v>
      </c>
      <c r="I5" s="10" t="s">
        <v>234</v>
      </c>
      <c r="J5" s="8" t="s">
        <v>154</v>
      </c>
    </row>
    <row r="6" spans="1:12" s="8" customFormat="1" x14ac:dyDescent="0.25">
      <c r="A6" s="8" t="s">
        <v>8</v>
      </c>
      <c r="B6" s="8" t="s">
        <v>152</v>
      </c>
      <c r="C6" s="8">
        <v>31</v>
      </c>
      <c r="D6" s="8" t="s">
        <v>75</v>
      </c>
      <c r="E6" s="8" t="str">
        <f>CONCATENATE(Table134511[[#This Row],[WINDOWS]],"_",Table134511[[#This Row],[Alarm_Name]])</f>
        <v>Line1_PowderRelease_Coded Alarm Triangle Individual 58</v>
      </c>
      <c r="F6" s="8" t="str">
        <f>_xlfn.CONCAT(LEFT(A6,5),MID(A6,6,4),"-",COUNTIF($A$2:A6,A6))</f>
        <v>Line1_Pow-5</v>
      </c>
      <c r="G6" s="8" t="s">
        <v>226</v>
      </c>
      <c r="H6" s="10" t="s">
        <v>189</v>
      </c>
      <c r="I6" s="10"/>
      <c r="J6" s="8" t="s">
        <v>154</v>
      </c>
    </row>
    <row r="7" spans="1:12" s="8" customFormat="1" x14ac:dyDescent="0.25">
      <c r="A7" s="8" t="s">
        <v>8</v>
      </c>
      <c r="B7" s="8" t="s">
        <v>152</v>
      </c>
      <c r="C7" s="8">
        <v>31</v>
      </c>
      <c r="D7" s="8" t="s">
        <v>74</v>
      </c>
      <c r="E7" s="8" t="str">
        <f>CONCATENATE(Table134511[[#This Row],[WINDOWS]],"_",Table134511[[#This Row],[Alarm_Name]])</f>
        <v>Line1_PowderRelease_Coded Alarm Triangle Individual 57</v>
      </c>
      <c r="F7" s="8" t="str">
        <f>_xlfn.CONCAT(LEFT(A7,5),MID(A7,6,4),"-",COUNTIF($A$2:A7,A7))</f>
        <v>Line1_Pow-6</v>
      </c>
      <c r="G7" s="8" t="s">
        <v>225</v>
      </c>
      <c r="H7" s="10" t="s">
        <v>190</v>
      </c>
      <c r="I7" s="10" t="s">
        <v>229</v>
      </c>
      <c r="J7" s="8" t="s">
        <v>154</v>
      </c>
    </row>
    <row r="8" spans="1:12" s="8" customFormat="1" x14ac:dyDescent="0.25">
      <c r="A8" s="8" t="s">
        <v>8</v>
      </c>
      <c r="B8" s="8" t="s">
        <v>152</v>
      </c>
      <c r="C8" s="8">
        <v>31</v>
      </c>
      <c r="D8" s="8" t="s">
        <v>63</v>
      </c>
      <c r="E8" s="8" t="str">
        <f>CONCATENATE(Table134511[[#This Row],[WINDOWS]],"_",Table134511[[#This Row],[Alarm_Name]])</f>
        <v>Line1_PowderRelease_Coded Alarm Triangle Individual 46</v>
      </c>
      <c r="F8" s="8" t="str">
        <f>_xlfn.CONCAT(LEFT(A8,5),MID(A8,6,4),"-",COUNTIF($A$2:A8,A8))</f>
        <v>Line1_Pow-7</v>
      </c>
      <c r="G8" s="8" t="s">
        <v>224</v>
      </c>
      <c r="H8" s="10" t="s">
        <v>190</v>
      </c>
      <c r="I8" s="10" t="s">
        <v>230</v>
      </c>
      <c r="J8" s="8" t="s">
        <v>154</v>
      </c>
    </row>
    <row r="9" spans="1:12" s="8" customFormat="1" x14ac:dyDescent="0.25">
      <c r="A9" s="8" t="s">
        <v>8</v>
      </c>
      <c r="B9" s="8" t="s">
        <v>152</v>
      </c>
      <c r="C9" s="8">
        <v>31</v>
      </c>
      <c r="D9" s="8" t="s">
        <v>44</v>
      </c>
      <c r="E9" s="8" t="str">
        <f>CONCATENATE(Table134511[[#This Row],[WINDOWS]],"_",Table134511[[#This Row],[Alarm_Name]])</f>
        <v>Line1_PowderRelease_Coded Alarm Triangle Individual 25</v>
      </c>
      <c r="F9" s="8" t="str">
        <f>_xlfn.CONCAT(LEFT(A9,5),MID(A9,6,4),"-",COUNTIF($A$2:A9,A9))</f>
        <v>Line1_Pow-8</v>
      </c>
      <c r="G9" s="8" t="s">
        <v>217</v>
      </c>
      <c r="H9" s="10" t="s">
        <v>236</v>
      </c>
      <c r="I9" s="10" t="s">
        <v>235</v>
      </c>
      <c r="J9" s="8" t="s">
        <v>154</v>
      </c>
    </row>
    <row r="10" spans="1:12" s="8" customFormat="1" x14ac:dyDescent="0.25">
      <c r="A10" s="8" t="s">
        <v>8</v>
      </c>
      <c r="B10" s="8" t="s">
        <v>152</v>
      </c>
      <c r="C10" s="8">
        <v>31</v>
      </c>
      <c r="D10" s="8" t="s">
        <v>32</v>
      </c>
      <c r="E10" s="8" t="str">
        <f>CONCATENATE(Table134511[[#This Row],[WINDOWS]],"_",Table134511[[#This Row],[Alarm_Name]])</f>
        <v>Line1_PowderRelease_Coded Alarm Triangle Individual 16</v>
      </c>
      <c r="F10" s="8" t="str">
        <f>_xlfn.CONCAT(LEFT(A10,5),MID(A10,6,4),"-",COUNTIF($A$2:A10,A10))</f>
        <v>Line1_Pow-9</v>
      </c>
      <c r="G10" s="8" t="s">
        <v>208</v>
      </c>
      <c r="H10" s="10" t="s">
        <v>239</v>
      </c>
      <c r="I10" s="10" t="s">
        <v>240</v>
      </c>
      <c r="J10" s="8" t="s">
        <v>154</v>
      </c>
    </row>
    <row r="11" spans="1:12" s="8" customFormat="1" x14ac:dyDescent="0.25">
      <c r="A11" s="8" t="s">
        <v>8</v>
      </c>
      <c r="B11" s="8" t="s">
        <v>152</v>
      </c>
      <c r="C11" s="8">
        <v>31</v>
      </c>
      <c r="D11" s="8" t="s">
        <v>28</v>
      </c>
      <c r="E11" s="8" t="str">
        <f>CONCATENATE(Table134511[[#This Row],[WINDOWS]],"_",Table134511[[#This Row],[Alarm_Name]])</f>
        <v>Line1_PowderRelease_Coded Alarm Triangle Individual 12</v>
      </c>
      <c r="F11" s="8" t="str">
        <f>_xlfn.CONCAT(LEFT(A11,5),MID(A11,6,4),"-",COUNTIF($A$2:A11,A11))</f>
        <v>Line1_Pow-10</v>
      </c>
      <c r="G11" s="8" t="s">
        <v>206</v>
      </c>
      <c r="H11" s="10" t="s">
        <v>185</v>
      </c>
      <c r="I11" s="10" t="s">
        <v>240</v>
      </c>
      <c r="J11" s="8" t="s">
        <v>154</v>
      </c>
    </row>
    <row r="12" spans="1:12" s="8" customFormat="1" x14ac:dyDescent="0.25">
      <c r="A12" s="8" t="s">
        <v>8</v>
      </c>
      <c r="B12" s="8" t="s">
        <v>152</v>
      </c>
      <c r="C12" s="8">
        <v>31</v>
      </c>
      <c r="D12" s="8" t="s">
        <v>25</v>
      </c>
      <c r="E12" s="8" t="str">
        <f>CONCATENATE(Table134511[[#This Row],[WINDOWS]],"_",Table134511[[#This Row],[Alarm_Name]])</f>
        <v>Line1_PowderRelease_Coded Alarm Triangle Individual 9</v>
      </c>
      <c r="F12" s="8" t="str">
        <f>_xlfn.CONCAT(LEFT(A12,5),MID(A12,6,4),"-",COUNTIF($A$2:A12,A12))</f>
        <v>Line1_Pow-11</v>
      </c>
      <c r="G12" s="8" t="s">
        <v>203</v>
      </c>
      <c r="H12" s="10" t="s">
        <v>242</v>
      </c>
      <c r="I12" s="10" t="s">
        <v>245</v>
      </c>
      <c r="J12" s="8" t="s">
        <v>154</v>
      </c>
    </row>
    <row r="13" spans="1:12" s="8" customFormat="1" x14ac:dyDescent="0.25">
      <c r="A13" s="8" t="s">
        <v>8</v>
      </c>
      <c r="B13" s="8" t="s">
        <v>152</v>
      </c>
      <c r="C13" s="8">
        <v>31</v>
      </c>
      <c r="D13" s="8" t="s">
        <v>26</v>
      </c>
      <c r="E13" s="8" t="str">
        <f>CONCATENATE(Table134511[[#This Row],[WINDOWS]],"_",Table134511[[#This Row],[Alarm_Name]])</f>
        <v>Line1_PowderRelease_Coded Alarm Triangle Individual 10</v>
      </c>
      <c r="F13" s="8" t="str">
        <f>_xlfn.CONCAT(LEFT(A13,5),MID(A13,6,4),"-",COUNTIF($A$2:A13,A13))</f>
        <v>Line1_Pow-12</v>
      </c>
      <c r="G13" s="8" t="s">
        <v>204</v>
      </c>
      <c r="H13" s="10" t="s">
        <v>244</v>
      </c>
      <c r="I13" s="10" t="s">
        <v>245</v>
      </c>
      <c r="J13" s="8" t="s">
        <v>154</v>
      </c>
    </row>
    <row r="14" spans="1:12" s="8" customFormat="1" x14ac:dyDescent="0.25">
      <c r="A14" s="8" t="s">
        <v>8</v>
      </c>
      <c r="B14" s="8" t="s">
        <v>152</v>
      </c>
      <c r="C14" s="8">
        <v>31</v>
      </c>
      <c r="D14" s="8" t="s">
        <v>27</v>
      </c>
      <c r="E14" s="8" t="str">
        <f>CONCATENATE(Table134511[[#This Row],[WINDOWS]],"_",Table134511[[#This Row],[Alarm_Name]])</f>
        <v>Line1_PowderRelease_Coded Alarm Triangle Individual 11</v>
      </c>
      <c r="F14" s="8" t="str">
        <f>_xlfn.CONCAT(LEFT(A14,5),MID(A14,6,4),"-",COUNTIF($A$2:A14,A14))</f>
        <v>Line1_Pow-13</v>
      </c>
      <c r="G14" s="8" t="s">
        <v>205</v>
      </c>
      <c r="H14" s="10" t="s">
        <v>242</v>
      </c>
      <c r="I14" s="10" t="s">
        <v>243</v>
      </c>
      <c r="J14" s="8" t="s">
        <v>154</v>
      </c>
    </row>
    <row r="15" spans="1:12" s="8" customFormat="1" x14ac:dyDescent="0.25">
      <c r="A15" s="8" t="s">
        <v>8</v>
      </c>
      <c r="B15" s="8" t="s">
        <v>152</v>
      </c>
      <c r="C15" s="8">
        <v>31</v>
      </c>
      <c r="D15" s="8" t="s">
        <v>76</v>
      </c>
      <c r="E15" s="8" t="str">
        <f>CONCATENATE(Table134511[[#This Row],[WINDOWS]],"_",Table134511[[#This Row],[Alarm_Name]])</f>
        <v>Line1_PowderRelease_Coded Alarm Triangle Individual 59</v>
      </c>
      <c r="F15" s="8" t="str">
        <f>_xlfn.CONCAT(LEFT(A15,5),MID(A15,6,4),"-",COUNTIF($A$2:A15,A15))</f>
        <v>Line1_Pow-14</v>
      </c>
      <c r="G15" s="8" t="s">
        <v>227</v>
      </c>
      <c r="H15" s="10" t="s">
        <v>228</v>
      </c>
      <c r="I15" s="10" t="s">
        <v>257</v>
      </c>
      <c r="J15" s="8" t="s">
        <v>154</v>
      </c>
    </row>
    <row r="16" spans="1:12" s="8" customFormat="1" x14ac:dyDescent="0.25">
      <c r="A16" s="8" t="s">
        <v>8</v>
      </c>
      <c r="B16" s="8" t="s">
        <v>152</v>
      </c>
      <c r="C16" s="8">
        <v>31</v>
      </c>
      <c r="D16" s="8" t="s">
        <v>53</v>
      </c>
      <c r="E16" s="8" t="str">
        <f>CONCATENATE(Table134511[[#This Row],[WINDOWS]],"_",Table134511[[#This Row],[Alarm_Name]])</f>
        <v>Line1_PowderRelease_Coded Alarm Triangle Individual 34</v>
      </c>
      <c r="F16" s="8" t="str">
        <f>_xlfn.CONCAT(LEFT(A16,5),MID(A16,6,4),"-",COUNTIF($A$2:A16,A16))</f>
        <v>Line1_Pow-15</v>
      </c>
      <c r="G16" s="8" t="s">
        <v>221</v>
      </c>
      <c r="H16" s="10" t="s">
        <v>166</v>
      </c>
      <c r="I16" s="10" t="s">
        <v>232</v>
      </c>
      <c r="J16" s="8" t="s">
        <v>154</v>
      </c>
    </row>
    <row r="17" spans="1:10" s="8" customFormat="1" x14ac:dyDescent="0.25">
      <c r="A17" s="8" t="s">
        <v>8</v>
      </c>
      <c r="B17" s="8" t="s">
        <v>152</v>
      </c>
      <c r="C17" s="8">
        <v>31</v>
      </c>
      <c r="D17" s="8" t="s">
        <v>54</v>
      </c>
      <c r="E17" s="8" t="str">
        <f>CONCATENATE(Table134511[[#This Row],[WINDOWS]],"_",Table134511[[#This Row],[Alarm_Name]])</f>
        <v>Line1_PowderRelease_Coded Alarm Triangle Individual 35</v>
      </c>
      <c r="F17" s="8" t="str">
        <f>_xlfn.CONCAT(LEFT(A17,5),MID(A17,6,4),"-",COUNTIF($A$2:A17,A17))</f>
        <v>Line1_Pow-16</v>
      </c>
      <c r="G17" s="8" t="s">
        <v>222</v>
      </c>
      <c r="H17" s="10" t="s">
        <v>233</v>
      </c>
      <c r="I17" s="10" t="s">
        <v>232</v>
      </c>
      <c r="J17" s="8" t="s">
        <v>154</v>
      </c>
    </row>
    <row r="18" spans="1:10" s="8" customFormat="1" x14ac:dyDescent="0.25">
      <c r="A18" s="8" t="s">
        <v>8</v>
      </c>
      <c r="B18" s="8" t="s">
        <v>152</v>
      </c>
      <c r="C18" s="8">
        <v>31</v>
      </c>
      <c r="D18" s="8" t="s">
        <v>56</v>
      </c>
      <c r="E18" s="8" t="str">
        <f>CONCATENATE(Table134511[[#This Row],[WINDOWS]],"_",Table134511[[#This Row],[Alarm_Name]])</f>
        <v>Line1_PowderRelease_Coded Alarm Triangle Individual 39</v>
      </c>
      <c r="F18" s="8" t="str">
        <f>_xlfn.CONCAT(LEFT(A18,5),MID(A18,6,4),"-",COUNTIF($A$2:A18,A18))</f>
        <v>Line1_Pow-17</v>
      </c>
      <c r="G18" s="8" t="s">
        <v>223</v>
      </c>
      <c r="H18" s="10" t="s">
        <v>231</v>
      </c>
      <c r="I18" s="10" t="s">
        <v>232</v>
      </c>
      <c r="J18" s="8" t="s">
        <v>154</v>
      </c>
    </row>
    <row r="19" spans="1:10" s="8" customFormat="1" x14ac:dyDescent="0.25">
      <c r="A19" s="8" t="s">
        <v>8</v>
      </c>
      <c r="B19" s="8" t="s">
        <v>152</v>
      </c>
      <c r="C19" s="8">
        <v>31</v>
      </c>
      <c r="D19" s="8" t="s">
        <v>15</v>
      </c>
      <c r="E19" s="8" t="str">
        <f>CONCATENATE(Table134511[[#This Row],[WINDOWS]],"_",Table134511[[#This Row],[Alarm_Name]])</f>
        <v>Line1_PowderRelease_Coded Alarm Triangle Individual 5</v>
      </c>
      <c r="F19" s="8" t="str">
        <f>_xlfn.CONCAT(LEFT(A19,5),MID(A19,6,4),"-",COUNTIF($A$2:A19,A19))</f>
        <v>Line1_Pow-18</v>
      </c>
      <c r="G19" s="8" t="s">
        <v>202</v>
      </c>
      <c r="H19" s="10" t="s">
        <v>166</v>
      </c>
      <c r="I19" s="10" t="s">
        <v>246</v>
      </c>
      <c r="J19" s="8" t="s">
        <v>154</v>
      </c>
    </row>
    <row r="20" spans="1:10" s="8" customFormat="1" x14ac:dyDescent="0.25">
      <c r="A20" s="8" t="s">
        <v>8</v>
      </c>
      <c r="B20" s="8" t="s">
        <v>152</v>
      </c>
      <c r="C20" s="8">
        <v>31</v>
      </c>
      <c r="D20" s="8" t="s">
        <v>20</v>
      </c>
      <c r="E20" s="8" t="str">
        <f>CONCATENATE(Table134511[[#This Row],[WINDOWS]],"_",Table134511[[#This Row],[Alarm_Name]])</f>
        <v>Line1_PowderRelease_Coded Alarm Triangle Individual 4</v>
      </c>
      <c r="F20" s="8" t="str">
        <f>_xlfn.CONCAT(LEFT(A20,5),MID(A20,6,4),"-",COUNTIF($A$2:A20,A20))</f>
        <v>Line1_Pow-19</v>
      </c>
      <c r="G20" s="8" t="s">
        <v>201</v>
      </c>
      <c r="H20" s="10" t="s">
        <v>166</v>
      </c>
      <c r="I20" s="10" t="s">
        <v>247</v>
      </c>
      <c r="J20" s="8" t="s">
        <v>154</v>
      </c>
    </row>
    <row r="21" spans="1:10" s="8" customFormat="1" x14ac:dyDescent="0.25">
      <c r="A21" s="8" t="s">
        <v>8</v>
      </c>
      <c r="B21" s="8" t="s">
        <v>152</v>
      </c>
      <c r="C21" s="8">
        <v>31</v>
      </c>
      <c r="D21" s="8" t="s">
        <v>19</v>
      </c>
      <c r="E21" s="8" t="str">
        <f>CONCATENATE(Table134511[[#This Row],[WINDOWS]],"_",Table134511[[#This Row],[Alarm_Name]])</f>
        <v>Line1_PowderRelease_Coded Alarm Triangle Individual 3</v>
      </c>
      <c r="F21" s="8" t="str">
        <f>_xlfn.CONCAT(LEFT(A21,5),MID(A21,6,4),"-",COUNTIF($A$2:A21,A21))</f>
        <v>Line1_Pow-20</v>
      </c>
      <c r="G21" s="8" t="s">
        <v>200</v>
      </c>
      <c r="H21" s="10" t="s">
        <v>165</v>
      </c>
      <c r="I21" s="10" t="s">
        <v>248</v>
      </c>
      <c r="J21" s="8" t="s">
        <v>154</v>
      </c>
    </row>
    <row r="22" spans="1:10" s="8" customFormat="1" x14ac:dyDescent="0.25">
      <c r="A22" s="8" t="s">
        <v>8</v>
      </c>
      <c r="B22" s="8" t="s">
        <v>152</v>
      </c>
      <c r="C22" s="8">
        <v>31</v>
      </c>
      <c r="D22" s="8" t="s">
        <v>18</v>
      </c>
      <c r="E22" s="8" t="str">
        <f>CONCATENATE(Table134511[[#This Row],[WINDOWS]],"_",Table134511[[#This Row],[Alarm_Name]])</f>
        <v>Line1_PowderRelease_Coded Alarm Triangle Individual 2</v>
      </c>
      <c r="F22" s="8" t="str">
        <f>_xlfn.CONCAT(LEFT(A22,5),MID(A22,6,4),"-",COUNTIF($A$2:A22,A22))</f>
        <v>Line1_Pow-21</v>
      </c>
      <c r="G22" s="8" t="s">
        <v>199</v>
      </c>
      <c r="H22" s="10" t="s">
        <v>164</v>
      </c>
      <c r="I22" s="10" t="s">
        <v>248</v>
      </c>
      <c r="J22" s="8" t="s">
        <v>154</v>
      </c>
    </row>
    <row r="23" spans="1:10" s="8" customFormat="1" x14ac:dyDescent="0.25">
      <c r="A23" s="8" t="s">
        <v>8</v>
      </c>
      <c r="B23" s="8" t="s">
        <v>152</v>
      </c>
      <c r="C23" s="8">
        <v>31</v>
      </c>
      <c r="D23" s="8" t="s">
        <v>34</v>
      </c>
      <c r="E23" s="8" t="str">
        <f>CONCATENATE(Table134511[[#This Row],[WINDOWS]],"_",Table134511[[#This Row],[Alarm_Name]])</f>
        <v>Line1_PowderRelease_Coded Alarm Triangle Individual 1</v>
      </c>
      <c r="F23" s="8" t="str">
        <f>_xlfn.CONCAT(LEFT(A23,5),MID(A23,6,4),"-",COUNTIF($A$2:A23,A23))</f>
        <v>Line1_Pow-22</v>
      </c>
      <c r="G23" s="8" t="s">
        <v>198</v>
      </c>
      <c r="H23" s="10" t="s">
        <v>163</v>
      </c>
      <c r="I23" s="10" t="s">
        <v>248</v>
      </c>
      <c r="J23" s="8" t="s">
        <v>154</v>
      </c>
    </row>
    <row r="24" spans="1:10" s="8" customFormat="1" x14ac:dyDescent="0.25">
      <c r="A24" s="8" t="s">
        <v>8</v>
      </c>
      <c r="B24" s="8" t="s">
        <v>152</v>
      </c>
      <c r="C24" s="8">
        <v>31</v>
      </c>
      <c r="D24" s="8" t="s">
        <v>16</v>
      </c>
      <c r="E24" s="8" t="str">
        <f>CONCATENATE(Table134511[[#This Row],[WINDOWS]],"_",Table134511[[#This Row],[Alarm_Name]])</f>
        <v>Line1_PowderRelease_Coded Alarm Triangle Individual</v>
      </c>
      <c r="F24" s="8" t="str">
        <f>_xlfn.CONCAT(LEFT(A24,5),MID(A24,6,4),"-",COUNTIF($A$2:A24,A24))</f>
        <v>Line1_Pow-23</v>
      </c>
      <c r="G24" s="8" t="s">
        <v>197</v>
      </c>
      <c r="H24" s="10" t="s">
        <v>184</v>
      </c>
      <c r="I24" s="10" t="s">
        <v>248</v>
      </c>
      <c r="J24" s="8" t="s">
        <v>154</v>
      </c>
    </row>
    <row r="25" spans="1:10" s="8" customFormat="1" x14ac:dyDescent="0.25">
      <c r="A25" s="8" t="s">
        <v>8</v>
      </c>
      <c r="B25" s="8" t="s">
        <v>152</v>
      </c>
      <c r="C25" s="8">
        <v>31</v>
      </c>
      <c r="D25" s="8" t="s">
        <v>33</v>
      </c>
      <c r="E25" s="8" t="str">
        <f>CONCATENATE(Table134511[[#This Row],[WINDOWS]],"_",Table134511[[#This Row],[Alarm_Name]])</f>
        <v>Line1_PowderRelease_Coded Alarm Triangle Individual 17</v>
      </c>
      <c r="F25" s="8" t="str">
        <f>_xlfn.CONCAT(LEFT(A25,5),MID(A25,6,4),"-",COUNTIF($A$2:A25,A25))</f>
        <v>Line1_Pow-24</v>
      </c>
      <c r="G25" s="8" t="s">
        <v>209</v>
      </c>
      <c r="H25" s="10" t="s">
        <v>166</v>
      </c>
      <c r="I25" s="10" t="s">
        <v>238</v>
      </c>
      <c r="J25" s="8" t="s">
        <v>154</v>
      </c>
    </row>
    <row r="26" spans="1:10" s="8" customFormat="1" x14ac:dyDescent="0.25">
      <c r="A26" s="8" t="s">
        <v>8</v>
      </c>
      <c r="B26" s="8" t="s">
        <v>152</v>
      </c>
      <c r="C26" s="8">
        <v>31</v>
      </c>
      <c r="D26" s="8" t="s">
        <v>38</v>
      </c>
      <c r="E26" s="8" t="str">
        <f>CONCATENATE(Table134511[[#This Row],[WINDOWS]],"_",Table134511[[#This Row],[Alarm_Name]])</f>
        <v>Line1_PowderRelease_Coded Alarm Triangle Individual 19</v>
      </c>
      <c r="F26" s="8" t="str">
        <f>_xlfn.CONCAT(LEFT(A26,5),MID(A26,6,4),"-",COUNTIF($A$2:A26,A26))</f>
        <v>Line1_Pow-25</v>
      </c>
      <c r="G26" s="8" t="s">
        <v>211</v>
      </c>
      <c r="H26" s="10" t="s">
        <v>233</v>
      </c>
      <c r="I26" s="10" t="s">
        <v>238</v>
      </c>
      <c r="J26" s="8" t="s">
        <v>154</v>
      </c>
    </row>
    <row r="27" spans="1:10" s="8" customFormat="1" x14ac:dyDescent="0.25">
      <c r="A27" s="8" t="s">
        <v>8</v>
      </c>
      <c r="B27" s="8" t="s">
        <v>152</v>
      </c>
      <c r="C27" s="8">
        <v>31</v>
      </c>
      <c r="D27" s="8" t="s">
        <v>37</v>
      </c>
      <c r="E27" s="8" t="str">
        <f>CONCATENATE(Table134511[[#This Row],[WINDOWS]],"_",Table134511[[#This Row],[Alarm_Name]])</f>
        <v>Line1_PowderRelease_Coded Alarm Triangle Individual 18</v>
      </c>
      <c r="F27" s="8" t="str">
        <f>_xlfn.CONCAT(LEFT(A27,5),MID(A27,6,4),"-",COUNTIF($A$2:A27,A27))</f>
        <v>Line1_Pow-26</v>
      </c>
      <c r="G27" s="8" t="s">
        <v>210</v>
      </c>
      <c r="H27" s="10" t="s">
        <v>231</v>
      </c>
      <c r="I27" s="10" t="s">
        <v>238</v>
      </c>
      <c r="J27" s="8" t="s">
        <v>154</v>
      </c>
    </row>
    <row r="28" spans="1:10" s="8" customFormat="1" x14ac:dyDescent="0.25">
      <c r="A28" s="8" t="s">
        <v>8</v>
      </c>
      <c r="B28" s="8" t="s">
        <v>152</v>
      </c>
      <c r="C28" s="8">
        <v>31</v>
      </c>
      <c r="D28" s="8" t="s">
        <v>42</v>
      </c>
      <c r="E28" s="8" t="str">
        <f>CONCATENATE(Table134511[[#This Row],[WINDOWS]],"_",Table134511[[#This Row],[Alarm_Name]])</f>
        <v>Line1_PowderRelease_Coded Alarm Triangle Individual 23</v>
      </c>
      <c r="F28" s="8" t="str">
        <f>_xlfn.CONCAT(LEFT(A28,5),MID(A28,6,4),"-",COUNTIF($A$2:A28,A28))</f>
        <v>Line1_Pow-27</v>
      </c>
      <c r="G28" s="8" t="s">
        <v>215</v>
      </c>
      <c r="H28" s="10" t="s">
        <v>228</v>
      </c>
      <c r="I28" s="10" t="s">
        <v>238</v>
      </c>
      <c r="J28" s="8" t="s">
        <v>154</v>
      </c>
    </row>
    <row r="29" spans="1:10" s="8" customFormat="1" x14ac:dyDescent="0.25">
      <c r="A29" s="8" t="s">
        <v>8</v>
      </c>
      <c r="B29" s="8" t="s">
        <v>152</v>
      </c>
      <c r="C29" s="8">
        <v>31</v>
      </c>
      <c r="D29" s="8" t="s">
        <v>43</v>
      </c>
      <c r="E29" s="8" t="str">
        <f>CONCATENATE(Table134511[[#This Row],[WINDOWS]],"_",Table134511[[#This Row],[Alarm_Name]])</f>
        <v>Line1_PowderRelease_Coded Alarm Triangle Individual 24</v>
      </c>
      <c r="F29" s="8" t="str">
        <f>_xlfn.CONCAT(LEFT(A29,5),MID(A29,6,4),"-",COUNTIF($A$2:A29,A29))</f>
        <v>Line1_Pow-28</v>
      </c>
      <c r="G29" s="8" t="s">
        <v>216</v>
      </c>
      <c r="H29" s="10" t="s">
        <v>228</v>
      </c>
      <c r="I29" s="10" t="s">
        <v>237</v>
      </c>
      <c r="J29" s="8" t="s">
        <v>154</v>
      </c>
    </row>
    <row r="30" spans="1:10" s="8" customFormat="1" x14ac:dyDescent="0.25">
      <c r="A30" s="8" t="s">
        <v>8</v>
      </c>
      <c r="B30" s="8" t="s">
        <v>152</v>
      </c>
      <c r="C30" s="8">
        <v>31</v>
      </c>
      <c r="D30" s="8" t="s">
        <v>39</v>
      </c>
      <c r="E30" s="8" t="str">
        <f>CONCATENATE(Table134511[[#This Row],[WINDOWS]],"_",Table134511[[#This Row],[Alarm_Name]])</f>
        <v>Line1_PowderRelease_Coded Alarm Triangle Individual 20</v>
      </c>
      <c r="F30" s="8" t="str">
        <f>_xlfn.CONCAT(LEFT(A30,5),MID(A30,6,4),"-",COUNTIF($A$2:A30,A30))</f>
        <v>Line1_Pow-29</v>
      </c>
      <c r="G30" s="8" t="s">
        <v>212</v>
      </c>
      <c r="H30" s="10" t="s">
        <v>231</v>
      </c>
      <c r="I30" s="10" t="s">
        <v>237</v>
      </c>
      <c r="J30" s="8" t="s">
        <v>154</v>
      </c>
    </row>
    <row r="31" spans="1:10" s="8" customFormat="1" x14ac:dyDescent="0.25">
      <c r="A31" s="8" t="s">
        <v>8</v>
      </c>
      <c r="B31" s="8" t="s">
        <v>152</v>
      </c>
      <c r="C31" s="8">
        <v>31</v>
      </c>
      <c r="D31" s="8" t="s">
        <v>41</v>
      </c>
      <c r="E31" s="8" t="str">
        <f>CONCATENATE(Table134511[[#This Row],[WINDOWS]],"_",Table134511[[#This Row],[Alarm_Name]])</f>
        <v>Line1_PowderRelease_Coded Alarm Triangle Individual 22</v>
      </c>
      <c r="F31" s="8" t="str">
        <f>_xlfn.CONCAT(LEFT(A31,5),MID(A31,6,4),"-",COUNTIF($A$2:A31,A31))</f>
        <v>Line1_Pow-30</v>
      </c>
      <c r="G31" s="8" t="s">
        <v>214</v>
      </c>
      <c r="H31" s="10" t="s">
        <v>233</v>
      </c>
      <c r="I31" s="10" t="s">
        <v>237</v>
      </c>
      <c r="J31" s="8" t="s">
        <v>154</v>
      </c>
    </row>
    <row r="32" spans="1:10" s="8" customFormat="1" x14ac:dyDescent="0.25">
      <c r="A32" s="8" t="s">
        <v>8</v>
      </c>
      <c r="B32" s="8" t="s">
        <v>152</v>
      </c>
      <c r="C32" s="8">
        <v>31</v>
      </c>
      <c r="D32" s="8" t="s">
        <v>40</v>
      </c>
      <c r="E32" s="8" t="str">
        <f>CONCATENATE(Table134511[[#This Row],[WINDOWS]],"_",Table134511[[#This Row],[Alarm_Name]])</f>
        <v>Line1_PowderRelease_Coded Alarm Triangle Individual 21</v>
      </c>
      <c r="F32" s="8" t="str">
        <f>_xlfn.CONCAT(LEFT(A32,5),MID(A32,6,4),"-",COUNTIF($A$2:A32,A32))</f>
        <v>Line1_Pow-31</v>
      </c>
      <c r="G32" s="8" t="s">
        <v>213</v>
      </c>
      <c r="H32" s="10" t="s">
        <v>166</v>
      </c>
      <c r="I32" s="10" t="s">
        <v>237</v>
      </c>
      <c r="J32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L67"/>
  <sheetViews>
    <sheetView zoomScale="82" zoomScaleNormal="82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5" width="13.85546875" customWidth="1"/>
    <col min="6" max="6" width="5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2</v>
      </c>
      <c r="B2" s="8" t="s">
        <v>153</v>
      </c>
      <c r="C2" s="8">
        <v>66</v>
      </c>
      <c r="D2" s="8" t="s">
        <v>79</v>
      </c>
      <c r="E2" s="8" t="str">
        <f>CONCATENATE(Table13451112[[#This Row],[WINDOWS]],"_",Table13451112[[#This Row],[Alarm_Name]])</f>
        <v>Liquid_Truck_Unload_Coded Alarm Triangle Individual 62</v>
      </c>
      <c r="F2" s="8" t="str">
        <f>_xlfn.CONCAT(LEFT(A2,5),MID(A2,6,4),"-",COUNTIF($A$2:A2,A2))</f>
        <v>Liquid_Tr-1</v>
      </c>
      <c r="G2" s="8" t="s">
        <v>523</v>
      </c>
      <c r="H2" s="10" t="s">
        <v>255</v>
      </c>
      <c r="I2" s="10" t="s">
        <v>493</v>
      </c>
      <c r="J2" s="8" t="s">
        <v>154</v>
      </c>
    </row>
    <row r="3" spans="1:12" s="8" customFormat="1" x14ac:dyDescent="0.25">
      <c r="A3" s="8" t="s">
        <v>2</v>
      </c>
      <c r="B3" s="8" t="s">
        <v>153</v>
      </c>
      <c r="C3" s="8">
        <v>66</v>
      </c>
      <c r="D3" s="8" t="s">
        <v>78</v>
      </c>
      <c r="E3" s="8" t="str">
        <f>CONCATENATE(Table13451112[[#This Row],[WINDOWS]],"_",Table13451112[[#This Row],[Alarm_Name]])</f>
        <v>Liquid_Truck_Unload_Coded Alarm Triangle Individual 61</v>
      </c>
      <c r="F3" s="8" t="str">
        <f>_xlfn.CONCAT(LEFT(A3,5),MID(A3,6,4),"-",COUNTIF($A$2:A3,A3))</f>
        <v>Liquid_Tr-2</v>
      </c>
      <c r="G3" s="8" t="s">
        <v>524</v>
      </c>
      <c r="H3" s="10" t="s">
        <v>255</v>
      </c>
      <c r="I3" s="10" t="s">
        <v>493</v>
      </c>
      <c r="J3" s="8" t="s">
        <v>154</v>
      </c>
    </row>
    <row r="4" spans="1:12" s="8" customFormat="1" x14ac:dyDescent="0.25">
      <c r="A4" s="8" t="s">
        <v>2</v>
      </c>
      <c r="B4" s="8" t="s">
        <v>153</v>
      </c>
      <c r="C4" s="8">
        <v>66</v>
      </c>
      <c r="D4" s="8" t="s">
        <v>73</v>
      </c>
      <c r="E4" s="8" t="str">
        <f>CONCATENATE(Table13451112[[#This Row],[WINDOWS]],"_",Table13451112[[#This Row],[Alarm_Name]])</f>
        <v>Liquid_Truck_Unload_Coded Alarm Triangle Individual 56</v>
      </c>
      <c r="F4" s="8" t="str">
        <f>_xlfn.CONCAT(LEFT(A4,5),MID(A4,6,4),"-",COUNTIF($A$2:A4,A4))</f>
        <v>Liquid_Tr-3</v>
      </c>
      <c r="G4" s="8" t="s">
        <v>525</v>
      </c>
      <c r="H4" s="10" t="s">
        <v>255</v>
      </c>
      <c r="I4" s="10" t="s">
        <v>493</v>
      </c>
      <c r="J4" s="8" t="s">
        <v>154</v>
      </c>
    </row>
    <row r="5" spans="1:12" s="8" customFormat="1" x14ac:dyDescent="0.25">
      <c r="A5" s="8" t="s">
        <v>2</v>
      </c>
      <c r="B5" s="8" t="s">
        <v>153</v>
      </c>
      <c r="C5" s="8">
        <v>66</v>
      </c>
      <c r="D5" s="8" t="s">
        <v>72</v>
      </c>
      <c r="E5" s="8" t="str">
        <f>CONCATENATE(Table13451112[[#This Row],[WINDOWS]],"_",Table13451112[[#This Row],[Alarm_Name]])</f>
        <v>Liquid_Truck_Unload_Coded Alarm Triangle Individual 55</v>
      </c>
      <c r="F5" s="8" t="str">
        <f>_xlfn.CONCAT(LEFT(A5,5),MID(A5,6,4),"-",COUNTIF($A$2:A5,A5))</f>
        <v>Liquid_Tr-4</v>
      </c>
      <c r="G5" s="8" t="s">
        <v>526</v>
      </c>
      <c r="H5" s="10" t="s">
        <v>255</v>
      </c>
      <c r="I5" s="10" t="s">
        <v>493</v>
      </c>
      <c r="J5" s="8" t="s">
        <v>154</v>
      </c>
    </row>
    <row r="6" spans="1:12" s="8" customFormat="1" x14ac:dyDescent="0.25">
      <c r="A6" s="8" t="s">
        <v>2</v>
      </c>
      <c r="B6" s="8" t="s">
        <v>153</v>
      </c>
      <c r="C6" s="8">
        <v>66</v>
      </c>
      <c r="D6" s="8" t="s">
        <v>71</v>
      </c>
      <c r="E6" s="8" t="str">
        <f>CONCATENATE(Table13451112[[#This Row],[WINDOWS]],"_",Table13451112[[#This Row],[Alarm_Name]])</f>
        <v>Liquid_Truck_Unload_Coded Alarm Triangle Individual 54</v>
      </c>
      <c r="F6" s="8" t="str">
        <f>_xlfn.CONCAT(LEFT(A6,5),MID(A6,6,4),"-",COUNTIF($A$2:A6,A6))</f>
        <v>Liquid_Tr-5</v>
      </c>
      <c r="G6" s="8" t="s">
        <v>527</v>
      </c>
      <c r="H6" s="10" t="s">
        <v>490</v>
      </c>
      <c r="I6" s="10" t="s">
        <v>494</v>
      </c>
      <c r="J6" s="8" t="s">
        <v>154</v>
      </c>
    </row>
    <row r="7" spans="1:12" s="8" customFormat="1" x14ac:dyDescent="0.25">
      <c r="A7" s="8" t="s">
        <v>2</v>
      </c>
      <c r="B7" s="8" t="s">
        <v>153</v>
      </c>
      <c r="C7" s="8">
        <v>66</v>
      </c>
      <c r="D7" s="8" t="s">
        <v>43</v>
      </c>
      <c r="E7" s="8" t="str">
        <f>CONCATENATE(Table13451112[[#This Row],[WINDOWS]],"_",Table13451112[[#This Row],[Alarm_Name]])</f>
        <v>Liquid_Truck_Unload_Coded Alarm Triangle Individual 24</v>
      </c>
      <c r="F7" s="8" t="str">
        <f>_xlfn.CONCAT(LEFT(A7,5),MID(A7,6,4),"-",COUNTIF($A$2:A7,A7))</f>
        <v>Liquid_Tr-6</v>
      </c>
      <c r="G7" s="8" t="s">
        <v>446</v>
      </c>
      <c r="H7" s="10" t="s">
        <v>244</v>
      </c>
      <c r="I7" s="10" t="s">
        <v>496</v>
      </c>
      <c r="J7" s="8" t="s">
        <v>154</v>
      </c>
    </row>
    <row r="8" spans="1:12" s="8" customFormat="1" x14ac:dyDescent="0.25">
      <c r="A8" s="8" t="s">
        <v>2</v>
      </c>
      <c r="B8" s="8" t="s">
        <v>153</v>
      </c>
      <c r="C8" s="8">
        <v>66</v>
      </c>
      <c r="D8" s="8" t="s">
        <v>42</v>
      </c>
      <c r="E8" s="8" t="str">
        <f>CONCATENATE(Table13451112[[#This Row],[WINDOWS]],"_",Table13451112[[#This Row],[Alarm_Name]])</f>
        <v>Liquid_Truck_Unload_Coded Alarm Triangle Individual 23</v>
      </c>
      <c r="F8" s="8" t="str">
        <f>_xlfn.CONCAT(LEFT(A8,5),MID(A8,6,4),"-",COUNTIF($A$2:A8,A8))</f>
        <v>Liquid_Tr-7</v>
      </c>
      <c r="G8" s="8" t="s">
        <v>445</v>
      </c>
      <c r="H8" s="10" t="s">
        <v>242</v>
      </c>
      <c r="I8" s="10" t="s">
        <v>496</v>
      </c>
      <c r="J8" s="8" t="s">
        <v>154</v>
      </c>
    </row>
    <row r="9" spans="1:12" s="8" customFormat="1" x14ac:dyDescent="0.25">
      <c r="A9" s="8" t="s">
        <v>2</v>
      </c>
      <c r="B9" s="8" t="s">
        <v>153</v>
      </c>
      <c r="C9" s="8">
        <v>66</v>
      </c>
      <c r="D9" s="8" t="s">
        <v>77</v>
      </c>
      <c r="E9" s="8" t="str">
        <f>CONCATENATE(Table13451112[[#This Row],[WINDOWS]],"_",Table13451112[[#This Row],[Alarm_Name]])</f>
        <v>Liquid_Truck_Unload_Coded Alarm Triangle Individual 60</v>
      </c>
      <c r="F9" s="8" t="str">
        <f>_xlfn.CONCAT(LEFT(A9,5),MID(A9,6,4),"-",COUNTIF($A$2:A9,A9))</f>
        <v>Liquid_Tr-8</v>
      </c>
      <c r="G9" s="8" t="s">
        <v>528</v>
      </c>
      <c r="H9" s="10" t="s">
        <v>189</v>
      </c>
      <c r="I9" s="10" t="s">
        <v>550</v>
      </c>
      <c r="J9" s="8" t="s">
        <v>154</v>
      </c>
    </row>
    <row r="10" spans="1:12" s="8" customFormat="1" x14ac:dyDescent="0.25">
      <c r="A10" s="8" t="s">
        <v>2</v>
      </c>
      <c r="B10" s="8" t="s">
        <v>153</v>
      </c>
      <c r="C10" s="8">
        <v>66</v>
      </c>
      <c r="D10" s="8" t="s">
        <v>76</v>
      </c>
      <c r="E10" s="8" t="str">
        <f>CONCATENATE(Table13451112[[#This Row],[WINDOWS]],"_",Table13451112[[#This Row],[Alarm_Name]])</f>
        <v>Liquid_Truck_Unload_Coded Alarm Triangle Individual 59</v>
      </c>
      <c r="F10" s="8" t="str">
        <f>_xlfn.CONCAT(LEFT(A10,5),MID(A10,6,4),"-",COUNTIF($A$2:A10,A10))</f>
        <v>Liquid_Tr-9</v>
      </c>
      <c r="G10" s="8" t="s">
        <v>529</v>
      </c>
      <c r="H10" s="10" t="s">
        <v>190</v>
      </c>
      <c r="I10" s="10" t="s">
        <v>550</v>
      </c>
      <c r="J10" s="8" t="s">
        <v>154</v>
      </c>
    </row>
    <row r="11" spans="1:12" s="8" customFormat="1" x14ac:dyDescent="0.25">
      <c r="A11" s="8" t="s">
        <v>2</v>
      </c>
      <c r="B11" s="8" t="s">
        <v>153</v>
      </c>
      <c r="C11" s="8">
        <v>66</v>
      </c>
      <c r="D11" s="8" t="s">
        <v>75</v>
      </c>
      <c r="E11" s="8" t="str">
        <f>CONCATENATE(Table13451112[[#This Row],[WINDOWS]],"_",Table13451112[[#This Row],[Alarm_Name]])</f>
        <v>Liquid_Truck_Unload_Coded Alarm Triangle Individual 58</v>
      </c>
      <c r="F11" s="8" t="str">
        <f>_xlfn.CONCAT(LEFT(A11,5),MID(A11,6,4),"-",COUNTIF($A$2:A11,A11))</f>
        <v>Liquid_Tr-10</v>
      </c>
      <c r="G11" s="8" t="s">
        <v>444</v>
      </c>
      <c r="H11" s="10" t="s">
        <v>189</v>
      </c>
      <c r="I11" s="10" t="s">
        <v>495</v>
      </c>
      <c r="J11" s="8" t="s">
        <v>154</v>
      </c>
    </row>
    <row r="12" spans="1:12" s="8" customFormat="1" x14ac:dyDescent="0.25">
      <c r="A12" s="8" t="s">
        <v>2</v>
      </c>
      <c r="B12" s="8" t="s">
        <v>153</v>
      </c>
      <c r="C12" s="8">
        <v>66</v>
      </c>
      <c r="D12" s="8" t="s">
        <v>74</v>
      </c>
      <c r="E12" s="8" t="str">
        <f>CONCATENATE(Table13451112[[#This Row],[WINDOWS]],"_",Table13451112[[#This Row],[Alarm_Name]])</f>
        <v>Liquid_Truck_Unload_Coded Alarm Triangle Individual 57</v>
      </c>
      <c r="F12" s="8" t="str">
        <f>_xlfn.CONCAT(LEFT(A12,5),MID(A12,6,4),"-",COUNTIF($A$2:A12,A12))</f>
        <v>Liquid_Tr-11</v>
      </c>
      <c r="G12" s="8" t="s">
        <v>443</v>
      </c>
      <c r="H12" s="10" t="s">
        <v>190</v>
      </c>
      <c r="I12" s="10" t="s">
        <v>495</v>
      </c>
      <c r="J12" s="8" t="s">
        <v>154</v>
      </c>
    </row>
    <row r="13" spans="1:12" s="8" customFormat="1" x14ac:dyDescent="0.25">
      <c r="A13" s="8" t="s">
        <v>2</v>
      </c>
      <c r="B13" s="8" t="s">
        <v>153</v>
      </c>
      <c r="C13" s="8">
        <v>66</v>
      </c>
      <c r="D13" s="8" t="s">
        <v>41</v>
      </c>
      <c r="E13" s="8" t="str">
        <f>CONCATENATE(Table13451112[[#This Row],[WINDOWS]],"_",Table13451112[[#This Row],[Alarm_Name]])</f>
        <v>Liquid_Truck_Unload_Coded Alarm Triangle Individual 22</v>
      </c>
      <c r="F13" s="8" t="str">
        <f>_xlfn.CONCAT(LEFT(A13,5),MID(A13,6,4),"-",COUNTIF($A$2:A13,A13))</f>
        <v>Liquid_Tr-12</v>
      </c>
      <c r="G13" s="8" t="s">
        <v>476</v>
      </c>
      <c r="H13" s="10" t="s">
        <v>244</v>
      </c>
      <c r="I13" s="10" t="s">
        <v>496</v>
      </c>
      <c r="J13" s="8" t="s">
        <v>154</v>
      </c>
    </row>
    <row r="14" spans="1:12" s="8" customFormat="1" x14ac:dyDescent="0.25">
      <c r="A14" s="8" t="s">
        <v>2</v>
      </c>
      <c r="B14" s="8" t="s">
        <v>153</v>
      </c>
      <c r="C14" s="8">
        <v>66</v>
      </c>
      <c r="D14" s="8" t="s">
        <v>40</v>
      </c>
      <c r="E14" s="8" t="str">
        <f>CONCATENATE(Table13451112[[#This Row],[WINDOWS]],"_",Table13451112[[#This Row],[Alarm_Name]])</f>
        <v>Liquid_Truck_Unload_Coded Alarm Triangle Individual 21</v>
      </c>
      <c r="F14" s="8" t="str">
        <f>_xlfn.CONCAT(LEFT(A14,5),MID(A14,6,4),"-",COUNTIF($A$2:A14,A14))</f>
        <v>Liquid_Tr-13</v>
      </c>
      <c r="G14" s="8" t="s">
        <v>477</v>
      </c>
      <c r="H14" s="10" t="s">
        <v>242</v>
      </c>
      <c r="I14" s="10" t="s">
        <v>496</v>
      </c>
      <c r="J14" s="8" t="s">
        <v>154</v>
      </c>
    </row>
    <row r="15" spans="1:12" s="8" customFormat="1" x14ac:dyDescent="0.25">
      <c r="A15" s="8" t="s">
        <v>2</v>
      </c>
      <c r="B15" s="8" t="s">
        <v>153</v>
      </c>
      <c r="C15" s="8">
        <v>66</v>
      </c>
      <c r="D15" s="8" t="s">
        <v>38</v>
      </c>
      <c r="E15" s="8" t="str">
        <f>CONCATENATE(Table13451112[[#This Row],[WINDOWS]],"_",Table13451112[[#This Row],[Alarm_Name]])</f>
        <v>Liquid_Truck_Unload_Coded Alarm Triangle Individual 19</v>
      </c>
      <c r="F15" s="8" t="str">
        <f>_xlfn.CONCAT(LEFT(A15,5),MID(A15,6,4),"-",COUNTIF($A$2:A15,A15))</f>
        <v>Liquid_Tr-14</v>
      </c>
      <c r="G15" s="8" t="s">
        <v>474</v>
      </c>
      <c r="H15" s="10" t="s">
        <v>244</v>
      </c>
      <c r="I15" s="10" t="s">
        <v>496</v>
      </c>
      <c r="J15" s="8" t="s">
        <v>154</v>
      </c>
    </row>
    <row r="16" spans="1:12" s="8" customFormat="1" x14ac:dyDescent="0.25">
      <c r="A16" s="8" t="s">
        <v>2</v>
      </c>
      <c r="B16" s="8" t="s">
        <v>153</v>
      </c>
      <c r="C16" s="8">
        <v>66</v>
      </c>
      <c r="D16" s="8" t="s">
        <v>37</v>
      </c>
      <c r="E16" s="8" t="str">
        <f>CONCATENATE(Table13451112[[#This Row],[WINDOWS]],"_",Table13451112[[#This Row],[Alarm_Name]])</f>
        <v>Liquid_Truck_Unload_Coded Alarm Triangle Individual 18</v>
      </c>
      <c r="F16" s="8" t="str">
        <f>_xlfn.CONCAT(LEFT(A16,5),MID(A16,6,4),"-",COUNTIF($A$2:A16,A16))</f>
        <v>Liquid_Tr-15</v>
      </c>
      <c r="G16" s="8" t="s">
        <v>475</v>
      </c>
      <c r="H16" s="10" t="s">
        <v>242</v>
      </c>
      <c r="I16" s="10" t="s">
        <v>496</v>
      </c>
      <c r="J16" s="8" t="s">
        <v>154</v>
      </c>
    </row>
    <row r="17" spans="1:10" s="8" customFormat="1" x14ac:dyDescent="0.25">
      <c r="A17" s="8" t="s">
        <v>2</v>
      </c>
      <c r="B17" s="8" t="s">
        <v>153</v>
      </c>
      <c r="C17" s="8">
        <v>66</v>
      </c>
      <c r="D17" s="8" t="s">
        <v>39</v>
      </c>
      <c r="E17" s="8" t="str">
        <f>CONCATENATE(Table13451112[[#This Row],[WINDOWS]],"_",Table13451112[[#This Row],[Alarm_Name]])</f>
        <v>Liquid_Truck_Unload_Coded Alarm Triangle Individual 20</v>
      </c>
      <c r="F17" s="8" t="str">
        <f>_xlfn.CONCAT(LEFT(A17,5),MID(A17,6,4),"-",COUNTIF($A$2:A17,A17))</f>
        <v>Liquid_Tr-16</v>
      </c>
      <c r="G17" s="8" t="s">
        <v>473</v>
      </c>
      <c r="H17" s="10" t="s">
        <v>244</v>
      </c>
      <c r="I17" s="10" t="s">
        <v>496</v>
      </c>
      <c r="J17" s="8" t="s">
        <v>154</v>
      </c>
    </row>
    <row r="18" spans="1:10" s="8" customFormat="1" x14ac:dyDescent="0.25">
      <c r="A18" s="8" t="s">
        <v>2</v>
      </c>
      <c r="B18" s="8" t="s">
        <v>153</v>
      </c>
      <c r="C18" s="8">
        <v>66</v>
      </c>
      <c r="D18" s="8" t="s">
        <v>46</v>
      </c>
      <c r="E18" s="8" t="str">
        <f>CONCATENATE(Table13451112[[#This Row],[WINDOWS]],"_",Table13451112[[#This Row],[Alarm_Name]])</f>
        <v>Liquid_Truck_Unload_Coded Alarm Triangle Individual 27</v>
      </c>
      <c r="F18" s="8" t="str">
        <f>_xlfn.CONCAT(LEFT(A18,5),MID(A18,6,4),"-",COUNTIF($A$2:A18,A18))</f>
        <v>Liquid_Tr-17</v>
      </c>
      <c r="G18" s="8" t="s">
        <v>472</v>
      </c>
      <c r="H18" s="10" t="s">
        <v>242</v>
      </c>
      <c r="I18" s="10" t="s">
        <v>496</v>
      </c>
      <c r="J18" s="8" t="s">
        <v>154</v>
      </c>
    </row>
    <row r="19" spans="1:10" s="8" customFormat="1" x14ac:dyDescent="0.25">
      <c r="A19" s="8" t="s">
        <v>2</v>
      </c>
      <c r="B19" s="8" t="s">
        <v>153</v>
      </c>
      <c r="C19" s="8">
        <v>66</v>
      </c>
      <c r="D19" s="8" t="s">
        <v>47</v>
      </c>
      <c r="E19" s="8" t="str">
        <f>CONCATENATE(Table13451112[[#This Row],[WINDOWS]],"_",Table13451112[[#This Row],[Alarm_Name]])</f>
        <v>Liquid_Truck_Unload_Coded Alarm Triangle Individual 28</v>
      </c>
      <c r="F19" s="8" t="str">
        <f>_xlfn.CONCAT(LEFT(A19,5),MID(A19,6,4),"-",COUNTIF($A$2:A19,A19))</f>
        <v>Liquid_Tr-18</v>
      </c>
      <c r="G19" s="8" t="s">
        <v>471</v>
      </c>
      <c r="H19" s="10" t="s">
        <v>244</v>
      </c>
      <c r="I19" s="10" t="s">
        <v>496</v>
      </c>
      <c r="J19" s="8" t="s">
        <v>154</v>
      </c>
    </row>
    <row r="20" spans="1:10" s="8" customFormat="1" x14ac:dyDescent="0.25">
      <c r="A20" s="8" t="s">
        <v>2</v>
      </c>
      <c r="B20" s="8" t="s">
        <v>153</v>
      </c>
      <c r="C20" s="8">
        <v>66</v>
      </c>
      <c r="D20" s="8" t="s">
        <v>87</v>
      </c>
      <c r="E20" s="8" t="str">
        <f>CONCATENATE(Table13451112[[#This Row],[WINDOWS]],"_",Table13451112[[#This Row],[Alarm_Name]])</f>
        <v>Liquid_Truck_Unload_Coded Alarm Triangle Individual 37</v>
      </c>
      <c r="F20" s="8" t="str">
        <f>_xlfn.CONCAT(LEFT(A20,5),MID(A20,6,4),"-",COUNTIF($A$2:A20,A20))</f>
        <v>Liquid_Tr-19</v>
      </c>
      <c r="G20" s="8" t="s">
        <v>470</v>
      </c>
      <c r="H20" s="10" t="s">
        <v>242</v>
      </c>
      <c r="I20" s="10" t="s">
        <v>496</v>
      </c>
      <c r="J20" s="8" t="s">
        <v>154</v>
      </c>
    </row>
    <row r="21" spans="1:10" s="8" customFormat="1" x14ac:dyDescent="0.25">
      <c r="A21" s="8" t="s">
        <v>2</v>
      </c>
      <c r="B21" s="8" t="s">
        <v>153</v>
      </c>
      <c r="C21" s="8">
        <v>66</v>
      </c>
      <c r="D21" s="8" t="s">
        <v>33</v>
      </c>
      <c r="E21" s="8" t="str">
        <f>CONCATENATE(Table13451112[[#This Row],[WINDOWS]],"_",Table13451112[[#This Row],[Alarm_Name]])</f>
        <v>Liquid_Truck_Unload_Coded Alarm Triangle Individual 17</v>
      </c>
      <c r="F21" s="8" t="str">
        <f>_xlfn.CONCAT(LEFT(A21,5),MID(A21,6,4),"-",COUNTIF($A$2:A21,A21))</f>
        <v>Liquid_Tr-20</v>
      </c>
      <c r="G21" s="8" t="s">
        <v>530</v>
      </c>
      <c r="H21" s="10" t="s">
        <v>185</v>
      </c>
      <c r="I21" s="10" t="s">
        <v>436</v>
      </c>
      <c r="J21" s="8" t="s">
        <v>154</v>
      </c>
    </row>
    <row r="22" spans="1:10" s="8" customFormat="1" x14ac:dyDescent="0.25">
      <c r="A22" s="8" t="s">
        <v>2</v>
      </c>
      <c r="B22" s="8" t="s">
        <v>153</v>
      </c>
      <c r="C22" s="8">
        <v>66</v>
      </c>
      <c r="D22" s="8" t="s">
        <v>32</v>
      </c>
      <c r="E22" s="8" t="str">
        <f>CONCATENATE(Table13451112[[#This Row],[WINDOWS]],"_",Table13451112[[#This Row],[Alarm_Name]])</f>
        <v>Liquid_Truck_Unload_Coded Alarm Triangle Individual 16</v>
      </c>
      <c r="F22" s="8" t="str">
        <f>_xlfn.CONCAT(LEFT(A22,5),MID(A22,6,4),"-",COUNTIF($A$2:A22,A22))</f>
        <v>Liquid_Tr-21</v>
      </c>
      <c r="G22" s="8" t="s">
        <v>531</v>
      </c>
      <c r="H22" s="10" t="s">
        <v>239</v>
      </c>
      <c r="I22" s="10" t="s">
        <v>436</v>
      </c>
      <c r="J22" s="8" t="s">
        <v>154</v>
      </c>
    </row>
    <row r="23" spans="1:10" s="8" customFormat="1" x14ac:dyDescent="0.25">
      <c r="A23" s="8" t="s">
        <v>2</v>
      </c>
      <c r="B23" s="8" t="s">
        <v>153</v>
      </c>
      <c r="C23" s="8">
        <v>66</v>
      </c>
      <c r="D23" s="8" t="s">
        <v>69</v>
      </c>
      <c r="E23" s="8" t="str">
        <f>CONCATENATE(Table13451112[[#This Row],[WINDOWS]],"_",Table13451112[[#This Row],[Alarm_Name]])</f>
        <v>Liquid_Truck_Unload_Coded Alarm Triangle Individual 52</v>
      </c>
      <c r="F23" s="8" t="str">
        <f>_xlfn.CONCAT(LEFT(A23,5),MID(A23,6,4),"-",COUNTIF($A$2:A23,A23))</f>
        <v>Liquid_Tr-22</v>
      </c>
      <c r="G23" s="8" t="s">
        <v>449</v>
      </c>
      <c r="H23" s="10" t="s">
        <v>401</v>
      </c>
      <c r="I23" s="10" t="s">
        <v>498</v>
      </c>
      <c r="J23" s="8" t="s">
        <v>154</v>
      </c>
    </row>
    <row r="24" spans="1:10" s="8" customFormat="1" x14ac:dyDescent="0.25">
      <c r="A24" s="8" t="s">
        <v>2</v>
      </c>
      <c r="B24" s="8" t="s">
        <v>153</v>
      </c>
      <c r="C24" s="8">
        <v>66</v>
      </c>
      <c r="D24" s="8" t="s">
        <v>68</v>
      </c>
      <c r="E24" s="8" t="str">
        <f>CONCATENATE(Table13451112[[#This Row],[WINDOWS]],"_",Table13451112[[#This Row],[Alarm_Name]])</f>
        <v>Liquid_Truck_Unload_Coded Alarm Triangle Individual 51</v>
      </c>
      <c r="F24" s="8" t="str">
        <f>_xlfn.CONCAT(LEFT(A24,5),MID(A24,6,4),"-",COUNTIF($A$2:A24,A24))</f>
        <v>Liquid_Tr-23</v>
      </c>
      <c r="G24" s="8" t="s">
        <v>450</v>
      </c>
      <c r="H24" s="10" t="s">
        <v>400</v>
      </c>
      <c r="I24" s="10" t="s">
        <v>498</v>
      </c>
      <c r="J24" s="8" t="s">
        <v>154</v>
      </c>
    </row>
    <row r="25" spans="1:10" s="8" customFormat="1" x14ac:dyDescent="0.25">
      <c r="A25" s="8" t="s">
        <v>2</v>
      </c>
      <c r="B25" s="8" t="s">
        <v>153</v>
      </c>
      <c r="C25" s="8">
        <v>66</v>
      </c>
      <c r="D25" s="8" t="s">
        <v>67</v>
      </c>
      <c r="E25" s="8" t="str">
        <f>CONCATENATE(Table13451112[[#This Row],[WINDOWS]],"_",Table13451112[[#This Row],[Alarm_Name]])</f>
        <v>Liquid_Truck_Unload_Coded Alarm Triangle Individual 50</v>
      </c>
      <c r="F25" s="8" t="str">
        <f>_xlfn.CONCAT(LEFT(A25,5),MID(A25,6,4),"-",COUNTIF($A$2:A25,A25))</f>
        <v>Liquid_Tr-24</v>
      </c>
      <c r="G25" s="8" t="s">
        <v>451</v>
      </c>
      <c r="H25" s="10" t="s">
        <v>399</v>
      </c>
      <c r="I25" s="10" t="s">
        <v>498</v>
      </c>
      <c r="J25" s="8" t="s">
        <v>154</v>
      </c>
    </row>
    <row r="26" spans="1:10" s="8" customFormat="1" x14ac:dyDescent="0.25">
      <c r="A26" s="8" t="s">
        <v>2</v>
      </c>
      <c r="B26" s="8" t="s">
        <v>153</v>
      </c>
      <c r="C26" s="8">
        <v>66</v>
      </c>
      <c r="D26" s="8" t="s">
        <v>66</v>
      </c>
      <c r="E26" s="8" t="str">
        <f>CONCATENATE(Table13451112[[#This Row],[WINDOWS]],"_",Table13451112[[#This Row],[Alarm_Name]])</f>
        <v>Liquid_Truck_Unload_Coded Alarm Triangle Individual 49</v>
      </c>
      <c r="F26" s="8" t="str">
        <f>_xlfn.CONCAT(LEFT(A26,5),MID(A26,6,4),"-",COUNTIF($A$2:A26,A26))</f>
        <v>Liquid_Tr-25</v>
      </c>
      <c r="G26" s="8" t="s">
        <v>452</v>
      </c>
      <c r="H26" s="10" t="s">
        <v>398</v>
      </c>
      <c r="I26" s="10" t="s">
        <v>498</v>
      </c>
      <c r="J26" s="8" t="s">
        <v>154</v>
      </c>
    </row>
    <row r="27" spans="1:10" s="8" customFormat="1" x14ac:dyDescent="0.25">
      <c r="A27" s="8" t="s">
        <v>2</v>
      </c>
      <c r="B27" s="8" t="s">
        <v>153</v>
      </c>
      <c r="C27" s="8">
        <v>66</v>
      </c>
      <c r="D27" s="8" t="s">
        <v>24</v>
      </c>
      <c r="E27" s="8" t="str">
        <f>CONCATENATE(Table13451112[[#This Row],[WINDOWS]],"_",Table13451112[[#This Row],[Alarm_Name]])</f>
        <v>Liquid_Truck_Unload_Coded Alarm Triangle Individual 8</v>
      </c>
      <c r="F27" s="8" t="str">
        <f>_xlfn.CONCAT(LEFT(A27,5),MID(A27,6,4),"-",COUNTIF($A$2:A27,A27))</f>
        <v>Liquid_Tr-26</v>
      </c>
      <c r="G27" s="8" t="s">
        <v>486</v>
      </c>
      <c r="H27" s="10" t="s">
        <v>244</v>
      </c>
      <c r="I27" s="10" t="s">
        <v>506</v>
      </c>
      <c r="J27" s="8" t="s">
        <v>154</v>
      </c>
    </row>
    <row r="28" spans="1:10" s="8" customFormat="1" x14ac:dyDescent="0.25">
      <c r="A28" s="8" t="s">
        <v>2</v>
      </c>
      <c r="B28" s="8" t="s">
        <v>153</v>
      </c>
      <c r="C28" s="8">
        <v>66</v>
      </c>
      <c r="D28" s="8" t="s">
        <v>23</v>
      </c>
      <c r="E28" s="8" t="str">
        <f>CONCATENATE(Table13451112[[#This Row],[WINDOWS]],"_",Table13451112[[#This Row],[Alarm_Name]])</f>
        <v>Liquid_Truck_Unload_Coded Alarm Triangle Individual 7</v>
      </c>
      <c r="F28" s="8" t="str">
        <f>_xlfn.CONCAT(LEFT(A28,5),MID(A28,6,4),"-",COUNTIF($A$2:A28,A28))</f>
        <v>Liquid_Tr-27</v>
      </c>
      <c r="G28" s="8" t="s">
        <v>487</v>
      </c>
      <c r="H28" s="10" t="s">
        <v>242</v>
      </c>
      <c r="I28" s="10" t="s">
        <v>506</v>
      </c>
      <c r="J28" s="8" t="s">
        <v>154</v>
      </c>
    </row>
    <row r="29" spans="1:10" s="8" customFormat="1" x14ac:dyDescent="0.25">
      <c r="A29" s="8" t="s">
        <v>2</v>
      </c>
      <c r="B29" s="8" t="s">
        <v>153</v>
      </c>
      <c r="C29" s="8">
        <v>66</v>
      </c>
      <c r="D29" s="8" t="s">
        <v>27</v>
      </c>
      <c r="E29" s="8" t="str">
        <f>CONCATENATE(Table13451112[[#This Row],[WINDOWS]],"_",Table13451112[[#This Row],[Alarm_Name]])</f>
        <v>Liquid_Truck_Unload_Coded Alarm Triangle Individual 11</v>
      </c>
      <c r="F29" s="8" t="str">
        <f>_xlfn.CONCAT(LEFT(A29,5),MID(A29,6,4),"-",COUNTIF($A$2:A29,A29))</f>
        <v>Liquid_Tr-28</v>
      </c>
      <c r="G29" s="8" t="s">
        <v>485</v>
      </c>
      <c r="H29" s="10" t="s">
        <v>166</v>
      </c>
      <c r="I29" s="10" t="s">
        <v>504</v>
      </c>
      <c r="J29" s="8" t="s">
        <v>154</v>
      </c>
    </row>
    <row r="30" spans="1:10" s="8" customFormat="1" x14ac:dyDescent="0.25">
      <c r="A30" s="8" t="s">
        <v>2</v>
      </c>
      <c r="B30" s="8" t="s">
        <v>153</v>
      </c>
      <c r="C30" s="8">
        <v>66</v>
      </c>
      <c r="D30" s="8" t="s">
        <v>28</v>
      </c>
      <c r="E30" s="8" t="str">
        <f>CONCATENATE(Table13451112[[#This Row],[WINDOWS]],"_",Table13451112[[#This Row],[Alarm_Name]])</f>
        <v>Liquid_Truck_Unload_Coded Alarm Triangle Individual 12</v>
      </c>
      <c r="F30" s="8" t="str">
        <f>_xlfn.CONCAT(LEFT(A30,5),MID(A30,6,4),"-",COUNTIF($A$2:A30,A30))</f>
        <v>Liquid_Tr-29</v>
      </c>
      <c r="G30" s="8" t="s">
        <v>484</v>
      </c>
      <c r="H30" s="10" t="s">
        <v>233</v>
      </c>
      <c r="I30" s="10" t="s">
        <v>504</v>
      </c>
      <c r="J30" s="8" t="s">
        <v>154</v>
      </c>
    </row>
    <row r="31" spans="1:10" s="8" customFormat="1" x14ac:dyDescent="0.25">
      <c r="A31" s="8" t="s">
        <v>2</v>
      </c>
      <c r="B31" s="8" t="s">
        <v>153</v>
      </c>
      <c r="C31" s="8">
        <v>66</v>
      </c>
      <c r="D31" s="8" t="s">
        <v>29</v>
      </c>
      <c r="E31" s="8" t="str">
        <f>CONCATENATE(Table13451112[[#This Row],[WINDOWS]],"_",Table13451112[[#This Row],[Alarm_Name]])</f>
        <v>Liquid_Truck_Unload_Coded Alarm Triangle Individual 13</v>
      </c>
      <c r="F31" s="8" t="str">
        <f>_xlfn.CONCAT(LEFT(A31,5),MID(A31,6,4),"-",COUNTIF($A$2:A31,A31))</f>
        <v>Liquid_Tr-30</v>
      </c>
      <c r="G31" s="8" t="s">
        <v>483</v>
      </c>
      <c r="H31" s="10" t="s">
        <v>231</v>
      </c>
      <c r="I31" s="10" t="s">
        <v>504</v>
      </c>
      <c r="J31" s="8" t="s">
        <v>154</v>
      </c>
    </row>
    <row r="32" spans="1:10" s="8" customFormat="1" x14ac:dyDescent="0.25">
      <c r="A32" s="8" t="s">
        <v>2</v>
      </c>
      <c r="B32" s="8" t="s">
        <v>153</v>
      </c>
      <c r="C32" s="8">
        <v>66</v>
      </c>
      <c r="D32" s="8" t="s">
        <v>30</v>
      </c>
      <c r="E32" s="8" t="str">
        <f>CONCATENATE(Table13451112[[#This Row],[WINDOWS]],"_",Table13451112[[#This Row],[Alarm_Name]])</f>
        <v>Liquid_Truck_Unload_Coded Alarm Triangle Individual 14</v>
      </c>
      <c r="F32" s="8" t="str">
        <f>_xlfn.CONCAT(LEFT(A32,5),MID(A32,6,4),"-",COUNTIF($A$2:A32,A32))</f>
        <v>Liquid_Tr-31</v>
      </c>
      <c r="G32" s="8" t="s">
        <v>467</v>
      </c>
      <c r="H32" s="10" t="s">
        <v>492</v>
      </c>
      <c r="I32" s="10" t="s">
        <v>504</v>
      </c>
      <c r="J32" s="8" t="s">
        <v>154</v>
      </c>
    </row>
    <row r="33" spans="1:10" s="8" customFormat="1" x14ac:dyDescent="0.25">
      <c r="A33" s="8" t="s">
        <v>2</v>
      </c>
      <c r="B33" s="8" t="s">
        <v>153</v>
      </c>
      <c r="C33" s="8">
        <v>66</v>
      </c>
      <c r="D33" s="8" t="s">
        <v>31</v>
      </c>
      <c r="E33" s="8" t="str">
        <f>CONCATENATE(Table13451112[[#This Row],[WINDOWS]],"_",Table13451112[[#This Row],[Alarm_Name]])</f>
        <v>Liquid_Truck_Unload_Coded Alarm Triangle Individual 15</v>
      </c>
      <c r="F33" s="8" t="str">
        <f>_xlfn.CONCAT(LEFT(A33,5),MID(A33,6,4),"-",COUNTIF($A$2:A33,A33))</f>
        <v>Liquid_Tr-32</v>
      </c>
      <c r="G33" s="8" t="s">
        <v>466</v>
      </c>
      <c r="H33" s="10" t="s">
        <v>491</v>
      </c>
      <c r="I33" s="10" t="s">
        <v>504</v>
      </c>
      <c r="J33" s="8" t="s">
        <v>154</v>
      </c>
    </row>
    <row r="34" spans="1:10" s="8" customFormat="1" x14ac:dyDescent="0.25">
      <c r="A34" s="8" t="s">
        <v>2</v>
      </c>
      <c r="B34" s="8" t="s">
        <v>153</v>
      </c>
      <c r="C34" s="8">
        <v>66</v>
      </c>
      <c r="D34" s="8" t="s">
        <v>65</v>
      </c>
      <c r="E34" s="8" t="str">
        <f>CONCATENATE(Table13451112[[#This Row],[WINDOWS]],"_",Table13451112[[#This Row],[Alarm_Name]])</f>
        <v>Liquid_Truck_Unload_Coded Alarm Triangle Individual 48</v>
      </c>
      <c r="F34" s="8" t="str">
        <f>_xlfn.CONCAT(LEFT(A34,5),MID(A34,6,4),"-",COUNTIF($A$2:A34,A34))</f>
        <v>Liquid_Tr-33</v>
      </c>
      <c r="G34" s="8" t="s">
        <v>479</v>
      </c>
      <c r="H34" s="10" t="s">
        <v>231</v>
      </c>
      <c r="I34" s="10" t="s">
        <v>505</v>
      </c>
      <c r="J34" s="8" t="s">
        <v>154</v>
      </c>
    </row>
    <row r="35" spans="1:10" s="8" customFormat="1" x14ac:dyDescent="0.25">
      <c r="A35" s="8" t="s">
        <v>2</v>
      </c>
      <c r="B35" s="8" t="s">
        <v>153</v>
      </c>
      <c r="C35" s="8">
        <v>66</v>
      </c>
      <c r="D35" s="8" t="s">
        <v>64</v>
      </c>
      <c r="E35" s="8" t="str">
        <f>CONCATENATE(Table13451112[[#This Row],[WINDOWS]],"_",Table13451112[[#This Row],[Alarm_Name]])</f>
        <v>Liquid_Truck_Unload_Coded Alarm Triangle Individual 47</v>
      </c>
      <c r="F35" s="8" t="str">
        <f>_xlfn.CONCAT(LEFT(A35,5),MID(A35,6,4),"-",COUNTIF($A$2:A35,A35))</f>
        <v>Liquid_Tr-34</v>
      </c>
      <c r="G35" s="8" t="s">
        <v>478</v>
      </c>
      <c r="H35" s="10" t="s">
        <v>233</v>
      </c>
      <c r="I35" s="10" t="s">
        <v>505</v>
      </c>
      <c r="J35" s="8" t="s">
        <v>154</v>
      </c>
    </row>
    <row r="36" spans="1:10" s="8" customFormat="1" x14ac:dyDescent="0.25">
      <c r="A36" s="8" t="s">
        <v>2</v>
      </c>
      <c r="B36" s="8" t="s">
        <v>153</v>
      </c>
      <c r="C36" s="8">
        <v>66</v>
      </c>
      <c r="D36" s="8" t="s">
        <v>63</v>
      </c>
      <c r="E36" s="8" t="str">
        <f>CONCATENATE(Table13451112[[#This Row],[WINDOWS]],"_",Table13451112[[#This Row],[Alarm_Name]])</f>
        <v>Liquid_Truck_Unload_Coded Alarm Triangle Individual 46</v>
      </c>
      <c r="F36" s="8" t="str">
        <f>_xlfn.CONCAT(LEFT(A36,5),MID(A36,6,4),"-",COUNTIF($A$2:A36,A36))</f>
        <v>Liquid_Tr-35</v>
      </c>
      <c r="G36" s="8" t="s">
        <v>482</v>
      </c>
      <c r="H36" s="10" t="s">
        <v>166</v>
      </c>
      <c r="I36" s="10" t="s">
        <v>505</v>
      </c>
      <c r="J36" s="8" t="s">
        <v>154</v>
      </c>
    </row>
    <row r="37" spans="1:10" s="8" customFormat="1" x14ac:dyDescent="0.25">
      <c r="A37" s="8" t="s">
        <v>2</v>
      </c>
      <c r="B37" s="8" t="s">
        <v>153</v>
      </c>
      <c r="C37" s="8">
        <v>66</v>
      </c>
      <c r="D37" s="8" t="s">
        <v>62</v>
      </c>
      <c r="E37" s="8" t="str">
        <f>CONCATENATE(Table13451112[[#This Row],[WINDOWS]],"_",Table13451112[[#This Row],[Alarm_Name]])</f>
        <v>Liquid_Truck_Unload_Coded Alarm Triangle Individual 45</v>
      </c>
      <c r="F37" s="8" t="str">
        <f>_xlfn.CONCAT(LEFT(A37,5),MID(A37,6,4),"-",COUNTIF($A$2:A37,A37))</f>
        <v>Liquid_Tr-36</v>
      </c>
      <c r="G37" s="8" t="s">
        <v>481</v>
      </c>
      <c r="H37" s="10" t="s">
        <v>492</v>
      </c>
      <c r="I37" s="10" t="s">
        <v>505</v>
      </c>
      <c r="J37" s="8" t="s">
        <v>154</v>
      </c>
    </row>
    <row r="38" spans="1:10" s="8" customFormat="1" x14ac:dyDescent="0.25">
      <c r="A38" s="8" t="s">
        <v>2</v>
      </c>
      <c r="B38" s="8" t="s">
        <v>153</v>
      </c>
      <c r="C38" s="8">
        <v>66</v>
      </c>
      <c r="D38" s="8" t="s">
        <v>61</v>
      </c>
      <c r="E38" s="8" t="str">
        <f>CONCATENATE(Table13451112[[#This Row],[WINDOWS]],"_",Table13451112[[#This Row],[Alarm_Name]])</f>
        <v>Liquid_Truck_Unload_Coded Alarm Triangle Individual 44</v>
      </c>
      <c r="F38" s="8" t="str">
        <f>_xlfn.CONCAT(LEFT(A38,5),MID(A38,6,4),"-",COUNTIF($A$2:A38,A38))</f>
        <v>Liquid_Tr-37</v>
      </c>
      <c r="G38" s="8" t="s">
        <v>480</v>
      </c>
      <c r="H38" s="10" t="s">
        <v>491</v>
      </c>
      <c r="I38" s="10" t="s">
        <v>505</v>
      </c>
      <c r="J38" s="8" t="s">
        <v>154</v>
      </c>
    </row>
    <row r="39" spans="1:10" s="8" customFormat="1" x14ac:dyDescent="0.25">
      <c r="A39" s="8" t="s">
        <v>2</v>
      </c>
      <c r="B39" s="8" t="s">
        <v>153</v>
      </c>
      <c r="C39" s="8">
        <v>66</v>
      </c>
      <c r="D39" s="8" t="s">
        <v>21</v>
      </c>
      <c r="E39" s="8" t="str">
        <f>CONCATENATE(Table13451112[[#This Row],[WINDOWS]],"_",Table13451112[[#This Row],[Alarm_Name]])</f>
        <v>Liquid_Truck_Unload_Coded Alarm Triangle Individual 6</v>
      </c>
      <c r="F39" s="8" t="str">
        <f>_xlfn.CONCAT(LEFT(A39,5),MID(A39,6,4),"-",COUNTIF($A$2:A39,A39))</f>
        <v>Liquid_Tr-38</v>
      </c>
      <c r="G39" s="8" t="s">
        <v>488</v>
      </c>
      <c r="H39" s="10" t="s">
        <v>242</v>
      </c>
      <c r="I39" s="10" t="s">
        <v>507</v>
      </c>
      <c r="J39" s="8" t="s">
        <v>154</v>
      </c>
    </row>
    <row r="40" spans="1:10" s="8" customFormat="1" x14ac:dyDescent="0.25">
      <c r="A40" s="8" t="s">
        <v>2</v>
      </c>
      <c r="B40" s="8" t="s">
        <v>153</v>
      </c>
      <c r="C40" s="8">
        <v>66</v>
      </c>
      <c r="D40" s="8" t="s">
        <v>15</v>
      </c>
      <c r="E40" s="8" t="str">
        <f>CONCATENATE(Table13451112[[#This Row],[WINDOWS]],"_",Table13451112[[#This Row],[Alarm_Name]])</f>
        <v>Liquid_Truck_Unload_Coded Alarm Triangle Individual 5</v>
      </c>
      <c r="F40" s="8" t="str">
        <f>_xlfn.CONCAT(LEFT(A40,5),MID(A40,6,4),"-",COUNTIF($A$2:A40,A40))</f>
        <v>Liquid_Tr-39</v>
      </c>
      <c r="G40" s="8" t="s">
        <v>489</v>
      </c>
      <c r="H40" s="10" t="s">
        <v>244</v>
      </c>
      <c r="I40" s="10" t="s">
        <v>507</v>
      </c>
      <c r="J40" s="8" t="s">
        <v>154</v>
      </c>
    </row>
    <row r="41" spans="1:10" s="8" customFormat="1" x14ac:dyDescent="0.25">
      <c r="A41" s="8" t="s">
        <v>2</v>
      </c>
      <c r="B41" s="8" t="s">
        <v>153</v>
      </c>
      <c r="C41" s="8">
        <v>66</v>
      </c>
      <c r="D41" s="8" t="s">
        <v>60</v>
      </c>
      <c r="E41" s="8" t="str">
        <f>CONCATENATE(Table13451112[[#This Row],[WINDOWS]],"_",Table13451112[[#This Row],[Alarm_Name]])</f>
        <v>Liquid_Truck_Unload_Coded Alarm Triangle Individual 43</v>
      </c>
      <c r="F41" s="8" t="str">
        <f>_xlfn.CONCAT(LEFT(A41,5),MID(A41,6,4),"-",COUNTIF($A$2:A41,A41))</f>
        <v>Liquid_Tr-40</v>
      </c>
      <c r="G41" s="8" t="s">
        <v>453</v>
      </c>
      <c r="H41" s="10" t="s">
        <v>398</v>
      </c>
      <c r="I41" s="10" t="s">
        <v>498</v>
      </c>
      <c r="J41" s="8" t="s">
        <v>154</v>
      </c>
    </row>
    <row r="42" spans="1:10" s="8" customFormat="1" x14ac:dyDescent="0.25">
      <c r="A42" s="8" t="s">
        <v>2</v>
      </c>
      <c r="B42" s="8" t="s">
        <v>153</v>
      </c>
      <c r="C42" s="8">
        <v>66</v>
      </c>
      <c r="D42" s="8" t="s">
        <v>53</v>
      </c>
      <c r="E42" s="8" t="str">
        <f>CONCATENATE(Table13451112[[#This Row],[WINDOWS]],"_",Table13451112[[#This Row],[Alarm_Name]])</f>
        <v>Liquid_Truck_Unload_Coded Alarm Triangle Individual 34</v>
      </c>
      <c r="F42" s="8" t="str">
        <f>_xlfn.CONCAT(LEFT(A42,5),MID(A42,6,4),"-",COUNTIF($A$2:A42,A42))</f>
        <v>Liquid_Tr-41</v>
      </c>
      <c r="G42" s="8" t="s">
        <v>454</v>
      </c>
      <c r="H42" s="10" t="s">
        <v>399</v>
      </c>
      <c r="I42" s="10" t="s">
        <v>498</v>
      </c>
      <c r="J42" s="8" t="s">
        <v>154</v>
      </c>
    </row>
    <row r="43" spans="1:10" s="8" customFormat="1" x14ac:dyDescent="0.25">
      <c r="A43" s="8" t="s">
        <v>2</v>
      </c>
      <c r="B43" s="8" t="s">
        <v>153</v>
      </c>
      <c r="C43" s="8">
        <v>66</v>
      </c>
      <c r="D43" s="8" t="s">
        <v>54</v>
      </c>
      <c r="E43" s="8" t="str">
        <f>CONCATENATE(Table13451112[[#This Row],[WINDOWS]],"_",Table13451112[[#This Row],[Alarm_Name]])</f>
        <v>Liquid_Truck_Unload_Coded Alarm Triangle Individual 35</v>
      </c>
      <c r="F43" s="8" t="str">
        <f>_xlfn.CONCAT(LEFT(A43,5),MID(A43,6,4),"-",COUNTIF($A$2:A43,A43))</f>
        <v>Liquid_Tr-42</v>
      </c>
      <c r="G43" s="8" t="s">
        <v>455</v>
      </c>
      <c r="H43" s="10" t="s">
        <v>400</v>
      </c>
      <c r="I43" s="10" t="s">
        <v>498</v>
      </c>
      <c r="J43" s="8" t="s">
        <v>154</v>
      </c>
    </row>
    <row r="44" spans="1:10" s="8" customFormat="1" x14ac:dyDescent="0.25">
      <c r="A44" s="8" t="s">
        <v>2</v>
      </c>
      <c r="B44" s="8" t="s">
        <v>153</v>
      </c>
      <c r="C44" s="8">
        <v>66</v>
      </c>
      <c r="D44" s="8" t="s">
        <v>55</v>
      </c>
      <c r="E44" s="8" t="str">
        <f>CONCATENATE(Table13451112[[#This Row],[WINDOWS]],"_",Table13451112[[#This Row],[Alarm_Name]])</f>
        <v>Liquid_Truck_Unload_Coded Alarm Triangle Individual 36</v>
      </c>
      <c r="F44" s="8" t="str">
        <f>_xlfn.CONCAT(LEFT(A44,5),MID(A44,6,4),"-",COUNTIF($A$2:A44,A44))</f>
        <v>Liquid_Tr-43</v>
      </c>
      <c r="G44" s="8" t="s">
        <v>456</v>
      </c>
      <c r="H44" s="10" t="s">
        <v>401</v>
      </c>
      <c r="I44" s="10" t="s">
        <v>498</v>
      </c>
      <c r="J44" s="8" t="s">
        <v>154</v>
      </c>
    </row>
    <row r="45" spans="1:10" s="8" customFormat="1" x14ac:dyDescent="0.25">
      <c r="A45" s="8" t="s">
        <v>2</v>
      </c>
      <c r="B45" s="8" t="s">
        <v>153</v>
      </c>
      <c r="C45" s="8">
        <v>66</v>
      </c>
      <c r="D45" s="8" t="s">
        <v>52</v>
      </c>
      <c r="E45" s="8" t="str">
        <f>CONCATENATE(Table13451112[[#This Row],[WINDOWS]],"_",Table13451112[[#This Row],[Alarm_Name]])</f>
        <v>Liquid_Truck_Unload_Coded Alarm Triangle Individual 33</v>
      </c>
      <c r="F45" s="8" t="str">
        <f>_xlfn.CONCAT(LEFT(A45,5),MID(A45,6,4),"-",COUNTIF($A$2:A45,A45))</f>
        <v>Liquid_Tr-44</v>
      </c>
      <c r="G45" s="8" t="s">
        <v>457</v>
      </c>
      <c r="H45" s="10" t="s">
        <v>250</v>
      </c>
      <c r="I45" s="10" t="s">
        <v>499</v>
      </c>
      <c r="J45" s="8" t="s">
        <v>154</v>
      </c>
    </row>
    <row r="46" spans="1:10" s="8" customFormat="1" x14ac:dyDescent="0.25">
      <c r="A46" s="8" t="s">
        <v>2</v>
      </c>
      <c r="B46" s="8" t="s">
        <v>153</v>
      </c>
      <c r="C46" s="8">
        <v>66</v>
      </c>
      <c r="D46" s="8" t="s">
        <v>50</v>
      </c>
      <c r="E46" s="8" t="str">
        <f>CONCATENATE(Table13451112[[#This Row],[WINDOWS]],"_",Table13451112[[#This Row],[Alarm_Name]])</f>
        <v>Liquid_Truck_Unload_Coded Alarm Triangle Individual 31</v>
      </c>
      <c r="F46" s="8" t="str">
        <f>_xlfn.CONCAT(LEFT(A46,5),MID(A46,6,4),"-",COUNTIF($A$2:A46,A46))</f>
        <v>Liquid_Tr-45</v>
      </c>
      <c r="G46" s="8" t="s">
        <v>468</v>
      </c>
      <c r="H46" s="10" t="s">
        <v>400</v>
      </c>
      <c r="I46" s="10" t="s">
        <v>497</v>
      </c>
      <c r="J46" s="8" t="s">
        <v>154</v>
      </c>
    </row>
    <row r="47" spans="1:10" s="8" customFormat="1" x14ac:dyDescent="0.25">
      <c r="A47" s="8" t="s">
        <v>2</v>
      </c>
      <c r="B47" s="8" t="s">
        <v>153</v>
      </c>
      <c r="C47" s="8">
        <v>66</v>
      </c>
      <c r="D47" s="8" t="s">
        <v>51</v>
      </c>
      <c r="E47" s="8" t="str">
        <f>CONCATENATE(Table13451112[[#This Row],[WINDOWS]],"_",Table13451112[[#This Row],[Alarm_Name]])</f>
        <v>Liquid_Truck_Unload_Coded Alarm Triangle Individual 32</v>
      </c>
      <c r="F47" s="8" t="str">
        <f>_xlfn.CONCAT(LEFT(A47,5),MID(A47,6,4),"-",COUNTIF($A$2:A47,A47))</f>
        <v>Liquid_Tr-46</v>
      </c>
      <c r="G47" s="8" t="s">
        <v>469</v>
      </c>
      <c r="H47" s="10" t="s">
        <v>401</v>
      </c>
      <c r="I47" s="10" t="s">
        <v>497</v>
      </c>
      <c r="J47" s="8" t="s">
        <v>154</v>
      </c>
    </row>
    <row r="48" spans="1:10" s="8" customFormat="1" x14ac:dyDescent="0.25">
      <c r="A48" s="8" t="s">
        <v>2</v>
      </c>
      <c r="B48" s="8" t="s">
        <v>153</v>
      </c>
      <c r="C48" s="8">
        <v>66</v>
      </c>
      <c r="D48" s="8" t="s">
        <v>83</v>
      </c>
      <c r="E48" s="8" t="str">
        <f>CONCATENATE(Table13451112[[#This Row],[WINDOWS]],"_",Table13451112[[#This Row],[Alarm_Name]])</f>
        <v>Liquid_Truck_Unload_Coded Alarm Triangle Individual 66</v>
      </c>
      <c r="F48" s="8" t="str">
        <f>_xlfn.CONCAT(LEFT(A48,5),MID(A48,6,4),"-",COUNTIF($A$2:A48,A48))</f>
        <v>Liquid_Tr-47</v>
      </c>
      <c r="G48" s="8" t="s">
        <v>532</v>
      </c>
      <c r="H48" s="10" t="s">
        <v>242</v>
      </c>
      <c r="I48" s="10" t="s">
        <v>551</v>
      </c>
      <c r="J48" s="8" t="s">
        <v>154</v>
      </c>
    </row>
    <row r="49" spans="1:10" s="8" customFormat="1" x14ac:dyDescent="0.25">
      <c r="A49" s="8" t="s">
        <v>2</v>
      </c>
      <c r="B49" s="8" t="s">
        <v>153</v>
      </c>
      <c r="C49" s="8">
        <v>66</v>
      </c>
      <c r="D49" s="8" t="s">
        <v>82</v>
      </c>
      <c r="E49" s="8" t="str">
        <f>CONCATENATE(Table13451112[[#This Row],[WINDOWS]],"_",Table13451112[[#This Row],[Alarm_Name]])</f>
        <v>Liquid_Truck_Unload_Coded Alarm Triangle Individual 65</v>
      </c>
      <c r="F49" s="8" t="str">
        <f>_xlfn.CONCAT(LEFT(A49,5),MID(A49,6,4),"-",COUNTIF($A$2:A49,A49))</f>
        <v>Liquid_Tr-48</v>
      </c>
      <c r="G49" s="8" t="s">
        <v>533</v>
      </c>
      <c r="H49" s="10" t="s">
        <v>244</v>
      </c>
      <c r="I49" s="10" t="s">
        <v>551</v>
      </c>
      <c r="J49" s="8" t="s">
        <v>154</v>
      </c>
    </row>
    <row r="50" spans="1:10" s="8" customFormat="1" x14ac:dyDescent="0.25">
      <c r="A50" s="8" t="s">
        <v>2</v>
      </c>
      <c r="B50" s="8" t="s">
        <v>153</v>
      </c>
      <c r="C50" s="8">
        <v>66</v>
      </c>
      <c r="D50" s="8" t="s">
        <v>81</v>
      </c>
      <c r="E50" s="8" t="str">
        <f>CONCATENATE(Table13451112[[#This Row],[WINDOWS]],"_",Table13451112[[#This Row],[Alarm_Name]])</f>
        <v>Liquid_Truck_Unload_Coded Alarm Triangle Individual 64</v>
      </c>
      <c r="F50" s="8" t="str">
        <f>_xlfn.CONCAT(LEFT(A50,5),MID(A50,6,4),"-",COUNTIF($A$2:A50,A50))</f>
        <v>Liquid_Tr-49</v>
      </c>
      <c r="G50" s="8" t="s">
        <v>534</v>
      </c>
      <c r="H50" s="10" t="s">
        <v>244</v>
      </c>
      <c r="I50" s="10" t="s">
        <v>552</v>
      </c>
      <c r="J50" s="8" t="s">
        <v>154</v>
      </c>
    </row>
    <row r="51" spans="1:10" s="8" customFormat="1" x14ac:dyDescent="0.25">
      <c r="A51" s="8" t="s">
        <v>2</v>
      </c>
      <c r="B51" s="8" t="s">
        <v>153</v>
      </c>
      <c r="C51" s="8">
        <v>66</v>
      </c>
      <c r="D51" s="8" t="s">
        <v>80</v>
      </c>
      <c r="E51" s="8" t="str">
        <f>CONCATENATE(Table13451112[[#This Row],[WINDOWS]],"_",Table13451112[[#This Row],[Alarm_Name]])</f>
        <v>Liquid_Truck_Unload_Coded Alarm Triangle Individual 63</v>
      </c>
      <c r="F51" s="8" t="str">
        <f>_xlfn.CONCAT(LEFT(A51,5),MID(A51,6,4),"-",COUNTIF($A$2:A51,A51))</f>
        <v>Liquid_Tr-50</v>
      </c>
      <c r="G51" s="8" t="s">
        <v>535</v>
      </c>
      <c r="H51" s="10" t="s">
        <v>242</v>
      </c>
      <c r="I51" s="10" t="s">
        <v>552</v>
      </c>
      <c r="J51" s="8" t="s">
        <v>154</v>
      </c>
    </row>
    <row r="52" spans="1:10" s="8" customFormat="1" x14ac:dyDescent="0.25">
      <c r="A52" s="8" t="s">
        <v>2</v>
      </c>
      <c r="B52" s="8" t="s">
        <v>153</v>
      </c>
      <c r="C52" s="8">
        <v>66</v>
      </c>
      <c r="D52" s="8" t="s">
        <v>57</v>
      </c>
      <c r="E52" s="8" t="str">
        <f>CONCATENATE(Table13451112[[#This Row],[WINDOWS]],"_",Table13451112[[#This Row],[Alarm_Name]])</f>
        <v>Liquid_Truck_Unload_Coded Alarm Triangle Individual 40</v>
      </c>
      <c r="F52" s="8" t="str">
        <f>_xlfn.CONCAT(LEFT(A52,5),MID(A52,6,4),"-",COUNTIF($A$2:A52,A52))</f>
        <v>Liquid_Tr-51</v>
      </c>
      <c r="G52" s="8" t="s">
        <v>536</v>
      </c>
      <c r="H52" s="10" t="s">
        <v>242</v>
      </c>
      <c r="I52" s="10" t="s">
        <v>553</v>
      </c>
      <c r="J52" s="8" t="s">
        <v>154</v>
      </c>
    </row>
    <row r="53" spans="1:10" s="8" customFormat="1" x14ac:dyDescent="0.25">
      <c r="A53" s="8" t="s">
        <v>2</v>
      </c>
      <c r="B53" s="8" t="s">
        <v>153</v>
      </c>
      <c r="C53" s="8">
        <v>66</v>
      </c>
      <c r="D53" s="8" t="s">
        <v>56</v>
      </c>
      <c r="E53" s="8" t="str">
        <f>CONCATENATE(Table13451112[[#This Row],[WINDOWS]],"_",Table13451112[[#This Row],[Alarm_Name]])</f>
        <v>Liquid_Truck_Unload_Coded Alarm Triangle Individual 39</v>
      </c>
      <c r="F53" s="8" t="str">
        <f>_xlfn.CONCAT(LEFT(A53,5),MID(A53,6,4),"-",COUNTIF($A$2:A53,A53))</f>
        <v>Liquid_Tr-52</v>
      </c>
      <c r="G53" s="8" t="s">
        <v>537</v>
      </c>
      <c r="H53" s="10" t="s">
        <v>244</v>
      </c>
      <c r="I53" s="10" t="s">
        <v>553</v>
      </c>
      <c r="J53" s="8" t="s">
        <v>154</v>
      </c>
    </row>
    <row r="54" spans="1:10" s="8" customFormat="1" x14ac:dyDescent="0.25">
      <c r="A54" s="8" t="s">
        <v>2</v>
      </c>
      <c r="B54" s="8" t="s">
        <v>153</v>
      </c>
      <c r="C54" s="8">
        <v>66</v>
      </c>
      <c r="D54" s="8" t="s">
        <v>70</v>
      </c>
      <c r="E54" s="8" t="str">
        <f>CONCATENATE(Table13451112[[#This Row],[WINDOWS]],"_",Table13451112[[#This Row],[Alarm_Name]])</f>
        <v>Liquid_Truck_Unload_Coded Alarm Triangle Individual 53</v>
      </c>
      <c r="F54" s="8" t="str">
        <f>_xlfn.CONCAT(LEFT(A54,5),MID(A54,6,4),"-",COUNTIF($A$2:A54,A54))</f>
        <v>Liquid_Tr-53</v>
      </c>
      <c r="G54" s="8" t="s">
        <v>538</v>
      </c>
      <c r="H54" s="10" t="s">
        <v>242</v>
      </c>
      <c r="I54" s="10" t="s">
        <v>554</v>
      </c>
      <c r="J54" s="8" t="s">
        <v>154</v>
      </c>
    </row>
    <row r="55" spans="1:10" s="8" customFormat="1" x14ac:dyDescent="0.25">
      <c r="A55" s="8" t="s">
        <v>2</v>
      </c>
      <c r="B55" s="8" t="s">
        <v>153</v>
      </c>
      <c r="C55" s="8">
        <v>66</v>
      </c>
      <c r="D55" s="8" t="s">
        <v>59</v>
      </c>
      <c r="E55" s="8" t="str">
        <f>CONCATENATE(Table13451112[[#This Row],[WINDOWS]],"_",Table13451112[[#This Row],[Alarm_Name]])</f>
        <v>Liquid_Truck_Unload_Coded Alarm Triangle Individual 42</v>
      </c>
      <c r="F55" s="8" t="str">
        <f>_xlfn.CONCAT(LEFT(A55,5),MID(A55,6,4),"-",COUNTIF($A$2:A55,A55))</f>
        <v>Liquid_Tr-54</v>
      </c>
      <c r="G55" s="8" t="s">
        <v>539</v>
      </c>
      <c r="H55" s="10" t="s">
        <v>244</v>
      </c>
      <c r="I55" s="10" t="s">
        <v>554</v>
      </c>
      <c r="J55" s="8" t="s">
        <v>154</v>
      </c>
    </row>
    <row r="56" spans="1:10" s="8" customFormat="1" x14ac:dyDescent="0.25">
      <c r="A56" s="8" t="s">
        <v>2</v>
      </c>
      <c r="B56" s="8" t="s">
        <v>153</v>
      </c>
      <c r="C56" s="8">
        <v>66</v>
      </c>
      <c r="D56" s="8" t="s">
        <v>58</v>
      </c>
      <c r="E56" s="8" t="str">
        <f>CONCATENATE(Table13451112[[#This Row],[WINDOWS]],"_",Table13451112[[#This Row],[Alarm_Name]])</f>
        <v>Liquid_Truck_Unload_Coded Alarm Triangle Individual 41</v>
      </c>
      <c r="F56" s="8" t="str">
        <f>_xlfn.CONCAT(LEFT(A56,5),MID(A56,6,4),"-",COUNTIF($A$2:A56,A56))</f>
        <v>Liquid_Tr-55</v>
      </c>
      <c r="G56" s="8" t="s">
        <v>540</v>
      </c>
      <c r="H56" s="10" t="s">
        <v>242</v>
      </c>
      <c r="I56" s="10" t="s">
        <v>555</v>
      </c>
      <c r="J56" s="8" t="s">
        <v>154</v>
      </c>
    </row>
    <row r="57" spans="1:10" s="8" customFormat="1" x14ac:dyDescent="0.25">
      <c r="A57" s="8" t="s">
        <v>2</v>
      </c>
      <c r="B57" s="8" t="s">
        <v>153</v>
      </c>
      <c r="C57" s="8">
        <v>66</v>
      </c>
      <c r="D57" s="8" t="s">
        <v>88</v>
      </c>
      <c r="E57" s="8" t="str">
        <f>CONCATENATE(Table13451112[[#This Row],[WINDOWS]],"_",Table13451112[[#This Row],[Alarm_Name]])</f>
        <v>Liquid_Truck_Unload_Coded Alarm Triangle Individual 38</v>
      </c>
      <c r="F57" s="8" t="str">
        <f>_xlfn.CONCAT(LEFT(A57,5),MID(A57,6,4),"-",COUNTIF($A$2:A57,A57))</f>
        <v>Liquid_Tr-56</v>
      </c>
      <c r="G57" s="8" t="s">
        <v>541</v>
      </c>
      <c r="H57" s="10" t="s">
        <v>244</v>
      </c>
      <c r="I57" s="10" t="s">
        <v>555</v>
      </c>
      <c r="J57" s="8" t="s">
        <v>154</v>
      </c>
    </row>
    <row r="58" spans="1:10" s="8" customFormat="1" x14ac:dyDescent="0.25">
      <c r="A58" s="8" t="s">
        <v>2</v>
      </c>
      <c r="B58" s="8" t="s">
        <v>153</v>
      </c>
      <c r="C58" s="8">
        <v>66</v>
      </c>
      <c r="D58" s="8" t="s">
        <v>45</v>
      </c>
      <c r="E58" s="8" t="str">
        <f>CONCATENATE(Table13451112[[#This Row],[WINDOWS]],"_",Table13451112[[#This Row],[Alarm_Name]])</f>
        <v>Liquid_Truck_Unload_Coded Alarm Triangle Individual 26</v>
      </c>
      <c r="F58" s="8" t="str">
        <f>_xlfn.CONCAT(LEFT(A58,5),MID(A58,6,4),"-",COUNTIF($A$2:A58,A58))</f>
        <v>Liquid_Tr-57</v>
      </c>
      <c r="G58" s="8" t="s">
        <v>542</v>
      </c>
      <c r="H58" s="10" t="s">
        <v>244</v>
      </c>
      <c r="I58" s="10" t="s">
        <v>556</v>
      </c>
      <c r="J58" s="8" t="s">
        <v>154</v>
      </c>
    </row>
    <row r="59" spans="1:10" s="8" customFormat="1" x14ac:dyDescent="0.25">
      <c r="A59" s="8" t="s">
        <v>2</v>
      </c>
      <c r="B59" s="8" t="s">
        <v>153</v>
      </c>
      <c r="C59" s="8">
        <v>66</v>
      </c>
      <c r="D59" s="8" t="s">
        <v>44</v>
      </c>
      <c r="E59" s="8" t="str">
        <f>CONCATENATE(Table13451112[[#This Row],[WINDOWS]],"_",Table13451112[[#This Row],[Alarm_Name]])</f>
        <v>Liquid_Truck_Unload_Coded Alarm Triangle Individual 25</v>
      </c>
      <c r="F59" s="8" t="str">
        <f>_xlfn.CONCAT(LEFT(A59,5),MID(A59,6,4),"-",COUNTIF($A$2:A59,A59))</f>
        <v>Liquid_Tr-58</v>
      </c>
      <c r="G59" s="8" t="s">
        <v>543</v>
      </c>
      <c r="H59" s="10" t="s">
        <v>242</v>
      </c>
      <c r="I59" s="10" t="s">
        <v>556</v>
      </c>
      <c r="J59" s="8" t="s">
        <v>154</v>
      </c>
    </row>
    <row r="60" spans="1:10" s="8" customFormat="1" x14ac:dyDescent="0.25">
      <c r="A60" s="8" t="s">
        <v>2</v>
      </c>
      <c r="B60" s="8" t="s">
        <v>153</v>
      </c>
      <c r="C60" s="8">
        <v>66</v>
      </c>
      <c r="D60" s="8" t="s">
        <v>49</v>
      </c>
      <c r="E60" s="8" t="str">
        <f>CONCATENATE(Table13451112[[#This Row],[WINDOWS]],"_",Table13451112[[#This Row],[Alarm_Name]])</f>
        <v>Liquid_Truck_Unload_Coded Alarm Triangle Individual 30</v>
      </c>
      <c r="F60" s="8" t="str">
        <f>_xlfn.CONCAT(LEFT(A60,5),MID(A60,6,4),"-",COUNTIF($A$2:A60,A60))</f>
        <v>Liquid_Tr-59</v>
      </c>
      <c r="G60" s="8" t="s">
        <v>448</v>
      </c>
      <c r="H60" s="10" t="s">
        <v>399</v>
      </c>
      <c r="I60" s="10" t="s">
        <v>497</v>
      </c>
      <c r="J60" s="8" t="s">
        <v>154</v>
      </c>
    </row>
    <row r="61" spans="1:10" s="8" customFormat="1" x14ac:dyDescent="0.25">
      <c r="A61" s="8" t="s">
        <v>2</v>
      </c>
      <c r="B61" s="8" t="s">
        <v>153</v>
      </c>
      <c r="C61" s="8">
        <v>66</v>
      </c>
      <c r="D61" s="8" t="s">
        <v>48</v>
      </c>
      <c r="E61" s="8" t="str">
        <f>CONCATENATE(Table13451112[[#This Row],[WINDOWS]],"_",Table13451112[[#This Row],[Alarm_Name]])</f>
        <v>Liquid_Truck_Unload_Coded Alarm Triangle Individual 29</v>
      </c>
      <c r="F61" s="8" t="str">
        <f>_xlfn.CONCAT(LEFT(A61,5),MID(A61,6,4),"-",COUNTIF($A$2:A61,A61))</f>
        <v>Liquid_Tr-60</v>
      </c>
      <c r="G61" s="8" t="s">
        <v>447</v>
      </c>
      <c r="H61" s="10" t="s">
        <v>398</v>
      </c>
      <c r="I61" s="10" t="s">
        <v>497</v>
      </c>
      <c r="J61" s="8" t="s">
        <v>154</v>
      </c>
    </row>
    <row r="62" spans="1:10" s="8" customFormat="1" x14ac:dyDescent="0.25">
      <c r="A62" s="8" t="s">
        <v>2</v>
      </c>
      <c r="B62" s="8" t="s">
        <v>153</v>
      </c>
      <c r="C62" s="8">
        <v>66</v>
      </c>
      <c r="D62" s="8" t="s">
        <v>26</v>
      </c>
      <c r="E62" s="8" t="str">
        <f>CONCATENATE(Table13451112[[#This Row],[WINDOWS]],"_",Table13451112[[#This Row],[Alarm_Name]])</f>
        <v>Liquid_Truck_Unload_Coded Alarm Triangle Individual 10</v>
      </c>
      <c r="F62" s="8" t="str">
        <f>_xlfn.CONCAT(LEFT(A62,5),MID(A62,6,4),"-",COUNTIF($A$2:A62,A62))</f>
        <v>Liquid_Tr-61</v>
      </c>
      <c r="G62" s="8" t="s">
        <v>544</v>
      </c>
      <c r="H62" s="10" t="s">
        <v>244</v>
      </c>
      <c r="I62" s="10" t="s">
        <v>557</v>
      </c>
      <c r="J62" s="8" t="s">
        <v>154</v>
      </c>
    </row>
    <row r="63" spans="1:10" s="8" customFormat="1" x14ac:dyDescent="0.25">
      <c r="A63" s="8" t="s">
        <v>2</v>
      </c>
      <c r="B63" s="8" t="s">
        <v>153</v>
      </c>
      <c r="C63" s="8">
        <v>66</v>
      </c>
      <c r="D63" s="8" t="s">
        <v>25</v>
      </c>
      <c r="E63" s="8" t="str">
        <f>CONCATENATE(Table13451112[[#This Row],[WINDOWS]],"_",Table13451112[[#This Row],[Alarm_Name]])</f>
        <v>Liquid_Truck_Unload_Coded Alarm Triangle Individual 9</v>
      </c>
      <c r="F63" s="8" t="str">
        <f>_xlfn.CONCAT(LEFT(A63,5),MID(A63,6,4),"-",COUNTIF($A$2:A63,A63))</f>
        <v>Liquid_Tr-62</v>
      </c>
      <c r="G63" s="8" t="s">
        <v>545</v>
      </c>
      <c r="H63" s="10" t="s">
        <v>242</v>
      </c>
      <c r="I63" s="10" t="s">
        <v>557</v>
      </c>
      <c r="J63" s="8" t="s">
        <v>154</v>
      </c>
    </row>
    <row r="64" spans="1:10" s="8" customFormat="1" x14ac:dyDescent="0.25">
      <c r="A64" s="8" t="s">
        <v>2</v>
      </c>
      <c r="B64" s="8" t="s">
        <v>153</v>
      </c>
      <c r="C64" s="8">
        <v>66</v>
      </c>
      <c r="D64" s="8" t="s">
        <v>19</v>
      </c>
      <c r="E64" s="8" t="str">
        <f>CONCATENATE(Table13451112[[#This Row],[WINDOWS]],"_",Table13451112[[#This Row],[Alarm_Name]])</f>
        <v>Liquid_Truck_Unload_Coded Alarm Triangle Individual 3</v>
      </c>
      <c r="F64" s="8" t="str">
        <f>_xlfn.CONCAT(LEFT(A64,5),MID(A64,6,4),"-",COUNTIF($A$2:A64,A64))</f>
        <v>Liquid_Tr-63</v>
      </c>
      <c r="G64" s="8" t="s">
        <v>546</v>
      </c>
      <c r="H64" s="10" t="s">
        <v>165</v>
      </c>
      <c r="I64" s="10" t="s">
        <v>499</v>
      </c>
      <c r="J64" s="8" t="s">
        <v>154</v>
      </c>
    </row>
    <row r="65" spans="1:10" s="8" customFormat="1" x14ac:dyDescent="0.25">
      <c r="A65" s="8" t="s">
        <v>2</v>
      </c>
      <c r="B65" s="8" t="s">
        <v>153</v>
      </c>
      <c r="C65" s="8">
        <v>66</v>
      </c>
      <c r="D65" s="8" t="s">
        <v>16</v>
      </c>
      <c r="E65" s="8" t="str">
        <f>CONCATENATE(Table13451112[[#This Row],[WINDOWS]],"_",Table13451112[[#This Row],[Alarm_Name]])</f>
        <v>Liquid_Truck_Unload_Coded Alarm Triangle Individual</v>
      </c>
      <c r="F65" s="8" t="str">
        <f>_xlfn.CONCAT(LEFT(A65,5),MID(A65,6,4),"-",COUNTIF($A$2:A65,A65))</f>
        <v>Liquid_Tr-64</v>
      </c>
      <c r="G65" s="8" t="s">
        <v>547</v>
      </c>
      <c r="H65" s="10" t="s">
        <v>166</v>
      </c>
      <c r="I65" s="10" t="s">
        <v>558</v>
      </c>
      <c r="J65" s="8" t="s">
        <v>154</v>
      </c>
    </row>
    <row r="66" spans="1:10" s="8" customFormat="1" x14ac:dyDescent="0.25">
      <c r="A66" s="8" t="s">
        <v>2</v>
      </c>
      <c r="B66" s="8" t="s">
        <v>153</v>
      </c>
      <c r="C66" s="8">
        <v>66</v>
      </c>
      <c r="D66" s="8" t="s">
        <v>18</v>
      </c>
      <c r="E66" s="8" t="str">
        <f>CONCATENATE(Table13451112[[#This Row],[WINDOWS]],"_",Table13451112[[#This Row],[Alarm_Name]])</f>
        <v>Liquid_Truck_Unload_Coded Alarm Triangle Individual 2</v>
      </c>
      <c r="F66" s="8" t="str">
        <f>_xlfn.CONCAT(LEFT(A66,5),MID(A66,6,4),"-",COUNTIF($A$2:A66,A66))</f>
        <v>Liquid_Tr-65</v>
      </c>
      <c r="G66" s="8" t="s">
        <v>548</v>
      </c>
      <c r="H66" s="10" t="s">
        <v>244</v>
      </c>
      <c r="I66" s="10" t="s">
        <v>559</v>
      </c>
      <c r="J66" s="8" t="s">
        <v>154</v>
      </c>
    </row>
    <row r="67" spans="1:10" s="8" customFormat="1" x14ac:dyDescent="0.25">
      <c r="A67" s="8" t="s">
        <v>2</v>
      </c>
      <c r="B67" s="8" t="s">
        <v>153</v>
      </c>
      <c r="C67" s="8">
        <v>66</v>
      </c>
      <c r="D67" s="8" t="s">
        <v>34</v>
      </c>
      <c r="E67" s="8" t="str">
        <f>CONCATENATE(Table13451112[[#This Row],[WINDOWS]],"_",Table13451112[[#This Row],[Alarm_Name]])</f>
        <v>Liquid_Truck_Unload_Coded Alarm Triangle Individual 1</v>
      </c>
      <c r="F67" s="8" t="str">
        <f>_xlfn.CONCAT(LEFT(A67,5),MID(A67,6,4),"-",COUNTIF($A$2:A67,A67))</f>
        <v>Liquid_Tr-66</v>
      </c>
      <c r="G67" s="8" t="s">
        <v>549</v>
      </c>
      <c r="H67" s="10" t="s">
        <v>242</v>
      </c>
      <c r="I67" s="10" t="s">
        <v>559</v>
      </c>
      <c r="J67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53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16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15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16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16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16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16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16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16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16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16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16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16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16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16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16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16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16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16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16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16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16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16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16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16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16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16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16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16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16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16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16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16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16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16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16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16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16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16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16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16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16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16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16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16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16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16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16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16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16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16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16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16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16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16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16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16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16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16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16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16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16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16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16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16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16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16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16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16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16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16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16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16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16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16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16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16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16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16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16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16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16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16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16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16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16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16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16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16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16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16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16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16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16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16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16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16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16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16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16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16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16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16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16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16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16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16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16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16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16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16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16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16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16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16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16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16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16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16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16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16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16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16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16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16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16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16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16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16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16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16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16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16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16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16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16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16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16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16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16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16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16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16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16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16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16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16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16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16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16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16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16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16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16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16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16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16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16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16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16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16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16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16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16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16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16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16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16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16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16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16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17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17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17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17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17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17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17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17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17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17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17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17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17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17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17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17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17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17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17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17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17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17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17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17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17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17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17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17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17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17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17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17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17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17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17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17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17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17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17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17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17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17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17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17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17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17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17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17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17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17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17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17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17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17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17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17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17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17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17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17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17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17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17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17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17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17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17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17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17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17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17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17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17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17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17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17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16" t="str">
        <f>CONCATENATE(Table134614[[#This Row],[Alarm_Name]],Table134614[[#This Row],[Alm_Description]])</f>
        <v/>
      </c>
      <c r="G246" s="9"/>
    </row>
    <row r="247" spans="1:7" x14ac:dyDescent="0.25">
      <c r="F247" s="16" t="str">
        <f>CONCATENATE(Table134614[[#This Row],[Alarm_Name]],Table134614[[#This Row],[Alm_Description]])</f>
        <v/>
      </c>
      <c r="G247" s="9"/>
    </row>
    <row r="248" spans="1:7" x14ac:dyDescent="0.25">
      <c r="F248" s="16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16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16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16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16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A2" sqref="A2:G10"/>
    </sheetView>
  </sheetViews>
  <sheetFormatPr defaultRowHeight="15" x14ac:dyDescent="0.25"/>
  <cols>
    <col min="1" max="1" width="12.85546875" customWidth="1"/>
    <col min="3" max="3" width="15.7109375" style="13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1" t="s">
        <v>11</v>
      </c>
      <c r="B1" s="11" t="s">
        <v>90</v>
      </c>
      <c r="C1" s="14" t="s">
        <v>14</v>
      </c>
      <c r="D1" s="11" t="s">
        <v>94</v>
      </c>
      <c r="E1" s="11" t="s">
        <v>560</v>
      </c>
      <c r="F1" s="11" t="s">
        <v>85</v>
      </c>
      <c r="G1" s="11" t="s">
        <v>86</v>
      </c>
    </row>
    <row r="2" spans="1:7" x14ac:dyDescent="0.25">
      <c r="A2" s="12" t="s">
        <v>0</v>
      </c>
      <c r="B2" s="12"/>
      <c r="C2" s="13">
        <v>6</v>
      </c>
      <c r="D2" s="13" t="s">
        <v>154</v>
      </c>
      <c r="E2" s="12" t="s">
        <v>154</v>
      </c>
      <c r="F2" s="12"/>
      <c r="G2" s="12"/>
    </row>
    <row r="3" spans="1:7" x14ac:dyDescent="0.25">
      <c r="A3" s="12" t="s">
        <v>1</v>
      </c>
      <c r="B3" s="12"/>
      <c r="C3" s="13">
        <v>13</v>
      </c>
      <c r="D3" s="13" t="s">
        <v>154</v>
      </c>
      <c r="E3" s="12" t="s">
        <v>154</v>
      </c>
      <c r="F3" s="12"/>
      <c r="G3" s="12"/>
    </row>
    <row r="4" spans="1:7" x14ac:dyDescent="0.25">
      <c r="A4" s="12" t="s">
        <v>3</v>
      </c>
      <c r="B4" s="12"/>
      <c r="C4" s="13">
        <v>62</v>
      </c>
      <c r="D4" s="13" t="s">
        <v>154</v>
      </c>
      <c r="E4" s="12" t="s">
        <v>154</v>
      </c>
      <c r="F4" s="12"/>
      <c r="G4" s="12"/>
    </row>
    <row r="5" spans="1:7" x14ac:dyDescent="0.25">
      <c r="A5" s="12" t="s">
        <v>4</v>
      </c>
      <c r="B5" s="12"/>
      <c r="C5" s="13">
        <v>24</v>
      </c>
      <c r="D5" s="13" t="s">
        <v>154</v>
      </c>
      <c r="E5" s="12" t="s">
        <v>154</v>
      </c>
      <c r="F5" s="12"/>
      <c r="G5" s="12"/>
    </row>
    <row r="6" spans="1:7" x14ac:dyDescent="0.25">
      <c r="A6" s="12" t="s">
        <v>5</v>
      </c>
      <c r="B6" s="12"/>
      <c r="C6" s="13">
        <v>52</v>
      </c>
      <c r="D6" s="13" t="s">
        <v>154</v>
      </c>
      <c r="E6" s="12" t="s">
        <v>154</v>
      </c>
      <c r="F6" s="12"/>
      <c r="G6" s="12"/>
    </row>
    <row r="7" spans="1:7" x14ac:dyDescent="0.25">
      <c r="A7" s="12" t="s">
        <v>6</v>
      </c>
      <c r="B7" s="12"/>
      <c r="C7" s="13">
        <v>83</v>
      </c>
      <c r="D7" s="13" t="s">
        <v>154</v>
      </c>
      <c r="E7" s="12" t="s">
        <v>154</v>
      </c>
      <c r="F7" s="12"/>
      <c r="G7" s="12"/>
    </row>
    <row r="8" spans="1:7" x14ac:dyDescent="0.25">
      <c r="A8" s="12" t="s">
        <v>7</v>
      </c>
      <c r="B8" s="12"/>
      <c r="C8" s="13">
        <v>31</v>
      </c>
      <c r="D8" s="13" t="s">
        <v>154</v>
      </c>
      <c r="E8" s="12" t="s">
        <v>154</v>
      </c>
      <c r="F8" s="12"/>
      <c r="G8" s="12"/>
    </row>
    <row r="9" spans="1:7" x14ac:dyDescent="0.25">
      <c r="A9" s="12" t="s">
        <v>8</v>
      </c>
      <c r="B9" s="12"/>
      <c r="C9" s="13">
        <v>31</v>
      </c>
      <c r="D9" s="13" t="s">
        <v>154</v>
      </c>
      <c r="E9" s="12" t="s">
        <v>154</v>
      </c>
      <c r="F9" s="12"/>
      <c r="G9" s="12"/>
    </row>
    <row r="10" spans="1:7" x14ac:dyDescent="0.25">
      <c r="A10" s="12" t="s">
        <v>2</v>
      </c>
      <c r="B10" s="12"/>
      <c r="C10" s="13">
        <v>66</v>
      </c>
      <c r="D10" s="13" t="s">
        <v>154</v>
      </c>
      <c r="E10" s="12" t="s">
        <v>154</v>
      </c>
      <c r="F10" s="12"/>
      <c r="G10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U16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7.42578125" defaultRowHeight="15" x14ac:dyDescent="0.25"/>
  <cols>
    <col min="1" max="1" width="28.42578125" customWidth="1"/>
    <col min="4" max="4" width="34.7109375" customWidth="1"/>
    <col min="5" max="5" width="23.7109375" customWidth="1"/>
    <col min="6" max="6" width="49.5703125" customWidth="1"/>
    <col min="7" max="7" width="25.42578125" customWidth="1"/>
    <col min="8" max="8" width="23.28515625" customWidth="1"/>
    <col min="9" max="9" width="20.42578125" customWidth="1"/>
  </cols>
  <sheetData>
    <row r="1" spans="1:21" s="8" customFormat="1" ht="15.75" thickBot="1" x14ac:dyDescent="0.3">
      <c r="A1" s="20" t="s">
        <v>11</v>
      </c>
      <c r="B1" s="20" t="s">
        <v>90</v>
      </c>
      <c r="C1" s="25" t="s">
        <v>14</v>
      </c>
      <c r="D1" s="20" t="s">
        <v>22</v>
      </c>
      <c r="E1" s="1" t="s">
        <v>561</v>
      </c>
      <c r="F1" s="28" t="s">
        <v>562</v>
      </c>
      <c r="G1" s="28" t="s">
        <v>155</v>
      </c>
      <c r="H1" s="35" t="s">
        <v>417</v>
      </c>
      <c r="I1" s="36" t="s">
        <v>418</v>
      </c>
      <c r="J1" s="20" t="s">
        <v>84</v>
      </c>
      <c r="K1" s="20" t="s">
        <v>85</v>
      </c>
      <c r="L1" s="20" t="s">
        <v>86</v>
      </c>
    </row>
    <row r="2" spans="1:21" s="8" customFormat="1" x14ac:dyDescent="0.25">
      <c r="A2" s="19" t="s">
        <v>0</v>
      </c>
      <c r="B2" s="19" t="s">
        <v>95</v>
      </c>
      <c r="C2" s="19">
        <v>6</v>
      </c>
      <c r="D2" s="19" t="s">
        <v>16</v>
      </c>
      <c r="E2" s="8" t="str">
        <f>CONCATENATE(Table1346[[#This Row],[WINDOWS]],"_",Table1346[[#This Row],[Alarm_Name]])</f>
        <v>Central_Vac_Coded Alarm Triangle Individual</v>
      </c>
      <c r="F2" s="37" t="str">
        <f>_xlfn.CONCAT(LEFT(A2,3),RIGHT(A2,3),"-",COUNTIF($A$2:A2,A2))</f>
        <v>CenVac-1</v>
      </c>
      <c r="G2" s="37" t="s">
        <v>346</v>
      </c>
      <c r="H2" s="37" t="s">
        <v>163</v>
      </c>
      <c r="I2" s="37" t="s">
        <v>162</v>
      </c>
      <c r="J2" s="20" t="s">
        <v>154</v>
      </c>
      <c r="N2" t="s">
        <v>562</v>
      </c>
      <c r="O2" s="31" t="s">
        <v>569</v>
      </c>
      <c r="P2" s="32" t="s">
        <v>572</v>
      </c>
      <c r="Q2"/>
      <c r="R2" s="30" t="s">
        <v>570</v>
      </c>
    </row>
    <row r="3" spans="1:21" s="8" customFormat="1" x14ac:dyDescent="0.25">
      <c r="A3" s="19" t="s">
        <v>0</v>
      </c>
      <c r="B3" s="19" t="s">
        <v>96</v>
      </c>
      <c r="C3" s="19">
        <v>6</v>
      </c>
      <c r="D3" s="19" t="s">
        <v>18</v>
      </c>
      <c r="E3" s="8" t="str">
        <f>CONCATENATE(Table1346[[#This Row],[WINDOWS]],"_",Table1346[[#This Row],[Alarm_Name]])</f>
        <v>Central_Vac_Coded Alarm Triangle Individual 2</v>
      </c>
      <c r="F3" s="37" t="str">
        <f>_xlfn.CONCAT(LEFT(A3,3),RIGHT(A3,3),"-",COUNTIF($A$2:A3,A3))</f>
        <v>CenVac-2</v>
      </c>
      <c r="G3" s="37" t="s">
        <v>157</v>
      </c>
      <c r="H3" s="37" t="s">
        <v>164</v>
      </c>
      <c r="I3" s="37" t="s">
        <v>162</v>
      </c>
      <c r="J3" s="20" t="s">
        <v>154</v>
      </c>
      <c r="N3" t="s">
        <v>563</v>
      </c>
      <c r="O3" t="s">
        <v>346</v>
      </c>
      <c r="P3" s="29" t="s">
        <v>417</v>
      </c>
      <c r="Q3"/>
      <c r="R3" t="s">
        <v>163</v>
      </c>
      <c r="S3"/>
      <c r="T3"/>
      <c r="U3"/>
    </row>
    <row r="4" spans="1:21" s="8" customFormat="1" x14ac:dyDescent="0.25">
      <c r="A4" s="19" t="s">
        <v>0</v>
      </c>
      <c r="B4" s="19" t="s">
        <v>97</v>
      </c>
      <c r="C4" s="19">
        <v>6</v>
      </c>
      <c r="D4" s="19" t="s">
        <v>19</v>
      </c>
      <c r="E4" s="8" t="str">
        <f>CONCATENATE(Table1346[[#This Row],[WINDOWS]],"_",Table1346[[#This Row],[Alarm_Name]])</f>
        <v>Central_Vac_Coded Alarm Triangle Individual 3</v>
      </c>
      <c r="F4" s="37" t="str">
        <f>_xlfn.CONCAT(LEFT(A4,3),RIGHT(A4,3),"-",COUNTIF($A$2:A4,A4))</f>
        <v>CenVac-3</v>
      </c>
      <c r="G4" s="37" t="s">
        <v>158</v>
      </c>
      <c r="H4" s="37" t="s">
        <v>165</v>
      </c>
      <c r="I4" s="37" t="s">
        <v>162</v>
      </c>
      <c r="J4" s="20" t="s">
        <v>154</v>
      </c>
      <c r="N4" t="s">
        <v>564</v>
      </c>
      <c r="O4" t="s">
        <v>157</v>
      </c>
      <c r="P4" s="29" t="s">
        <v>417</v>
      </c>
      <c r="Q4"/>
      <c r="R4" t="s">
        <v>164</v>
      </c>
      <c r="S4"/>
      <c r="T4"/>
      <c r="U4"/>
    </row>
    <row r="5" spans="1:21" s="8" customFormat="1" x14ac:dyDescent="0.25">
      <c r="A5" s="19" t="s">
        <v>0</v>
      </c>
      <c r="B5" s="19" t="s">
        <v>98</v>
      </c>
      <c r="C5" s="19">
        <v>6</v>
      </c>
      <c r="D5" s="19" t="s">
        <v>20</v>
      </c>
      <c r="E5" s="8" t="str">
        <f>CONCATENATE(Table1346[[#This Row],[WINDOWS]],"_",Table1346[[#This Row],[Alarm_Name]])</f>
        <v>Central_Vac_Coded Alarm Triangle Individual 4</v>
      </c>
      <c r="F5" s="37" t="str">
        <f>_xlfn.CONCAT(LEFT(A5,3),RIGHT(A5,3),"-",COUNTIF($A$2:A5,A5))</f>
        <v>CenVac-4</v>
      </c>
      <c r="G5" s="37" t="s">
        <v>159</v>
      </c>
      <c r="H5" s="37" t="s">
        <v>166</v>
      </c>
      <c r="I5" s="37" t="s">
        <v>169</v>
      </c>
      <c r="J5" s="20" t="s">
        <v>154</v>
      </c>
      <c r="N5" t="s">
        <v>565</v>
      </c>
      <c r="O5" t="s">
        <v>158</v>
      </c>
      <c r="P5" s="29" t="s">
        <v>417</v>
      </c>
      <c r="Q5"/>
      <c r="R5" t="s">
        <v>165</v>
      </c>
      <c r="S5"/>
      <c r="T5"/>
      <c r="U5"/>
    </row>
    <row r="6" spans="1:21" s="8" customFormat="1" x14ac:dyDescent="0.25">
      <c r="A6" s="19" t="s">
        <v>0</v>
      </c>
      <c r="B6" s="19" t="s">
        <v>99</v>
      </c>
      <c r="C6" s="19">
        <v>6</v>
      </c>
      <c r="D6" s="19" t="s">
        <v>15</v>
      </c>
      <c r="E6" s="8" t="str">
        <f>CONCATENATE(Table1346[[#This Row],[WINDOWS]],"_",Table1346[[#This Row],[Alarm_Name]])</f>
        <v>Central_Vac_Coded Alarm Triangle Individual 5</v>
      </c>
      <c r="F6" s="37" t="str">
        <f>_xlfn.CONCAT(LEFT(A6,3),RIGHT(A6,3),"-",COUNTIF($A$2:A6,A6))</f>
        <v>CenVac-5</v>
      </c>
      <c r="G6" s="37" t="s">
        <v>160</v>
      </c>
      <c r="H6" s="37" t="s">
        <v>167</v>
      </c>
      <c r="I6" s="37" t="s">
        <v>168</v>
      </c>
      <c r="J6" s="20" t="s">
        <v>154</v>
      </c>
      <c r="N6" t="s">
        <v>566</v>
      </c>
      <c r="O6" t="s">
        <v>159</v>
      </c>
      <c r="P6" s="29" t="s">
        <v>417</v>
      </c>
      <c r="Q6"/>
      <c r="R6" t="s">
        <v>166</v>
      </c>
      <c r="S6"/>
      <c r="T6"/>
      <c r="U6"/>
    </row>
    <row r="7" spans="1:21" s="8" customFormat="1" x14ac:dyDescent="0.25">
      <c r="A7" s="19" t="s">
        <v>0</v>
      </c>
      <c r="B7" s="19" t="s">
        <v>100</v>
      </c>
      <c r="C7" s="19">
        <v>6</v>
      </c>
      <c r="D7" s="19" t="s">
        <v>21</v>
      </c>
      <c r="E7" s="8" t="str">
        <f>CONCATENATE(Table1346[[#This Row],[WINDOWS]],"_",Table1346[[#This Row],[Alarm_Name]])</f>
        <v>Central_Vac_Coded Alarm Triangle Individual 6</v>
      </c>
      <c r="F7" s="37" t="str">
        <f>_xlfn.CONCAT(LEFT(A7,3),RIGHT(A7,3),"-",COUNTIF($A$2:A7,A7))</f>
        <v>CenVac-6</v>
      </c>
      <c r="G7" s="37" t="s">
        <v>161</v>
      </c>
      <c r="H7" s="37" t="s">
        <v>166</v>
      </c>
      <c r="I7" s="37" t="s">
        <v>168</v>
      </c>
      <c r="J7" s="20" t="s">
        <v>154</v>
      </c>
      <c r="N7" t="s">
        <v>567</v>
      </c>
      <c r="O7" t="s">
        <v>160</v>
      </c>
      <c r="P7" s="29" t="s">
        <v>417</v>
      </c>
      <c r="Q7"/>
      <c r="R7" t="s">
        <v>167</v>
      </c>
      <c r="S7"/>
      <c r="T7"/>
      <c r="U7"/>
    </row>
    <row r="8" spans="1:21" x14ac:dyDescent="0.25">
      <c r="N8" t="s">
        <v>568</v>
      </c>
      <c r="O8" t="s">
        <v>161</v>
      </c>
      <c r="P8" s="29" t="s">
        <v>417</v>
      </c>
      <c r="R8" t="s">
        <v>166</v>
      </c>
    </row>
    <row r="9" spans="1:21" ht="15.75" thickBot="1" x14ac:dyDescent="0.3"/>
    <row r="10" spans="1:21" x14ac:dyDescent="0.25">
      <c r="N10" s="33" t="s">
        <v>562</v>
      </c>
      <c r="O10" s="31" t="s">
        <v>569</v>
      </c>
      <c r="P10" s="34" t="s">
        <v>572</v>
      </c>
      <c r="R10" s="30" t="s">
        <v>571</v>
      </c>
    </row>
    <row r="11" spans="1:21" x14ac:dyDescent="0.25">
      <c r="N11" s="33" t="s">
        <v>563</v>
      </c>
      <c r="O11" s="29" t="s">
        <v>346</v>
      </c>
      <c r="P11" t="s">
        <v>418</v>
      </c>
      <c r="R11" t="s">
        <v>162</v>
      </c>
    </row>
    <row r="12" spans="1:21" x14ac:dyDescent="0.25">
      <c r="N12" s="33" t="s">
        <v>564</v>
      </c>
      <c r="O12" s="29" t="s">
        <v>157</v>
      </c>
      <c r="P12" s="29" t="s">
        <v>418</v>
      </c>
      <c r="R12" t="s">
        <v>162</v>
      </c>
    </row>
    <row r="13" spans="1:21" x14ac:dyDescent="0.25">
      <c r="N13" s="33" t="s">
        <v>565</v>
      </c>
      <c r="O13" s="29" t="s">
        <v>158</v>
      </c>
      <c r="P13" s="29" t="s">
        <v>418</v>
      </c>
      <c r="R13" t="s">
        <v>162</v>
      </c>
    </row>
    <row r="14" spans="1:21" x14ac:dyDescent="0.25">
      <c r="N14" s="33" t="s">
        <v>566</v>
      </c>
      <c r="O14" s="29" t="s">
        <v>159</v>
      </c>
      <c r="P14" s="29" t="s">
        <v>418</v>
      </c>
      <c r="R14" t="s">
        <v>169</v>
      </c>
    </row>
    <row r="15" spans="1:21" x14ac:dyDescent="0.25">
      <c r="N15" s="33" t="s">
        <v>567</v>
      </c>
      <c r="O15" s="29" t="s">
        <v>160</v>
      </c>
      <c r="P15" s="29" t="s">
        <v>418</v>
      </c>
      <c r="R15" t="s">
        <v>168</v>
      </c>
    </row>
    <row r="16" spans="1:21" x14ac:dyDescent="0.25">
      <c r="N16" s="33" t="s">
        <v>568</v>
      </c>
      <c r="O16" s="29" t="s">
        <v>161</v>
      </c>
      <c r="P16" s="29" t="s">
        <v>418</v>
      </c>
      <c r="R16" t="s">
        <v>168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A1:L17"/>
  <sheetViews>
    <sheetView zoomScaleNormal="100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20.85546875" customWidth="1"/>
    <col min="2" max="2" width="10.42578125" style="12" customWidth="1"/>
    <col min="3" max="3" width="13.85546875" customWidth="1"/>
    <col min="4" max="4" width="41" customWidth="1"/>
    <col min="5" max="5" width="51" customWidth="1"/>
    <col min="6" max="6" width="13.85546875" customWidth="1"/>
    <col min="7" max="7" width="43.71093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8" t="s">
        <v>90</v>
      </c>
      <c r="C1" s="1" t="s">
        <v>14</v>
      </c>
      <c r="D1" s="1" t="s">
        <v>22</v>
      </c>
      <c r="E1" s="1" t="s">
        <v>561</v>
      </c>
      <c r="F1" s="1" t="s">
        <v>562</v>
      </c>
      <c r="G1" s="1" t="s">
        <v>155</v>
      </c>
      <c r="H1" s="22" t="s">
        <v>417</v>
      </c>
      <c r="I1" s="23" t="s">
        <v>418</v>
      </c>
      <c r="J1" s="1" t="s">
        <v>84</v>
      </c>
      <c r="K1" s="1" t="s">
        <v>85</v>
      </c>
      <c r="L1" s="1" t="s">
        <v>86</v>
      </c>
    </row>
    <row r="2" spans="1:12" x14ac:dyDescent="0.25">
      <c r="A2" s="8" t="s">
        <v>1</v>
      </c>
      <c r="B2" s="19" t="s">
        <v>101</v>
      </c>
      <c r="C2" s="8">
        <v>13</v>
      </c>
      <c r="D2" s="8" t="s">
        <v>17</v>
      </c>
      <c r="E2" s="8" t="str">
        <f>CONCATENATE(Table13467[[#This Row],[WINDOWS]],"_",Table13467[[#This Row],[Alarm_Name]])</f>
        <v xml:space="preserve">Dust_Collection_Coded Alarm Triangle Individual </v>
      </c>
      <c r="F2" s="8" t="str">
        <f>_xlfn.CONCAT(LEFT(A2,5),MID(A2,6,4),"-",COUNTIF($A$2:A2,A2))</f>
        <v>Dust_Coll-1</v>
      </c>
      <c r="G2" s="8" t="s">
        <v>170</v>
      </c>
      <c r="H2" s="8" t="s">
        <v>166</v>
      </c>
      <c r="I2" s="8" t="s">
        <v>196</v>
      </c>
      <c r="J2" s="20" t="s">
        <v>154</v>
      </c>
      <c r="K2" s="20"/>
      <c r="L2" s="20"/>
    </row>
    <row r="3" spans="1:12" x14ac:dyDescent="0.25">
      <c r="A3" s="8" t="s">
        <v>1</v>
      </c>
      <c r="B3" s="19" t="s">
        <v>101</v>
      </c>
      <c r="C3" s="8">
        <v>13</v>
      </c>
      <c r="D3" s="8" t="s">
        <v>34</v>
      </c>
      <c r="E3" s="8" t="str">
        <f>CONCATENATE(Table13467[[#This Row],[WINDOWS]],"_",Table13467[[#This Row],[Alarm_Name]])</f>
        <v>Dust_Collection_Coded Alarm Triangle Individual 1</v>
      </c>
      <c r="F3" s="8" t="str">
        <f>_xlfn.CONCAT(LEFT(A3,5),MID(A3,6,4),"-",COUNTIF($A$2:A3,A3))</f>
        <v>Dust_Coll-2</v>
      </c>
      <c r="G3" s="8" t="s">
        <v>171</v>
      </c>
      <c r="H3" s="8" t="s">
        <v>166</v>
      </c>
      <c r="I3" s="8" t="s">
        <v>183</v>
      </c>
      <c r="J3" s="20" t="s">
        <v>154</v>
      </c>
      <c r="K3" s="8"/>
      <c r="L3" s="8"/>
    </row>
    <row r="4" spans="1:12" x14ac:dyDescent="0.25">
      <c r="A4" s="8" t="s">
        <v>1</v>
      </c>
      <c r="B4" s="19" t="s">
        <v>102</v>
      </c>
      <c r="C4" s="8">
        <v>13</v>
      </c>
      <c r="D4" s="8" t="s">
        <v>18</v>
      </c>
      <c r="E4" s="8" t="str">
        <f>CONCATENATE(Table13467[[#This Row],[WINDOWS]],"_",Table13467[[#This Row],[Alarm_Name]])</f>
        <v>Dust_Collection_Coded Alarm Triangle Individual 2</v>
      </c>
      <c r="F4" s="8" t="str">
        <f>_xlfn.CONCAT(LEFT(A4,5),MID(A4,6,4),"-",COUNTIF($A$2:A4,A4))</f>
        <v>Dust_Coll-3</v>
      </c>
      <c r="G4" s="8" t="s">
        <v>172</v>
      </c>
      <c r="H4" s="10" t="s">
        <v>184</v>
      </c>
      <c r="I4" s="8" t="s">
        <v>192</v>
      </c>
      <c r="J4" s="20" t="s">
        <v>154</v>
      </c>
      <c r="K4" s="8"/>
      <c r="L4" s="8"/>
    </row>
    <row r="5" spans="1:12" x14ac:dyDescent="0.25">
      <c r="A5" s="8" t="s">
        <v>1</v>
      </c>
      <c r="B5" s="19" t="s">
        <v>103</v>
      </c>
      <c r="C5" s="8">
        <v>13</v>
      </c>
      <c r="D5" s="8" t="s">
        <v>19</v>
      </c>
      <c r="E5" s="8" t="str">
        <f>CONCATENATE(Table13467[[#This Row],[WINDOWS]],"_",Table13467[[#This Row],[Alarm_Name]])</f>
        <v>Dust_Collection_Coded Alarm Triangle Individual 3</v>
      </c>
      <c r="F5" s="8" t="str">
        <f>_xlfn.CONCAT(LEFT(A5,5),MID(A5,6,4),"-",COUNTIF($A$2:A5,A5))</f>
        <v>Dust_Coll-4</v>
      </c>
      <c r="G5" s="8" t="s">
        <v>173</v>
      </c>
      <c r="H5" s="10" t="s">
        <v>163</v>
      </c>
      <c r="I5" s="8" t="s">
        <v>192</v>
      </c>
      <c r="J5" s="20" t="s">
        <v>154</v>
      </c>
      <c r="K5" s="8"/>
      <c r="L5" s="8"/>
    </row>
    <row r="6" spans="1:12" x14ac:dyDescent="0.25">
      <c r="A6" s="8" t="s">
        <v>1</v>
      </c>
      <c r="B6" s="19" t="s">
        <v>104</v>
      </c>
      <c r="C6" s="8">
        <v>13</v>
      </c>
      <c r="D6" s="8" t="s">
        <v>25</v>
      </c>
      <c r="E6" s="8" t="str">
        <f>CONCATENATE(Table13467[[#This Row],[WINDOWS]],"_",Table13467[[#This Row],[Alarm_Name]])</f>
        <v>Dust_Collection_Coded Alarm Triangle Individual 9</v>
      </c>
      <c r="F6" s="8" t="str">
        <f>_xlfn.CONCAT(LEFT(A6,5),MID(A6,6,4),"-",COUNTIF($A$2:A6,A6))</f>
        <v>Dust_Coll-5</v>
      </c>
      <c r="G6" s="8" t="s">
        <v>174</v>
      </c>
      <c r="H6" s="8" t="s">
        <v>166</v>
      </c>
      <c r="I6" s="8" t="s">
        <v>195</v>
      </c>
      <c r="J6" s="20" t="s">
        <v>154</v>
      </c>
      <c r="K6" s="8"/>
      <c r="L6" s="8"/>
    </row>
    <row r="7" spans="1:12" x14ac:dyDescent="0.25">
      <c r="A7" s="8" t="s">
        <v>1</v>
      </c>
      <c r="B7" s="19" t="s">
        <v>105</v>
      </c>
      <c r="C7" s="8">
        <v>13</v>
      </c>
      <c r="D7" s="8" t="s">
        <v>26</v>
      </c>
      <c r="E7" s="8" t="str">
        <f>CONCATENATE(Table13467[[#This Row],[WINDOWS]],"_",Table13467[[#This Row],[Alarm_Name]])</f>
        <v>Dust_Collection_Coded Alarm Triangle Individual 10</v>
      </c>
      <c r="F7" s="8" t="str">
        <f>_xlfn.CONCAT(LEFT(A7,5),MID(A7,6,4),"-",COUNTIF($A$2:A7,A7))</f>
        <v>Dust_Coll-6</v>
      </c>
      <c r="G7" s="8" t="s">
        <v>175</v>
      </c>
      <c r="H7" s="8" t="s">
        <v>185</v>
      </c>
      <c r="I7" s="8" t="s">
        <v>194</v>
      </c>
      <c r="J7" s="20" t="s">
        <v>154</v>
      </c>
      <c r="K7" s="8"/>
      <c r="L7" s="8"/>
    </row>
    <row r="8" spans="1:12" x14ac:dyDescent="0.25">
      <c r="A8" s="8" t="s">
        <v>1</v>
      </c>
      <c r="B8" s="19" t="s">
        <v>106</v>
      </c>
      <c r="C8" s="8">
        <v>13</v>
      </c>
      <c r="D8" s="8" t="s">
        <v>27</v>
      </c>
      <c r="E8" s="8" t="str">
        <f>CONCATENATE(Table13467[[#This Row],[WINDOWS]],"_",Table13467[[#This Row],[Alarm_Name]])</f>
        <v>Dust_Collection_Coded Alarm Triangle Individual 11</v>
      </c>
      <c r="F8" s="8" t="str">
        <f>_xlfn.CONCAT(LEFT(A8,5),MID(A8,6,4),"-",COUNTIF($A$2:A8,A8))</f>
        <v>Dust_Coll-7</v>
      </c>
      <c r="G8" s="8" t="s">
        <v>176</v>
      </c>
      <c r="H8" s="8" t="s">
        <v>166</v>
      </c>
      <c r="I8" s="8" t="s">
        <v>193</v>
      </c>
      <c r="J8" s="20" t="s">
        <v>154</v>
      </c>
      <c r="K8" s="8"/>
      <c r="L8" s="8"/>
    </row>
    <row r="9" spans="1:12" x14ac:dyDescent="0.25">
      <c r="A9" s="8" t="s">
        <v>1</v>
      </c>
      <c r="B9" s="19" t="s">
        <v>107</v>
      </c>
      <c r="C9" s="8">
        <v>13</v>
      </c>
      <c r="D9" s="8" t="s">
        <v>28</v>
      </c>
      <c r="E9" s="8" t="str">
        <f>CONCATENATE(Table13467[[#This Row],[WINDOWS]],"_",Table13467[[#This Row],[Alarm_Name]])</f>
        <v>Dust_Collection_Coded Alarm Triangle Individual 12</v>
      </c>
      <c r="F9" s="8" t="str">
        <f>_xlfn.CONCAT(LEFT(A9,5),MID(A9,6,4),"-",COUNTIF($A$2:A9,A9))</f>
        <v>Dust_Coll-8</v>
      </c>
      <c r="G9" s="8" t="s">
        <v>177</v>
      </c>
      <c r="H9" s="8" t="s">
        <v>165</v>
      </c>
      <c r="I9" s="8" t="s">
        <v>192</v>
      </c>
      <c r="J9" s="20" t="s">
        <v>154</v>
      </c>
      <c r="K9" s="8"/>
      <c r="L9" s="8"/>
    </row>
    <row r="10" spans="1:12" x14ac:dyDescent="0.25">
      <c r="A10" s="8" t="s">
        <v>1</v>
      </c>
      <c r="B10" s="19" t="s">
        <v>108</v>
      </c>
      <c r="C10" s="8">
        <v>13</v>
      </c>
      <c r="D10" s="8" t="s">
        <v>29</v>
      </c>
      <c r="E10" s="8" t="str">
        <f>CONCATENATE(Table13467[[#This Row],[WINDOWS]],"_",Table13467[[#This Row],[Alarm_Name]])</f>
        <v>Dust_Collection_Coded Alarm Triangle Individual 13</v>
      </c>
      <c r="F10" s="8" t="str">
        <f>_xlfn.CONCAT(LEFT(A10,5),MID(A10,6,4),"-",COUNTIF($A$2:A10,A10))</f>
        <v>Dust_Coll-9</v>
      </c>
      <c r="G10" s="8" t="s">
        <v>178</v>
      </c>
      <c r="H10" s="8" t="s">
        <v>186</v>
      </c>
      <c r="I10" s="8" t="s">
        <v>192</v>
      </c>
      <c r="J10" s="20" t="s">
        <v>154</v>
      </c>
      <c r="K10" s="8"/>
      <c r="L10" s="8"/>
    </row>
    <row r="11" spans="1:12" x14ac:dyDescent="0.25">
      <c r="A11" s="8" t="s">
        <v>1</v>
      </c>
      <c r="B11" s="19" t="s">
        <v>109</v>
      </c>
      <c r="C11" s="8">
        <v>13</v>
      </c>
      <c r="D11" s="8" t="s">
        <v>30</v>
      </c>
      <c r="E11" s="8" t="str">
        <f>CONCATENATE(Table13467[[#This Row],[WINDOWS]],"_",Table13467[[#This Row],[Alarm_Name]])</f>
        <v>Dust_Collection_Coded Alarm Triangle Individual 14</v>
      </c>
      <c r="F11" s="8" t="str">
        <f>_xlfn.CONCAT(LEFT(A11,5),MID(A11,6,4),"-",COUNTIF($A$2:A11,A11))</f>
        <v>Dust_Coll-10</v>
      </c>
      <c r="G11" s="8" t="s">
        <v>179</v>
      </c>
      <c r="H11" s="8" t="s">
        <v>187</v>
      </c>
      <c r="I11" s="8" t="s">
        <v>192</v>
      </c>
      <c r="J11" s="20" t="s">
        <v>154</v>
      </c>
      <c r="K11" s="8"/>
      <c r="L11" s="8"/>
    </row>
    <row r="12" spans="1:12" x14ac:dyDescent="0.25">
      <c r="A12" s="8" t="s">
        <v>1</v>
      </c>
      <c r="B12" s="19" t="s">
        <v>110</v>
      </c>
      <c r="C12" s="8">
        <v>13</v>
      </c>
      <c r="D12" s="8" t="s">
        <v>31</v>
      </c>
      <c r="E12" s="8" t="str">
        <f>CONCATENATE(Table13467[[#This Row],[WINDOWS]],"_",Table13467[[#This Row],[Alarm_Name]])</f>
        <v>Dust_Collection_Coded Alarm Triangle Individual 15</v>
      </c>
      <c r="F12" s="8" t="str">
        <f>_xlfn.CONCAT(LEFT(A12,5),MID(A12,6,4),"-",COUNTIF($A$2:A12,A12))</f>
        <v>Dust_Coll-11</v>
      </c>
      <c r="G12" s="8" t="s">
        <v>180</v>
      </c>
      <c r="H12" s="8" t="s">
        <v>188</v>
      </c>
      <c r="I12" s="8" t="s">
        <v>192</v>
      </c>
      <c r="J12" s="20" t="s">
        <v>154</v>
      </c>
      <c r="K12" s="8"/>
      <c r="L12" s="8"/>
    </row>
    <row r="13" spans="1:12" x14ac:dyDescent="0.25">
      <c r="A13" s="8" t="s">
        <v>1</v>
      </c>
      <c r="B13" s="19" t="s">
        <v>111</v>
      </c>
      <c r="C13" s="8">
        <v>13</v>
      </c>
      <c r="D13" s="8" t="s">
        <v>35</v>
      </c>
      <c r="E13" s="8" t="str">
        <f>CONCATENATE(Table13467[[#This Row],[WINDOWS]],"_",Table13467[[#This Row],[Alarm_Name]])</f>
        <v>Dust_Collection_Coded Alarm Triangle Individual 77</v>
      </c>
      <c r="F13" s="8" t="str">
        <f>_xlfn.CONCAT(LEFT(A13,5),MID(A13,6,4),"-",COUNTIF($A$2:A13,A13))</f>
        <v>Dust_Coll-12</v>
      </c>
      <c r="G13" s="8" t="s">
        <v>181</v>
      </c>
      <c r="H13" s="8" t="s">
        <v>189</v>
      </c>
      <c r="I13" s="8" t="s">
        <v>191</v>
      </c>
      <c r="J13" s="20" t="s">
        <v>154</v>
      </c>
      <c r="K13" s="8"/>
      <c r="L13" s="8"/>
    </row>
    <row r="14" spans="1:12" x14ac:dyDescent="0.25">
      <c r="A14" s="8" t="s">
        <v>1</v>
      </c>
      <c r="B14" s="19" t="s">
        <v>112</v>
      </c>
      <c r="C14" s="8">
        <v>13</v>
      </c>
      <c r="D14" s="8" t="s">
        <v>36</v>
      </c>
      <c r="E14" s="8" t="str">
        <f>CONCATENATE(Table13467[[#This Row],[WINDOWS]],"_",Table13467[[#This Row],[Alarm_Name]])</f>
        <v>Dust_Collection_Coded Alarm Triangle Individual 78</v>
      </c>
      <c r="F14" s="8" t="str">
        <f>_xlfn.CONCAT(LEFT(A14,5),MID(A14,6,4),"-",COUNTIF($A$2:A14,A14))</f>
        <v>Dust_Coll-13</v>
      </c>
      <c r="G14" s="8" t="s">
        <v>182</v>
      </c>
      <c r="H14" s="8" t="s">
        <v>190</v>
      </c>
      <c r="I14" s="8" t="s">
        <v>191</v>
      </c>
      <c r="J14" s="20" t="s">
        <v>154</v>
      </c>
      <c r="K14" s="8"/>
      <c r="L14" s="8"/>
    </row>
    <row r="17" spans="6:6" x14ac:dyDescent="0.25">
      <c r="F17" t="str">
        <f>MID(A2,6,3)</f>
        <v>Col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L63"/>
  <sheetViews>
    <sheetView zoomScale="86" zoomScaleNormal="86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25.42578125" customWidth="1"/>
    <col min="2" max="2" width="21.42578125" customWidth="1"/>
    <col min="3" max="3" width="6.28515625" customWidth="1"/>
    <col min="4" max="4" width="40.5703125" customWidth="1"/>
    <col min="5" max="5" width="10.7109375" customWidth="1"/>
    <col min="6" max="6" width="17.28515625" customWidth="1"/>
    <col min="7" max="7" width="30.5703125" customWidth="1"/>
    <col min="8" max="8" width="17" customWidth="1"/>
    <col min="9" max="9" width="27.285156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3</v>
      </c>
      <c r="B2" s="8" t="s">
        <v>113</v>
      </c>
      <c r="C2" s="8">
        <v>62</v>
      </c>
      <c r="D2" s="8" t="s">
        <v>26</v>
      </c>
      <c r="E2" s="8" t="str">
        <f>CONCATENATE(Table134678[[#This Row],[WINDOWS]],"_",Table134678[[#This Row],[Alarm_Name]])</f>
        <v>Line1_Fiberglass_Coded Alarm Triangle Individual 10</v>
      </c>
      <c r="F2" s="8" t="str">
        <f>_xlfn.CONCAT(LEFT(A2,5),MID(A2,6,4),"-",COUNTIF($A$2:A2,A2))</f>
        <v>Line1_Fib-1</v>
      </c>
      <c r="G2" s="8" t="s">
        <v>318</v>
      </c>
      <c r="H2" s="8" t="s">
        <v>184</v>
      </c>
      <c r="I2" s="8" t="s">
        <v>403</v>
      </c>
      <c r="J2" s="8" t="s">
        <v>154</v>
      </c>
    </row>
    <row r="3" spans="1:12" s="8" customFormat="1" x14ac:dyDescent="0.25">
      <c r="A3" s="8" t="s">
        <v>3</v>
      </c>
      <c r="B3" s="8" t="s">
        <v>113</v>
      </c>
      <c r="C3" s="8">
        <v>62</v>
      </c>
      <c r="D3" s="8" t="s">
        <v>27</v>
      </c>
      <c r="E3" s="8" t="str">
        <f>CONCATENATE(Table134678[[#This Row],[WINDOWS]],"_",Table134678[[#This Row],[Alarm_Name]])</f>
        <v>Line1_Fiberglass_Coded Alarm Triangle Individual 11</v>
      </c>
      <c r="F3" s="8" t="str">
        <f>_xlfn.CONCAT(LEFT(A3,5),MID(A3,6,4),"-",COUNTIF($A$2:A3,A3))</f>
        <v>Line1_Fib-2</v>
      </c>
      <c r="G3" s="8" t="s">
        <v>319</v>
      </c>
      <c r="H3" s="8" t="s">
        <v>166</v>
      </c>
      <c r="I3" s="8" t="s">
        <v>404</v>
      </c>
      <c r="J3" s="8" t="s">
        <v>154</v>
      </c>
    </row>
    <row r="4" spans="1:12" s="8" customFormat="1" x14ac:dyDescent="0.25">
      <c r="A4" s="8" t="s">
        <v>3</v>
      </c>
      <c r="B4" s="8" t="s">
        <v>113</v>
      </c>
      <c r="C4" s="8">
        <v>62</v>
      </c>
      <c r="D4" s="8" t="s">
        <v>28</v>
      </c>
      <c r="E4" s="8" t="str">
        <f>CONCATENATE(Table134678[[#This Row],[WINDOWS]],"_",Table134678[[#This Row],[Alarm_Name]])</f>
        <v>Line1_Fiberglass_Coded Alarm Triangle Individual 12</v>
      </c>
      <c r="F4" s="8" t="str">
        <f>_xlfn.CONCAT(LEFT(A4,5),MID(A4,6,4),"-",COUNTIF($A$2:A4,A4))</f>
        <v>Line1_Fib-3</v>
      </c>
      <c r="G4" s="8" t="s">
        <v>320</v>
      </c>
      <c r="H4" s="8" t="s">
        <v>233</v>
      </c>
      <c r="I4" s="8" t="s">
        <v>405</v>
      </c>
      <c r="J4" s="8" t="s">
        <v>154</v>
      </c>
    </row>
    <row r="5" spans="1:12" s="8" customFormat="1" x14ac:dyDescent="0.25">
      <c r="A5" s="8" t="s">
        <v>3</v>
      </c>
      <c r="B5" s="8" t="s">
        <v>113</v>
      </c>
      <c r="C5" s="8">
        <v>62</v>
      </c>
      <c r="D5" s="8" t="s">
        <v>29</v>
      </c>
      <c r="E5" s="8" t="str">
        <f>CONCATENATE(Table134678[[#This Row],[WINDOWS]],"_",Table134678[[#This Row],[Alarm_Name]])</f>
        <v>Line1_Fiberglass_Coded Alarm Triangle Individual 13</v>
      </c>
      <c r="F5" s="8" t="str">
        <f>_xlfn.CONCAT(LEFT(A5,5),MID(A5,6,4),"-",COUNTIF($A$2:A5,A5))</f>
        <v>Line1_Fib-4</v>
      </c>
      <c r="G5" s="8" t="s">
        <v>321</v>
      </c>
      <c r="H5" s="8" t="s">
        <v>228</v>
      </c>
      <c r="I5" s="8" t="s">
        <v>406</v>
      </c>
      <c r="J5" s="8" t="s">
        <v>154</v>
      </c>
    </row>
    <row r="6" spans="1:12" s="8" customFormat="1" x14ac:dyDescent="0.25">
      <c r="A6" s="8" t="s">
        <v>3</v>
      </c>
      <c r="B6" s="8" t="s">
        <v>113</v>
      </c>
      <c r="C6" s="8">
        <v>62</v>
      </c>
      <c r="D6" s="8" t="s">
        <v>30</v>
      </c>
      <c r="E6" s="8" t="str">
        <f>CONCATENATE(Table134678[[#This Row],[WINDOWS]],"_",Table134678[[#This Row],[Alarm_Name]])</f>
        <v>Line1_Fiberglass_Coded Alarm Triangle Individual 14</v>
      </c>
      <c r="F6" s="8" t="str">
        <f>_xlfn.CONCAT(LEFT(A6,5),MID(A6,6,4),"-",COUNTIF($A$2:A6,A6))</f>
        <v>Line1_Fib-5</v>
      </c>
      <c r="G6" s="8" t="s">
        <v>322</v>
      </c>
      <c r="H6" s="8" t="s">
        <v>167</v>
      </c>
      <c r="I6" s="8" t="s">
        <v>406</v>
      </c>
      <c r="J6" s="8" t="s">
        <v>154</v>
      </c>
    </row>
    <row r="7" spans="1:12" s="8" customFormat="1" x14ac:dyDescent="0.25">
      <c r="A7" s="8" t="s">
        <v>3</v>
      </c>
      <c r="B7" s="8" t="s">
        <v>113</v>
      </c>
      <c r="C7" s="8">
        <v>62</v>
      </c>
      <c r="D7" s="8" t="s">
        <v>31</v>
      </c>
      <c r="E7" s="8" t="str">
        <f>CONCATENATE(Table134678[[#This Row],[WINDOWS]],"_",Table134678[[#This Row],[Alarm_Name]])</f>
        <v>Line1_Fiberglass_Coded Alarm Triangle Individual 15</v>
      </c>
      <c r="F7" s="8" t="str">
        <f>_xlfn.CONCAT(LEFT(A7,5),MID(A7,6,4),"-",COUNTIF($A$2:A7,A7))</f>
        <v>Line1_Fib-6</v>
      </c>
      <c r="G7" s="8" t="s">
        <v>224</v>
      </c>
      <c r="H7" s="8" t="s">
        <v>190</v>
      </c>
      <c r="I7" s="8" t="s">
        <v>230</v>
      </c>
      <c r="J7" s="8" t="s">
        <v>154</v>
      </c>
    </row>
    <row r="8" spans="1:12" s="8" customFormat="1" x14ac:dyDescent="0.25">
      <c r="A8" s="8" t="s">
        <v>3</v>
      </c>
      <c r="B8" s="8" t="s">
        <v>113</v>
      </c>
      <c r="C8" s="8">
        <v>62</v>
      </c>
      <c r="D8" s="8" t="s">
        <v>32</v>
      </c>
      <c r="E8" s="8" t="str">
        <f>CONCATENATE(Table134678[[#This Row],[WINDOWS]],"_",Table134678[[#This Row],[Alarm_Name]])</f>
        <v>Line1_Fiberglass_Coded Alarm Triangle Individual 16</v>
      </c>
      <c r="F8" s="8" t="str">
        <f>_xlfn.CONCAT(LEFT(A8,5),MID(A8,6,4),"-",COUNTIF($A$2:A8,A8))</f>
        <v>Line1_Fib-7</v>
      </c>
      <c r="G8" s="8" t="s">
        <v>323</v>
      </c>
      <c r="H8" s="8" t="s">
        <v>166</v>
      </c>
      <c r="I8" s="8" t="s">
        <v>405</v>
      </c>
      <c r="J8" s="8" t="s">
        <v>154</v>
      </c>
    </row>
    <row r="9" spans="1:12" s="8" customFormat="1" x14ac:dyDescent="0.25">
      <c r="A9" s="8" t="s">
        <v>3</v>
      </c>
      <c r="B9" s="8" t="s">
        <v>113</v>
      </c>
      <c r="C9" s="8">
        <v>62</v>
      </c>
      <c r="D9" s="8" t="s">
        <v>33</v>
      </c>
      <c r="E9" s="8" t="str">
        <f>CONCATENATE(Table134678[[#This Row],[WINDOWS]],"_",Table134678[[#This Row],[Alarm_Name]])</f>
        <v>Line1_Fiberglass_Coded Alarm Triangle Individual 17</v>
      </c>
      <c r="F9" s="8" t="str">
        <f>_xlfn.CONCAT(LEFT(A9,5),MID(A9,6,4),"-",COUNTIF($A$2:A9,A9))</f>
        <v>Line1_Fib-8</v>
      </c>
      <c r="G9" s="8" t="s">
        <v>324</v>
      </c>
      <c r="H9" s="8" t="s">
        <v>166</v>
      </c>
      <c r="I9" s="8" t="s">
        <v>407</v>
      </c>
      <c r="J9" s="8" t="s">
        <v>154</v>
      </c>
    </row>
    <row r="10" spans="1:12" s="8" customFormat="1" x14ac:dyDescent="0.25">
      <c r="A10" s="8" t="s">
        <v>3</v>
      </c>
      <c r="B10" s="8" t="s">
        <v>113</v>
      </c>
      <c r="C10" s="8">
        <v>62</v>
      </c>
      <c r="D10" s="8" t="s">
        <v>37</v>
      </c>
      <c r="E10" s="8" t="str">
        <f>CONCATENATE(Table134678[[#This Row],[WINDOWS]],"_",Table134678[[#This Row],[Alarm_Name]])</f>
        <v>Line1_Fiberglass_Coded Alarm Triangle Individual 18</v>
      </c>
      <c r="F10" s="8" t="str">
        <f>_xlfn.CONCAT(LEFT(A10,5),MID(A10,6,4),"-",COUNTIF($A$2:A10,A10))</f>
        <v>Line1_Fib-9</v>
      </c>
      <c r="G10" s="8" t="s">
        <v>325</v>
      </c>
      <c r="H10" s="8" t="s">
        <v>231</v>
      </c>
      <c r="I10" s="8" t="s">
        <v>407</v>
      </c>
      <c r="J10" s="8" t="s">
        <v>154</v>
      </c>
    </row>
    <row r="11" spans="1:12" s="8" customFormat="1" x14ac:dyDescent="0.25">
      <c r="A11" s="8" t="s">
        <v>3</v>
      </c>
      <c r="B11" s="8" t="s">
        <v>113</v>
      </c>
      <c r="C11" s="8">
        <v>62</v>
      </c>
      <c r="D11" s="8" t="s">
        <v>38</v>
      </c>
      <c r="E11" s="8" t="str">
        <f>CONCATENATE(Table134678[[#This Row],[WINDOWS]],"_",Table134678[[#This Row],[Alarm_Name]])</f>
        <v>Line1_Fiberglass_Coded Alarm Triangle Individual 19</v>
      </c>
      <c r="F11" s="8" t="str">
        <f>_xlfn.CONCAT(LEFT(A11,5),MID(A11,6,4),"-",COUNTIF($A$2:A11,A11))</f>
        <v>Line1_Fib-10</v>
      </c>
      <c r="G11" s="8" t="s">
        <v>326</v>
      </c>
      <c r="H11" s="8" t="s">
        <v>233</v>
      </c>
      <c r="I11" s="8" t="s">
        <v>407</v>
      </c>
      <c r="J11" s="8" t="s">
        <v>154</v>
      </c>
    </row>
    <row r="12" spans="1:12" s="8" customFormat="1" x14ac:dyDescent="0.25">
      <c r="A12" s="8" t="s">
        <v>3</v>
      </c>
      <c r="B12" s="8" t="s">
        <v>113</v>
      </c>
      <c r="C12" s="8">
        <v>62</v>
      </c>
      <c r="D12" s="8" t="s">
        <v>18</v>
      </c>
      <c r="E12" s="8" t="str">
        <f>CONCATENATE(Table134678[[#This Row],[WINDOWS]],"_",Table134678[[#This Row],[Alarm_Name]])</f>
        <v>Line1_Fiberglass_Coded Alarm Triangle Individual 2</v>
      </c>
      <c r="F12" s="8" t="str">
        <f>_xlfn.CONCAT(LEFT(A12,5),MID(A12,6,4),"-",COUNTIF($A$2:A12,A12))</f>
        <v>Line1_Fib-11</v>
      </c>
      <c r="G12" s="8" t="s">
        <v>309</v>
      </c>
      <c r="H12" s="8" t="s">
        <v>250</v>
      </c>
      <c r="I12" s="8" t="s">
        <v>310</v>
      </c>
      <c r="J12" s="8" t="s">
        <v>154</v>
      </c>
    </row>
    <row r="13" spans="1:12" s="8" customFormat="1" x14ac:dyDescent="0.25">
      <c r="A13" s="8" t="s">
        <v>3</v>
      </c>
      <c r="B13" s="8" t="s">
        <v>113</v>
      </c>
      <c r="C13" s="8">
        <v>62</v>
      </c>
      <c r="D13" s="8" t="s">
        <v>39</v>
      </c>
      <c r="E13" s="8" t="str">
        <f>CONCATENATE(Table134678[[#This Row],[WINDOWS]],"_",Table134678[[#This Row],[Alarm_Name]])</f>
        <v>Line1_Fiberglass_Coded Alarm Triangle Individual 20</v>
      </c>
      <c r="F13" s="8" t="str">
        <f>_xlfn.CONCAT(LEFT(A13,5),MID(A13,6,4),"-",COUNTIF($A$2:A13,A13))</f>
        <v>Line1_Fib-12</v>
      </c>
      <c r="G13" s="8" t="s">
        <v>327</v>
      </c>
      <c r="H13" s="8" t="s">
        <v>231</v>
      </c>
      <c r="I13" s="8" t="s">
        <v>408</v>
      </c>
      <c r="J13" s="8" t="s">
        <v>154</v>
      </c>
    </row>
    <row r="14" spans="1:12" s="8" customFormat="1" x14ac:dyDescent="0.25">
      <c r="A14" s="8" t="s">
        <v>3</v>
      </c>
      <c r="B14" s="8" t="s">
        <v>113</v>
      </c>
      <c r="C14" s="8">
        <v>62</v>
      </c>
      <c r="D14" s="8" t="s">
        <v>40</v>
      </c>
      <c r="E14" s="8" t="str">
        <f>CONCATENATE(Table134678[[#This Row],[WINDOWS]],"_",Table134678[[#This Row],[Alarm_Name]])</f>
        <v>Line1_Fiberglass_Coded Alarm Triangle Individual 21</v>
      </c>
      <c r="F14" s="8" t="str">
        <f>_xlfn.CONCAT(LEFT(A14,5),MID(A14,6,4),"-",COUNTIF($A$2:A14,A14))</f>
        <v>Line1_Fib-13</v>
      </c>
      <c r="G14" s="8" t="s">
        <v>328</v>
      </c>
      <c r="H14" s="8" t="s">
        <v>166</v>
      </c>
      <c r="I14" s="8" t="s">
        <v>408</v>
      </c>
      <c r="J14" s="8" t="s">
        <v>154</v>
      </c>
    </row>
    <row r="15" spans="1:12" s="8" customFormat="1" x14ac:dyDescent="0.25">
      <c r="A15" s="8" t="s">
        <v>3</v>
      </c>
      <c r="B15" s="8" t="s">
        <v>113</v>
      </c>
      <c r="C15" s="8">
        <v>62</v>
      </c>
      <c r="D15" s="8" t="s">
        <v>41</v>
      </c>
      <c r="E15" s="8" t="str">
        <f>CONCATENATE(Table134678[[#This Row],[WINDOWS]],"_",Table134678[[#This Row],[Alarm_Name]])</f>
        <v>Line1_Fiberglass_Coded Alarm Triangle Individual 22</v>
      </c>
      <c r="F15" s="8" t="str">
        <f>_xlfn.CONCAT(LEFT(A15,5),MID(A15,6,4),"-",COUNTIF($A$2:A15,A15))</f>
        <v>Line1_Fib-14</v>
      </c>
      <c r="G15" s="8" t="s">
        <v>329</v>
      </c>
      <c r="H15" s="8" t="s">
        <v>233</v>
      </c>
      <c r="I15" s="8" t="s">
        <v>408</v>
      </c>
      <c r="J15" s="8" t="s">
        <v>154</v>
      </c>
    </row>
    <row r="16" spans="1:12" s="8" customFormat="1" x14ac:dyDescent="0.25">
      <c r="A16" s="8" t="s">
        <v>3</v>
      </c>
      <c r="B16" s="8" t="s">
        <v>113</v>
      </c>
      <c r="C16" s="8">
        <v>62</v>
      </c>
      <c r="D16" s="8" t="s">
        <v>42</v>
      </c>
      <c r="E16" s="8" t="str">
        <f>CONCATENATE(Table134678[[#This Row],[WINDOWS]],"_",Table134678[[#This Row],[Alarm_Name]])</f>
        <v>Line1_Fiberglass_Coded Alarm Triangle Individual 23</v>
      </c>
      <c r="F16" s="8" t="str">
        <f>_xlfn.CONCAT(LEFT(A16,5),MID(A16,6,4),"-",COUNTIF($A$2:A16,A16))</f>
        <v>Line1_Fib-15</v>
      </c>
      <c r="G16" s="8" t="s">
        <v>330</v>
      </c>
      <c r="H16" s="8" t="s">
        <v>228</v>
      </c>
      <c r="I16" s="8" t="s">
        <v>407</v>
      </c>
      <c r="J16" s="8" t="s">
        <v>154</v>
      </c>
    </row>
    <row r="17" spans="1:10" s="8" customFormat="1" x14ac:dyDescent="0.25">
      <c r="A17" s="8" t="s">
        <v>3</v>
      </c>
      <c r="B17" s="8" t="s">
        <v>113</v>
      </c>
      <c r="C17" s="8">
        <v>62</v>
      </c>
      <c r="D17" s="8" t="s">
        <v>43</v>
      </c>
      <c r="E17" s="8" t="str">
        <f>CONCATENATE(Table134678[[#This Row],[WINDOWS]],"_",Table134678[[#This Row],[Alarm_Name]])</f>
        <v>Line1_Fiberglass_Coded Alarm Triangle Individual 24</v>
      </c>
      <c r="F17" s="8" t="str">
        <f>_xlfn.CONCAT(LEFT(A17,5),MID(A17,6,4),"-",COUNTIF($A$2:A17,A17))</f>
        <v>Line1_Fib-16</v>
      </c>
      <c r="G17" s="8" t="s">
        <v>331</v>
      </c>
      <c r="H17" s="8" t="s">
        <v>228</v>
      </c>
      <c r="I17" s="8" t="s">
        <v>408</v>
      </c>
      <c r="J17" s="8" t="s">
        <v>154</v>
      </c>
    </row>
    <row r="18" spans="1:10" s="8" customFormat="1" x14ac:dyDescent="0.25">
      <c r="A18" s="8" t="s">
        <v>3</v>
      </c>
      <c r="B18" s="8" t="s">
        <v>113</v>
      </c>
      <c r="C18" s="8">
        <v>62</v>
      </c>
      <c r="D18" s="8" t="s">
        <v>44</v>
      </c>
      <c r="E18" s="8" t="str">
        <f>CONCATENATE(Table134678[[#This Row],[WINDOWS]],"_",Table134678[[#This Row],[Alarm_Name]])</f>
        <v>Line1_Fiberglass_Coded Alarm Triangle Individual 25</v>
      </c>
      <c r="F18" s="8" t="str">
        <f>_xlfn.CONCAT(LEFT(A18,5),MID(A18,6,4),"-",COUNTIF($A$2:A18,A18))</f>
        <v>Line1_Fib-17</v>
      </c>
      <c r="G18" s="8" t="s">
        <v>332</v>
      </c>
      <c r="H18" s="8" t="s">
        <v>228</v>
      </c>
      <c r="I18" s="8" t="s">
        <v>409</v>
      </c>
      <c r="J18" s="8" t="s">
        <v>154</v>
      </c>
    </row>
    <row r="19" spans="1:10" s="8" customFormat="1" x14ac:dyDescent="0.25">
      <c r="A19" s="8" t="s">
        <v>3</v>
      </c>
      <c r="B19" s="8" t="s">
        <v>113</v>
      </c>
      <c r="C19" s="8">
        <v>62</v>
      </c>
      <c r="D19" s="8" t="s">
        <v>45</v>
      </c>
      <c r="E19" s="8" t="str">
        <f>CONCATENATE(Table134678[[#This Row],[WINDOWS]],"_",Table134678[[#This Row],[Alarm_Name]])</f>
        <v>Line1_Fiberglass_Coded Alarm Triangle Individual 26</v>
      </c>
      <c r="F19" s="8" t="str">
        <f>_xlfn.CONCAT(LEFT(A19,5),MID(A19,6,4),"-",COUNTIF($A$2:A19,A19))</f>
        <v>Line1_Fib-18</v>
      </c>
      <c r="G19" s="8" t="s">
        <v>333</v>
      </c>
      <c r="H19" s="8" t="s">
        <v>228</v>
      </c>
      <c r="I19" s="8" t="s">
        <v>410</v>
      </c>
      <c r="J19" s="8" t="s">
        <v>154</v>
      </c>
    </row>
    <row r="20" spans="1:10" s="8" customFormat="1" x14ac:dyDescent="0.25">
      <c r="A20" s="8" t="s">
        <v>3</v>
      </c>
      <c r="B20" s="8" t="s">
        <v>113</v>
      </c>
      <c r="C20" s="8">
        <v>62</v>
      </c>
      <c r="D20" s="8" t="s">
        <v>46</v>
      </c>
      <c r="E20" s="8" t="str">
        <f>CONCATENATE(Table134678[[#This Row],[WINDOWS]],"_",Table134678[[#This Row],[Alarm_Name]])</f>
        <v>Line1_Fiberglass_Coded Alarm Triangle Individual 27</v>
      </c>
      <c r="F20" s="8" t="str">
        <f>_xlfn.CONCAT(LEFT(A20,5),MID(A20,6,4),"-",COUNTIF($A$2:A20,A20))</f>
        <v>Line1_Fib-19</v>
      </c>
      <c r="G20" s="8" t="s">
        <v>334</v>
      </c>
      <c r="H20" s="8" t="s">
        <v>231</v>
      </c>
      <c r="I20" s="8" t="s">
        <v>409</v>
      </c>
      <c r="J20" s="8" t="s">
        <v>154</v>
      </c>
    </row>
    <row r="21" spans="1:10" s="8" customFormat="1" x14ac:dyDescent="0.25">
      <c r="A21" s="8" t="s">
        <v>3</v>
      </c>
      <c r="B21" s="8" t="s">
        <v>113</v>
      </c>
      <c r="C21" s="8">
        <v>62</v>
      </c>
      <c r="D21" s="8" t="s">
        <v>47</v>
      </c>
      <c r="E21" s="8" t="str">
        <f>CONCATENATE(Table134678[[#This Row],[WINDOWS]],"_",Table134678[[#This Row],[Alarm_Name]])</f>
        <v>Line1_Fiberglass_Coded Alarm Triangle Individual 28</v>
      </c>
      <c r="F21" s="8" t="str">
        <f>_xlfn.CONCAT(LEFT(A21,5),MID(A21,6,4),"-",COUNTIF($A$2:A21,A21))</f>
        <v>Line1_Fib-20</v>
      </c>
      <c r="G21" s="8" t="s">
        <v>335</v>
      </c>
      <c r="H21" s="8" t="s">
        <v>233</v>
      </c>
      <c r="I21" s="8" t="s">
        <v>409</v>
      </c>
      <c r="J21" s="8" t="s">
        <v>154</v>
      </c>
    </row>
    <row r="22" spans="1:10" s="8" customFormat="1" x14ac:dyDescent="0.25">
      <c r="A22" s="8" t="s">
        <v>3</v>
      </c>
      <c r="B22" s="8" t="s">
        <v>113</v>
      </c>
      <c r="C22" s="8">
        <v>62</v>
      </c>
      <c r="D22" s="8" t="s">
        <v>48</v>
      </c>
      <c r="E22" s="8" t="str">
        <f>CONCATENATE(Table134678[[#This Row],[WINDOWS]],"_",Table134678[[#This Row],[Alarm_Name]])</f>
        <v>Line1_Fiberglass_Coded Alarm Triangle Individual 29</v>
      </c>
      <c r="F22" s="8" t="str">
        <f>_xlfn.CONCAT(LEFT(A22,5),MID(A22,6,4),"-",COUNTIF($A$2:A22,A22))</f>
        <v>Line1_Fib-21</v>
      </c>
      <c r="G22" s="8" t="s">
        <v>372</v>
      </c>
      <c r="H22" s="8" t="s">
        <v>166</v>
      </c>
      <c r="I22" s="8" t="s">
        <v>409</v>
      </c>
      <c r="J22" s="8" t="s">
        <v>154</v>
      </c>
    </row>
    <row r="23" spans="1:10" s="8" customFormat="1" x14ac:dyDescent="0.25">
      <c r="A23" s="8" t="s">
        <v>3</v>
      </c>
      <c r="B23" s="8" t="s">
        <v>113</v>
      </c>
      <c r="C23" s="8">
        <v>62</v>
      </c>
      <c r="D23" s="8" t="s">
        <v>19</v>
      </c>
      <c r="E23" s="8" t="str">
        <f>CONCATENATE(Table134678[[#This Row],[WINDOWS]],"_",Table134678[[#This Row],[Alarm_Name]])</f>
        <v>Line1_Fiberglass_Coded Alarm Triangle Individual 3</v>
      </c>
      <c r="F23" s="8" t="str">
        <f>_xlfn.CONCAT(LEFT(A23,5),MID(A23,6,4),"-",COUNTIF($A$2:A23,A23))</f>
        <v>Line1_Fib-22</v>
      </c>
      <c r="G23" s="8" t="s">
        <v>311</v>
      </c>
      <c r="H23" s="8" t="s">
        <v>165</v>
      </c>
      <c r="I23" s="8" t="s">
        <v>310</v>
      </c>
      <c r="J23" s="8" t="s">
        <v>154</v>
      </c>
    </row>
    <row r="24" spans="1:10" s="8" customFormat="1" x14ac:dyDescent="0.25">
      <c r="A24" s="8" t="s">
        <v>3</v>
      </c>
      <c r="B24" s="8" t="s">
        <v>113</v>
      </c>
      <c r="C24" s="8">
        <v>62</v>
      </c>
      <c r="D24" s="8" t="s">
        <v>49</v>
      </c>
      <c r="E24" s="8" t="str">
        <f>CONCATENATE(Table134678[[#This Row],[WINDOWS]],"_",Table134678[[#This Row],[Alarm_Name]])</f>
        <v>Line1_Fiberglass_Coded Alarm Triangle Individual 30</v>
      </c>
      <c r="F24" s="8" t="str">
        <f>_xlfn.CONCAT(LEFT(A24,5),MID(A24,6,4),"-",COUNTIF($A$2:A24,A24))</f>
        <v>Line1_Fib-23</v>
      </c>
      <c r="G24" s="8" t="s">
        <v>373</v>
      </c>
      <c r="H24" s="8" t="s">
        <v>231</v>
      </c>
      <c r="I24" s="8" t="s">
        <v>410</v>
      </c>
      <c r="J24" s="8" t="s">
        <v>154</v>
      </c>
    </row>
    <row r="25" spans="1:10" s="8" customFormat="1" x14ac:dyDescent="0.25">
      <c r="A25" s="8" t="s">
        <v>3</v>
      </c>
      <c r="B25" s="8" t="s">
        <v>113</v>
      </c>
      <c r="C25" s="8">
        <v>62</v>
      </c>
      <c r="D25" s="8" t="s">
        <v>50</v>
      </c>
      <c r="E25" s="8" t="str">
        <f>CONCATENATE(Table134678[[#This Row],[WINDOWS]],"_",Table134678[[#This Row],[Alarm_Name]])</f>
        <v>Line1_Fiberglass_Coded Alarm Triangle Individual 31</v>
      </c>
      <c r="F25" s="8" t="str">
        <f>_xlfn.CONCAT(LEFT(A25,5),MID(A25,6,4),"-",COUNTIF($A$2:A25,A25))</f>
        <v>Line1_Fib-24</v>
      </c>
      <c r="G25" s="8" t="s">
        <v>374</v>
      </c>
      <c r="H25" s="8" t="s">
        <v>233</v>
      </c>
      <c r="I25" s="8" t="s">
        <v>410</v>
      </c>
      <c r="J25" s="8" t="s">
        <v>154</v>
      </c>
    </row>
    <row r="26" spans="1:10" s="8" customFormat="1" x14ac:dyDescent="0.25">
      <c r="A26" s="8" t="s">
        <v>3</v>
      </c>
      <c r="B26" s="8" t="s">
        <v>113</v>
      </c>
      <c r="C26" s="8">
        <v>62</v>
      </c>
      <c r="D26" s="8" t="s">
        <v>51</v>
      </c>
      <c r="E26" s="8" t="str">
        <f>CONCATENATE(Table134678[[#This Row],[WINDOWS]],"_",Table134678[[#This Row],[Alarm_Name]])</f>
        <v>Line1_Fiberglass_Coded Alarm Triangle Individual 32</v>
      </c>
      <c r="F26" s="8" t="str">
        <f>_xlfn.CONCAT(LEFT(A26,5),MID(A26,6,4),"-",COUNTIF($A$2:A26,A26))</f>
        <v>Line1_Fib-25</v>
      </c>
      <c r="G26" s="8" t="s">
        <v>375</v>
      </c>
      <c r="H26" s="8" t="s">
        <v>166</v>
      </c>
      <c r="I26" s="8" t="s">
        <v>410</v>
      </c>
      <c r="J26" s="8" t="s">
        <v>154</v>
      </c>
    </row>
    <row r="27" spans="1:10" s="8" customFormat="1" x14ac:dyDescent="0.25">
      <c r="A27" s="8" t="s">
        <v>3</v>
      </c>
      <c r="B27" s="8" t="s">
        <v>113</v>
      </c>
      <c r="C27" s="8">
        <v>62</v>
      </c>
      <c r="D27" s="8" t="s">
        <v>52</v>
      </c>
      <c r="E27" s="8" t="str">
        <f>CONCATENATE(Table134678[[#This Row],[WINDOWS]],"_",Table134678[[#This Row],[Alarm_Name]])</f>
        <v>Line1_Fiberglass_Coded Alarm Triangle Individual 33</v>
      </c>
      <c r="F27" s="8" t="str">
        <f>_xlfn.CONCAT(LEFT(A27,5),MID(A27,6,4),"-",COUNTIF($A$2:A27,A27))</f>
        <v>Line1_Fib-26</v>
      </c>
      <c r="G27" s="8" t="s">
        <v>419</v>
      </c>
      <c r="H27" s="8" t="s">
        <v>231</v>
      </c>
      <c r="I27" s="8" t="s">
        <v>405</v>
      </c>
      <c r="J27" s="8" t="s">
        <v>154</v>
      </c>
    </row>
    <row r="28" spans="1:10" s="8" customFormat="1" x14ac:dyDescent="0.25">
      <c r="A28" s="8" t="s">
        <v>3</v>
      </c>
      <c r="B28" s="8" t="s">
        <v>113</v>
      </c>
      <c r="C28" s="8">
        <v>62</v>
      </c>
      <c r="D28" s="8" t="s">
        <v>53</v>
      </c>
      <c r="E28" s="8" t="str">
        <f>CONCATENATE(Table134678[[#This Row],[WINDOWS]],"_",Table134678[[#This Row],[Alarm_Name]])</f>
        <v>Line1_Fiberglass_Coded Alarm Triangle Individual 34</v>
      </c>
      <c r="F28" s="8" t="str">
        <f>_xlfn.CONCAT(LEFT(A28,5),MID(A28,6,4),"-",COUNTIF($A$2:A28,A28))</f>
        <v>Line1_Fib-27</v>
      </c>
      <c r="G28" s="8" t="s">
        <v>376</v>
      </c>
      <c r="H28" s="8" t="s">
        <v>166</v>
      </c>
      <c r="I28" s="8" t="s">
        <v>411</v>
      </c>
      <c r="J28" s="8" t="s">
        <v>154</v>
      </c>
    </row>
    <row r="29" spans="1:10" s="8" customFormat="1" x14ac:dyDescent="0.25">
      <c r="A29" s="8" t="s">
        <v>3</v>
      </c>
      <c r="B29" s="8" t="s">
        <v>113</v>
      </c>
      <c r="C29" s="8">
        <v>62</v>
      </c>
      <c r="D29" s="8" t="s">
        <v>54</v>
      </c>
      <c r="E29" s="8" t="str">
        <f>CONCATENATE(Table134678[[#This Row],[WINDOWS]],"_",Table134678[[#This Row],[Alarm_Name]])</f>
        <v>Line1_Fiberglass_Coded Alarm Triangle Individual 35</v>
      </c>
      <c r="F29" s="8" t="str">
        <f>_xlfn.CONCAT(LEFT(A29,5),MID(A29,6,4),"-",COUNTIF($A$2:A29,A29))</f>
        <v>Line1_Fib-28</v>
      </c>
      <c r="G29" s="8" t="s">
        <v>377</v>
      </c>
      <c r="H29" s="8" t="s">
        <v>233</v>
      </c>
      <c r="I29" s="8" t="s">
        <v>411</v>
      </c>
      <c r="J29" s="8" t="s">
        <v>154</v>
      </c>
    </row>
    <row r="30" spans="1:10" s="8" customFormat="1" x14ac:dyDescent="0.25">
      <c r="A30" s="8" t="s">
        <v>3</v>
      </c>
      <c r="B30" s="8" t="s">
        <v>113</v>
      </c>
      <c r="C30" s="8">
        <v>62</v>
      </c>
      <c r="D30" s="8" t="s">
        <v>56</v>
      </c>
      <c r="E30" s="8" t="str">
        <f>CONCATENATE(Table134678[[#This Row],[WINDOWS]],"_",Table134678[[#This Row],[Alarm_Name]])</f>
        <v>Line1_Fiberglass_Coded Alarm Triangle Individual 39</v>
      </c>
      <c r="F30" s="8" t="str">
        <f>_xlfn.CONCAT(LEFT(A30,5),MID(A30,6,4),"-",COUNTIF($A$2:A30,A30))</f>
        <v>Line1_Fib-29</v>
      </c>
      <c r="G30" s="8" t="s">
        <v>378</v>
      </c>
      <c r="H30" s="8" t="s">
        <v>231</v>
      </c>
      <c r="I30" s="8" t="s">
        <v>411</v>
      </c>
      <c r="J30" s="8" t="s">
        <v>154</v>
      </c>
    </row>
    <row r="31" spans="1:10" s="8" customFormat="1" x14ac:dyDescent="0.25">
      <c r="A31" s="8" t="s">
        <v>3</v>
      </c>
      <c r="B31" s="8" t="s">
        <v>113</v>
      </c>
      <c r="C31" s="8">
        <v>62</v>
      </c>
      <c r="D31" s="8" t="s">
        <v>20</v>
      </c>
      <c r="E31" s="8" t="str">
        <f>CONCATENATE(Table134678[[#This Row],[WINDOWS]],"_",Table134678[[#This Row],[Alarm_Name]])</f>
        <v>Line1_Fiberglass_Coded Alarm Triangle Individual 4</v>
      </c>
      <c r="F31" s="8" t="str">
        <f>_xlfn.CONCAT(LEFT(A31,5),MID(A31,6,4),"-",COUNTIF($A$2:A31,A31))</f>
        <v>Line1_Fib-30</v>
      </c>
      <c r="G31" s="8" t="s">
        <v>312</v>
      </c>
      <c r="H31" s="8" t="s">
        <v>184</v>
      </c>
      <c r="I31" s="8" t="s">
        <v>397</v>
      </c>
      <c r="J31" s="8" t="s">
        <v>154</v>
      </c>
    </row>
    <row r="32" spans="1:10" s="8" customFormat="1" x14ac:dyDescent="0.25">
      <c r="A32" s="8" t="s">
        <v>3</v>
      </c>
      <c r="B32" s="8" t="s">
        <v>113</v>
      </c>
      <c r="C32" s="8">
        <v>62</v>
      </c>
      <c r="D32" s="8" t="s">
        <v>57</v>
      </c>
      <c r="E32" s="8" t="str">
        <f>CONCATENATE(Table134678[[#This Row],[WINDOWS]],"_",Table134678[[#This Row],[Alarm_Name]])</f>
        <v>Line1_Fiberglass_Coded Alarm Triangle Individual 40</v>
      </c>
      <c r="F32" s="8" t="str">
        <f>_xlfn.CONCAT(LEFT(A32,5),MID(A32,6,4),"-",COUNTIF($A$2:A32,A32))</f>
        <v>Line1_Fib-31</v>
      </c>
      <c r="G32" s="8" t="s">
        <v>379</v>
      </c>
      <c r="H32" s="8" t="s">
        <v>231</v>
      </c>
      <c r="I32" s="8" t="s">
        <v>412</v>
      </c>
      <c r="J32" s="8" t="s">
        <v>154</v>
      </c>
    </row>
    <row r="33" spans="1:10" s="8" customFormat="1" x14ac:dyDescent="0.25">
      <c r="A33" s="8" t="s">
        <v>3</v>
      </c>
      <c r="B33" s="8" t="s">
        <v>113</v>
      </c>
      <c r="C33" s="8">
        <v>62</v>
      </c>
      <c r="D33" s="8" t="s">
        <v>58</v>
      </c>
      <c r="E33" s="8" t="str">
        <f>CONCATENATE(Table134678[[#This Row],[WINDOWS]],"_",Table134678[[#This Row],[Alarm_Name]])</f>
        <v>Line1_Fiberglass_Coded Alarm Triangle Individual 41</v>
      </c>
      <c r="F33" s="8" t="str">
        <f>_xlfn.CONCAT(LEFT(A33,5),MID(A33,6,4),"-",COUNTIF($A$2:A33,A33))</f>
        <v>Line1_Fib-32</v>
      </c>
      <c r="G33" s="8" t="s">
        <v>380</v>
      </c>
      <c r="H33" s="8" t="s">
        <v>233</v>
      </c>
      <c r="I33" s="8" t="s">
        <v>412</v>
      </c>
      <c r="J33" s="8" t="s">
        <v>154</v>
      </c>
    </row>
    <row r="34" spans="1:10" s="8" customFormat="1" x14ac:dyDescent="0.25">
      <c r="A34" s="8" t="s">
        <v>3</v>
      </c>
      <c r="B34" s="8" t="s">
        <v>113</v>
      </c>
      <c r="C34" s="8">
        <v>62</v>
      </c>
      <c r="D34" s="8" t="s">
        <v>59</v>
      </c>
      <c r="E34" s="8" t="str">
        <f>CONCATENATE(Table134678[[#This Row],[WINDOWS]],"_",Table134678[[#This Row],[Alarm_Name]])</f>
        <v>Line1_Fiberglass_Coded Alarm Triangle Individual 42</v>
      </c>
      <c r="F34" s="8" t="str">
        <f>_xlfn.CONCAT(LEFT(A34,5),MID(A34,6,4),"-",COUNTIF($A$2:A34,A34))</f>
        <v>Line1_Fib-33</v>
      </c>
      <c r="G34" s="8" t="s">
        <v>381</v>
      </c>
      <c r="H34" s="8" t="s">
        <v>166</v>
      </c>
      <c r="I34" s="8" t="s">
        <v>412</v>
      </c>
      <c r="J34" s="8" t="s">
        <v>154</v>
      </c>
    </row>
    <row r="35" spans="1:10" s="8" customFormat="1" x14ac:dyDescent="0.25">
      <c r="A35" s="8" t="s">
        <v>3</v>
      </c>
      <c r="B35" s="8" t="s">
        <v>113</v>
      </c>
      <c r="C35" s="8">
        <v>62</v>
      </c>
      <c r="D35" s="8" t="s">
        <v>60</v>
      </c>
      <c r="E35" s="8" t="str">
        <f>CONCATENATE(Table134678[[#This Row],[WINDOWS]],"_",Table134678[[#This Row],[Alarm_Name]])</f>
        <v>Line1_Fiberglass_Coded Alarm Triangle Individual 43</v>
      </c>
      <c r="F35" s="8" t="str">
        <f>_xlfn.CONCAT(LEFT(A35,5),MID(A35,6,4),"-",COUNTIF($A$2:A35,A35))</f>
        <v>Line1_Fib-34</v>
      </c>
      <c r="G35" s="8" t="s">
        <v>382</v>
      </c>
      <c r="H35" s="8" t="s">
        <v>166</v>
      </c>
      <c r="I35" s="8" t="s">
        <v>420</v>
      </c>
      <c r="J35" s="8" t="s">
        <v>154</v>
      </c>
    </row>
    <row r="36" spans="1:10" s="8" customFormat="1" x14ac:dyDescent="0.25">
      <c r="A36" s="8" t="s">
        <v>3</v>
      </c>
      <c r="B36" s="8" t="s">
        <v>113</v>
      </c>
      <c r="C36" s="8">
        <v>62</v>
      </c>
      <c r="D36" s="8" t="s">
        <v>61</v>
      </c>
      <c r="E36" s="8" t="str">
        <f>CONCATENATE(Table134678[[#This Row],[WINDOWS]],"_",Table134678[[#This Row],[Alarm_Name]])</f>
        <v>Line1_Fiberglass_Coded Alarm Triangle Individual 44</v>
      </c>
      <c r="F36" s="8" t="str">
        <f>_xlfn.CONCAT(LEFT(A36,5),MID(A36,6,4),"-",COUNTIF($A$2:A36,A36))</f>
        <v>Line1_Fib-35</v>
      </c>
      <c r="G36" s="8" t="s">
        <v>383</v>
      </c>
      <c r="H36" s="8" t="s">
        <v>233</v>
      </c>
      <c r="I36" s="8" t="s">
        <v>420</v>
      </c>
      <c r="J36" s="8" t="s">
        <v>154</v>
      </c>
    </row>
    <row r="37" spans="1:10" s="8" customFormat="1" x14ac:dyDescent="0.25">
      <c r="A37" s="8" t="s">
        <v>3</v>
      </c>
      <c r="B37" s="8" t="s">
        <v>113</v>
      </c>
      <c r="C37" s="8">
        <v>62</v>
      </c>
      <c r="D37" s="8" t="s">
        <v>62</v>
      </c>
      <c r="E37" s="8" t="str">
        <f>CONCATENATE(Table134678[[#This Row],[WINDOWS]],"_",Table134678[[#This Row],[Alarm_Name]])</f>
        <v>Line1_Fiberglass_Coded Alarm Triangle Individual 45</v>
      </c>
      <c r="F37" s="8" t="str">
        <f>_xlfn.CONCAT(LEFT(A37,5),MID(A37,6,4),"-",COUNTIF($A$2:A37,A37))</f>
        <v>Line1_Fib-36</v>
      </c>
      <c r="G37" s="8" t="s">
        <v>384</v>
      </c>
      <c r="H37" s="8" t="s">
        <v>231</v>
      </c>
      <c r="I37" s="8" t="s">
        <v>420</v>
      </c>
      <c r="J37" s="8" t="s">
        <v>154</v>
      </c>
    </row>
    <row r="38" spans="1:10" s="8" customFormat="1" x14ac:dyDescent="0.25">
      <c r="A38" s="8" t="s">
        <v>3</v>
      </c>
      <c r="B38" s="8" t="s">
        <v>113</v>
      </c>
      <c r="C38" s="8">
        <v>62</v>
      </c>
      <c r="D38" s="8" t="s">
        <v>63</v>
      </c>
      <c r="E38" s="8" t="str">
        <f>CONCATENATE(Table134678[[#This Row],[WINDOWS]],"_",Table134678[[#This Row],[Alarm_Name]])</f>
        <v>Line1_Fiberglass_Coded Alarm Triangle Individual 46</v>
      </c>
      <c r="F38" s="8" t="str">
        <f>_xlfn.CONCAT(LEFT(A38,5),MID(A38,6,4),"-",COUNTIF($A$2:A38,A38))</f>
        <v>Line1_Fib-37</v>
      </c>
      <c r="G38" s="8" t="s">
        <v>385</v>
      </c>
      <c r="H38" s="8" t="s">
        <v>228</v>
      </c>
      <c r="I38" s="8" t="s">
        <v>402</v>
      </c>
      <c r="J38" s="8" t="s">
        <v>154</v>
      </c>
    </row>
    <row r="39" spans="1:10" s="8" customFormat="1" x14ac:dyDescent="0.25">
      <c r="A39" s="8" t="s">
        <v>3</v>
      </c>
      <c r="B39" s="8" t="s">
        <v>113</v>
      </c>
      <c r="C39" s="8">
        <v>62</v>
      </c>
      <c r="D39" s="8" t="s">
        <v>64</v>
      </c>
      <c r="E39" s="8" t="str">
        <f>CONCATENATE(Table134678[[#This Row],[WINDOWS]],"_",Table134678[[#This Row],[Alarm_Name]])</f>
        <v>Line1_Fiberglass_Coded Alarm Triangle Individual 47</v>
      </c>
      <c r="F39" s="8" t="str">
        <f>_xlfn.CONCAT(LEFT(A39,5),MID(A39,6,4),"-",COUNTIF($A$2:A39,A39))</f>
        <v>Line1_Fib-38</v>
      </c>
      <c r="G39" s="8" t="s">
        <v>386</v>
      </c>
      <c r="H39" s="8" t="s">
        <v>228</v>
      </c>
      <c r="I39" s="8" t="s">
        <v>404</v>
      </c>
      <c r="J39" s="8" t="s">
        <v>154</v>
      </c>
    </row>
    <row r="40" spans="1:10" s="8" customFormat="1" x14ac:dyDescent="0.25">
      <c r="A40" s="8" t="s">
        <v>3</v>
      </c>
      <c r="B40" s="8" t="s">
        <v>113</v>
      </c>
      <c r="C40" s="8">
        <v>62</v>
      </c>
      <c r="D40" s="8" t="s">
        <v>65</v>
      </c>
      <c r="E40" s="8" t="str">
        <f>CONCATENATE(Table134678[[#This Row],[WINDOWS]],"_",Table134678[[#This Row],[Alarm_Name]])</f>
        <v>Line1_Fiberglass_Coded Alarm Triangle Individual 48</v>
      </c>
      <c r="F40" s="8" t="str">
        <f>_xlfn.CONCAT(LEFT(A40,5),MID(A40,6,4),"-",COUNTIF($A$2:A40,A40))</f>
        <v>Line1_Fib-39</v>
      </c>
      <c r="G40" s="8" t="s">
        <v>387</v>
      </c>
      <c r="H40" s="8" t="s">
        <v>231</v>
      </c>
      <c r="I40" s="8" t="s">
        <v>406</v>
      </c>
      <c r="J40" s="8" t="s">
        <v>154</v>
      </c>
    </row>
    <row r="41" spans="1:10" s="8" customFormat="1" x14ac:dyDescent="0.25">
      <c r="A41" s="8" t="s">
        <v>3</v>
      </c>
      <c r="B41" s="8" t="s">
        <v>113</v>
      </c>
      <c r="C41" s="8">
        <v>62</v>
      </c>
      <c r="D41" s="8" t="s">
        <v>66</v>
      </c>
      <c r="E41" s="8" t="str">
        <f>CONCATENATE(Table134678[[#This Row],[WINDOWS]],"_",Table134678[[#This Row],[Alarm_Name]])</f>
        <v>Line1_Fiberglass_Coded Alarm Triangle Individual 49</v>
      </c>
      <c r="F41" s="8" t="str">
        <f>_xlfn.CONCAT(LEFT(A41,5),MID(A41,6,4),"-",COUNTIF($A$2:A41,A41))</f>
        <v>Line1_Fib-40</v>
      </c>
      <c r="G41" s="8" t="s">
        <v>388</v>
      </c>
      <c r="H41" s="8" t="s">
        <v>233</v>
      </c>
      <c r="I41" s="8" t="s">
        <v>406</v>
      </c>
      <c r="J41" s="8" t="s">
        <v>154</v>
      </c>
    </row>
    <row r="42" spans="1:10" s="8" customFormat="1" x14ac:dyDescent="0.25">
      <c r="A42" s="8" t="s">
        <v>3</v>
      </c>
      <c r="B42" s="8" t="s">
        <v>113</v>
      </c>
      <c r="C42" s="8">
        <v>62</v>
      </c>
      <c r="D42" s="8" t="s">
        <v>15</v>
      </c>
      <c r="E42" s="8" t="str">
        <f>CONCATENATE(Table134678[[#This Row],[WINDOWS]],"_",Table134678[[#This Row],[Alarm_Name]])</f>
        <v>Line1_Fiberglass_Coded Alarm Triangle Individual 5</v>
      </c>
      <c r="F42" s="8" t="str">
        <f>_xlfn.CONCAT(LEFT(A42,5),MID(A42,6,4),"-",COUNTIF($A$2:A42,A42))</f>
        <v>Line1_Fib-41</v>
      </c>
      <c r="G42" s="8" t="s">
        <v>313</v>
      </c>
      <c r="H42" s="8" t="s">
        <v>163</v>
      </c>
      <c r="I42" s="8" t="s">
        <v>397</v>
      </c>
      <c r="J42" s="8" t="s">
        <v>154</v>
      </c>
    </row>
    <row r="43" spans="1:10" s="8" customFormat="1" x14ac:dyDescent="0.25">
      <c r="A43" s="8" t="s">
        <v>3</v>
      </c>
      <c r="B43" s="8" t="s">
        <v>113</v>
      </c>
      <c r="C43" s="8">
        <v>62</v>
      </c>
      <c r="D43" s="8" t="s">
        <v>67</v>
      </c>
      <c r="E43" s="8" t="str">
        <f>CONCATENATE(Table134678[[#This Row],[WINDOWS]],"_",Table134678[[#This Row],[Alarm_Name]])</f>
        <v>Line1_Fiberglass_Coded Alarm Triangle Individual 50</v>
      </c>
      <c r="F43" s="8" t="str">
        <f>_xlfn.CONCAT(LEFT(A43,5),MID(A43,6,4),"-",COUNTIF($A$2:A43,A43))</f>
        <v>Line1_Fib-42</v>
      </c>
      <c r="G43" s="8" t="s">
        <v>389</v>
      </c>
      <c r="H43" s="8" t="s">
        <v>166</v>
      </c>
      <c r="I43" s="8" t="s">
        <v>406</v>
      </c>
      <c r="J43" s="8" t="s">
        <v>154</v>
      </c>
    </row>
    <row r="44" spans="1:10" s="8" customFormat="1" x14ac:dyDescent="0.25">
      <c r="A44" s="8" t="s">
        <v>3</v>
      </c>
      <c r="B44" s="8" t="s">
        <v>113</v>
      </c>
      <c r="C44" s="8">
        <v>62</v>
      </c>
      <c r="D44" s="8" t="s">
        <v>68</v>
      </c>
      <c r="E44" s="8" t="str">
        <f>CONCATENATE(Table134678[[#This Row],[WINDOWS]],"_",Table134678[[#This Row],[Alarm_Name]])</f>
        <v>Line1_Fiberglass_Coded Alarm Triangle Individual 51</v>
      </c>
      <c r="F44" s="8" t="str">
        <f>_xlfn.CONCAT(LEFT(A44,5),MID(A44,6,4),"-",COUNTIF($A$2:A44,A44))</f>
        <v>Line1_Fib-43</v>
      </c>
      <c r="G44" s="8" t="s">
        <v>221</v>
      </c>
      <c r="H44" s="8" t="s">
        <v>166</v>
      </c>
      <c r="I44" s="8" t="s">
        <v>232</v>
      </c>
      <c r="J44" s="8" t="s">
        <v>154</v>
      </c>
    </row>
    <row r="45" spans="1:10" s="8" customFormat="1" x14ac:dyDescent="0.25">
      <c r="A45" s="8" t="s">
        <v>3</v>
      </c>
      <c r="B45" s="8" t="s">
        <v>113</v>
      </c>
      <c r="C45" s="8">
        <v>62</v>
      </c>
      <c r="D45" s="8" t="s">
        <v>69</v>
      </c>
      <c r="E45" s="8" t="str">
        <f>CONCATENATE(Table134678[[#This Row],[WINDOWS]],"_",Table134678[[#This Row],[Alarm_Name]])</f>
        <v>Line1_Fiberglass_Coded Alarm Triangle Individual 52</v>
      </c>
      <c r="F45" s="8" t="str">
        <f>_xlfn.CONCAT(LEFT(A45,5),MID(A45,6,4),"-",COUNTIF($A$2:A45,A45))</f>
        <v>Line1_Fib-44</v>
      </c>
      <c r="G45" s="8" t="s">
        <v>222</v>
      </c>
      <c r="H45" s="8" t="s">
        <v>233</v>
      </c>
      <c r="I45" s="8" t="s">
        <v>232</v>
      </c>
      <c r="J45" s="8" t="s">
        <v>154</v>
      </c>
    </row>
    <row r="46" spans="1:10" s="8" customFormat="1" x14ac:dyDescent="0.25">
      <c r="A46" s="8" t="s">
        <v>3</v>
      </c>
      <c r="B46" s="8" t="s">
        <v>113</v>
      </c>
      <c r="C46" s="8">
        <v>62</v>
      </c>
      <c r="D46" s="8" t="s">
        <v>70</v>
      </c>
      <c r="E46" s="8" t="str">
        <f>CONCATENATE(Table134678[[#This Row],[WINDOWS]],"_",Table134678[[#This Row],[Alarm_Name]])</f>
        <v>Line1_Fiberglass_Coded Alarm Triangle Individual 53</v>
      </c>
      <c r="F46" s="8" t="str">
        <f>_xlfn.CONCAT(LEFT(A46,5),MID(A46,6,4),"-",COUNTIF($A$2:A46,A46))</f>
        <v>Line1_Fib-45</v>
      </c>
      <c r="G46" s="8" t="s">
        <v>223</v>
      </c>
      <c r="H46" s="8" t="s">
        <v>231</v>
      </c>
      <c r="I46" s="8" t="s">
        <v>232</v>
      </c>
      <c r="J46" s="8" t="s">
        <v>154</v>
      </c>
    </row>
    <row r="47" spans="1:10" s="8" customFormat="1" x14ac:dyDescent="0.25">
      <c r="A47" s="8" t="s">
        <v>3</v>
      </c>
      <c r="B47" s="8" t="s">
        <v>113</v>
      </c>
      <c r="C47" s="8">
        <v>62</v>
      </c>
      <c r="D47" s="8" t="s">
        <v>71</v>
      </c>
      <c r="E47" s="8" t="str">
        <f>CONCATENATE(Table134678[[#This Row],[WINDOWS]],"_",Table134678[[#This Row],[Alarm_Name]])</f>
        <v>Line1_Fiberglass_Coded Alarm Triangle Individual 54</v>
      </c>
      <c r="F47" s="8" t="str">
        <f>_xlfn.CONCAT(LEFT(A47,5),MID(A47,6,4),"-",COUNTIF($A$2:A47,A47))</f>
        <v>Line1_Fib-46</v>
      </c>
      <c r="G47" s="8" t="s">
        <v>223</v>
      </c>
      <c r="H47" s="8" t="s">
        <v>231</v>
      </c>
      <c r="I47" s="8" t="s">
        <v>232</v>
      </c>
      <c r="J47" s="8" t="s">
        <v>154</v>
      </c>
    </row>
    <row r="48" spans="1:10" s="8" customFormat="1" x14ac:dyDescent="0.25">
      <c r="A48" s="8" t="s">
        <v>3</v>
      </c>
      <c r="B48" s="8" t="s">
        <v>113</v>
      </c>
      <c r="C48" s="8">
        <v>62</v>
      </c>
      <c r="D48" s="8" t="s">
        <v>72</v>
      </c>
      <c r="E48" s="8" t="str">
        <f>CONCATENATE(Table134678[[#This Row],[WINDOWS]],"_",Table134678[[#This Row],[Alarm_Name]])</f>
        <v>Line1_Fiberglass_Coded Alarm Triangle Individual 55</v>
      </c>
      <c r="F48" s="8" t="str">
        <f>_xlfn.CONCAT(LEFT(A48,5),MID(A48,6,4),"-",COUNTIF($A$2:A48,A48))</f>
        <v>Line1_Fib-47</v>
      </c>
      <c r="G48" s="8" t="s">
        <v>222</v>
      </c>
      <c r="H48" s="8" t="s">
        <v>233</v>
      </c>
      <c r="I48" s="8" t="s">
        <v>232</v>
      </c>
      <c r="J48" s="8" t="s">
        <v>154</v>
      </c>
    </row>
    <row r="49" spans="1:10" s="8" customFormat="1" x14ac:dyDescent="0.25">
      <c r="A49" s="8" t="s">
        <v>3</v>
      </c>
      <c r="B49" s="8" t="s">
        <v>113</v>
      </c>
      <c r="C49" s="8">
        <v>62</v>
      </c>
      <c r="D49" s="8" t="s">
        <v>73</v>
      </c>
      <c r="E49" s="8" t="str">
        <f>CONCATENATE(Table134678[[#This Row],[WINDOWS]],"_",Table134678[[#This Row],[Alarm_Name]])</f>
        <v>Line1_Fiberglass_Coded Alarm Triangle Individual 56</v>
      </c>
      <c r="F49" s="8" t="str">
        <f>_xlfn.CONCAT(LEFT(A49,5),MID(A49,6,4),"-",COUNTIF($A$2:A49,A49))</f>
        <v>Line1_Fib-48</v>
      </c>
      <c r="G49" s="8" t="s">
        <v>221</v>
      </c>
      <c r="H49" s="8" t="s">
        <v>166</v>
      </c>
      <c r="I49" s="8" t="s">
        <v>232</v>
      </c>
      <c r="J49" s="8" t="s">
        <v>154</v>
      </c>
    </row>
    <row r="50" spans="1:10" s="8" customFormat="1" x14ac:dyDescent="0.25">
      <c r="A50" s="8" t="s">
        <v>3</v>
      </c>
      <c r="B50" s="8" t="s">
        <v>113</v>
      </c>
      <c r="C50" s="8">
        <v>62</v>
      </c>
      <c r="D50" s="8" t="s">
        <v>74</v>
      </c>
      <c r="E50" s="8" t="str">
        <f>CONCATENATE(Table134678[[#This Row],[WINDOWS]],"_",Table134678[[#This Row],[Alarm_Name]])</f>
        <v>Line1_Fiberglass_Coded Alarm Triangle Individual 57</v>
      </c>
      <c r="F50" s="8" t="str">
        <f>_xlfn.CONCAT(LEFT(A50,5),MID(A50,6,4),"-",COUNTIF($A$2:A50,A50))</f>
        <v>Line1_Fib-49</v>
      </c>
      <c r="G50" s="8" t="s">
        <v>225</v>
      </c>
      <c r="H50" s="8" t="s">
        <v>190</v>
      </c>
      <c r="I50" s="8" t="s">
        <v>229</v>
      </c>
      <c r="J50" s="8" t="s">
        <v>154</v>
      </c>
    </row>
    <row r="51" spans="1:10" s="8" customFormat="1" x14ac:dyDescent="0.25">
      <c r="A51" s="8" t="s">
        <v>3</v>
      </c>
      <c r="B51" s="8" t="s">
        <v>113</v>
      </c>
      <c r="C51" s="8">
        <v>62</v>
      </c>
      <c r="D51" s="8" t="s">
        <v>75</v>
      </c>
      <c r="E51" s="8" t="str">
        <f>CONCATENATE(Table134678[[#This Row],[WINDOWS]],"_",Table134678[[#This Row],[Alarm_Name]])</f>
        <v>Line1_Fiberglass_Coded Alarm Triangle Individual 58</v>
      </c>
      <c r="F51" s="8" t="str">
        <f>_xlfn.CONCAT(LEFT(A51,5),MID(A51,6,4),"-",COUNTIF($A$2:A51,A51))</f>
        <v>Line1_Fib-50</v>
      </c>
      <c r="G51" s="8" t="s">
        <v>226</v>
      </c>
      <c r="H51" s="8" t="s">
        <v>189</v>
      </c>
      <c r="J51" s="8" t="s">
        <v>154</v>
      </c>
    </row>
    <row r="52" spans="1:10" s="8" customFormat="1" x14ac:dyDescent="0.25">
      <c r="A52" s="8" t="s">
        <v>3</v>
      </c>
      <c r="B52" s="8" t="s">
        <v>113</v>
      </c>
      <c r="C52" s="8">
        <v>62</v>
      </c>
      <c r="D52" s="8" t="s">
        <v>76</v>
      </c>
      <c r="E52" s="8" t="str">
        <f>CONCATENATE(Table134678[[#This Row],[WINDOWS]],"_",Table134678[[#This Row],[Alarm_Name]])</f>
        <v>Line1_Fiberglass_Coded Alarm Triangle Individual 59</v>
      </c>
      <c r="F52" s="8" t="str">
        <f>_xlfn.CONCAT(LEFT(A52,5),MID(A52,6,4),"-",COUNTIF($A$2:A52,A52))</f>
        <v>Line1_Fib-51</v>
      </c>
      <c r="G52" s="8" t="s">
        <v>227</v>
      </c>
      <c r="H52" s="8" t="s">
        <v>228</v>
      </c>
      <c r="I52" s="8" t="s">
        <v>257</v>
      </c>
      <c r="J52" s="8" t="s">
        <v>154</v>
      </c>
    </row>
    <row r="53" spans="1:10" s="8" customFormat="1" x14ac:dyDescent="0.25">
      <c r="A53" s="8" t="s">
        <v>3</v>
      </c>
      <c r="B53" s="8" t="s">
        <v>113</v>
      </c>
      <c r="C53" s="8">
        <v>62</v>
      </c>
      <c r="D53" s="8" t="s">
        <v>21</v>
      </c>
      <c r="E53" s="8" t="str">
        <f>CONCATENATE(Table134678[[#This Row],[WINDOWS]],"_",Table134678[[#This Row],[Alarm_Name]])</f>
        <v>Line1_Fiberglass_Coded Alarm Triangle Individual 6</v>
      </c>
      <c r="F53" s="8" t="str">
        <f>_xlfn.CONCAT(LEFT(A53,5),MID(A53,6,4),"-",COUNTIF($A$2:A53,A53))</f>
        <v>Line1_Fib-52</v>
      </c>
      <c r="G53" s="8" t="s">
        <v>314</v>
      </c>
      <c r="H53" s="8" t="s">
        <v>165</v>
      </c>
      <c r="I53" s="8" t="s">
        <v>397</v>
      </c>
      <c r="J53" s="8" t="s">
        <v>154</v>
      </c>
    </row>
    <row r="54" spans="1:10" s="8" customFormat="1" x14ac:dyDescent="0.25">
      <c r="A54" s="8" t="s">
        <v>3</v>
      </c>
      <c r="B54" s="8" t="s">
        <v>113</v>
      </c>
      <c r="C54" s="8">
        <v>62</v>
      </c>
      <c r="D54" s="8" t="s">
        <v>77</v>
      </c>
      <c r="E54" s="8" t="str">
        <f>CONCATENATE(Table134678[[#This Row],[WINDOWS]],"_",Table134678[[#This Row],[Alarm_Name]])</f>
        <v>Line1_Fiberglass_Coded Alarm Triangle Individual 60</v>
      </c>
      <c r="F54" s="8" t="str">
        <f>_xlfn.CONCAT(LEFT(A54,5),MID(A54,6,4),"-",COUNTIF($A$2:A54,A54))</f>
        <v>Line1_Fib-53</v>
      </c>
      <c r="G54" s="8" t="s">
        <v>227</v>
      </c>
      <c r="H54" s="8" t="s">
        <v>228</v>
      </c>
      <c r="I54" s="8" t="s">
        <v>257</v>
      </c>
      <c r="J54" s="8" t="s">
        <v>154</v>
      </c>
    </row>
    <row r="55" spans="1:10" s="8" customFormat="1" x14ac:dyDescent="0.25">
      <c r="A55" s="8" t="s">
        <v>3</v>
      </c>
      <c r="B55" s="8" t="s">
        <v>113</v>
      </c>
      <c r="C55" s="8">
        <v>62</v>
      </c>
      <c r="D55" s="8" t="s">
        <v>78</v>
      </c>
      <c r="E55" s="8" t="str">
        <f>CONCATENATE(Table134678[[#This Row],[WINDOWS]],"_",Table134678[[#This Row],[Alarm_Name]])</f>
        <v>Line1_Fiberglass_Coded Alarm Triangle Individual 61</v>
      </c>
      <c r="F55" s="8" t="str">
        <f>_xlfn.CONCAT(LEFT(A55,5),MID(A55,6,4),"-",COUNTIF($A$2:A55,A55))</f>
        <v>Line1_Fib-54</v>
      </c>
      <c r="G55" s="8" t="s">
        <v>390</v>
      </c>
      <c r="H55" s="8" t="s">
        <v>396</v>
      </c>
      <c r="I55" s="8" t="s">
        <v>403</v>
      </c>
      <c r="J55" s="8" t="s">
        <v>154</v>
      </c>
    </row>
    <row r="56" spans="1:10" s="8" customFormat="1" x14ac:dyDescent="0.25">
      <c r="A56" s="8" t="s">
        <v>3</v>
      </c>
      <c r="B56" s="8" t="s">
        <v>113</v>
      </c>
      <c r="C56" s="8">
        <v>62</v>
      </c>
      <c r="D56" s="8" t="s">
        <v>79</v>
      </c>
      <c r="E56" s="8" t="str">
        <f>CONCATENATE(Table134678[[#This Row],[WINDOWS]],"_",Table134678[[#This Row],[Alarm_Name]])</f>
        <v>Line1_Fiberglass_Coded Alarm Triangle Individual 62</v>
      </c>
      <c r="F56" s="8" t="str">
        <f>_xlfn.CONCAT(LEFT(A56,5),MID(A56,6,4),"-",COUNTIF($A$2:A56,A56))</f>
        <v>Line1_Fib-55</v>
      </c>
      <c r="G56" s="8" t="s">
        <v>391</v>
      </c>
      <c r="H56" s="8" t="s">
        <v>401</v>
      </c>
      <c r="I56" s="8" t="s">
        <v>421</v>
      </c>
      <c r="J56" s="8" t="s">
        <v>154</v>
      </c>
    </row>
    <row r="57" spans="1:10" s="8" customFormat="1" x14ac:dyDescent="0.25">
      <c r="A57" s="8" t="s">
        <v>3</v>
      </c>
      <c r="B57" s="8" t="s">
        <v>113</v>
      </c>
      <c r="C57" s="8">
        <v>62</v>
      </c>
      <c r="D57" s="8" t="s">
        <v>80</v>
      </c>
      <c r="E57" s="8" t="str">
        <f>CONCATENATE(Table134678[[#This Row],[WINDOWS]],"_",Table134678[[#This Row],[Alarm_Name]])</f>
        <v>Line1_Fiberglass_Coded Alarm Triangle Individual 63</v>
      </c>
      <c r="F57" s="8" t="str">
        <f>_xlfn.CONCAT(LEFT(A57,5),MID(A57,6,4),"-",COUNTIF($A$2:A57,A57))</f>
        <v>Line1_Fib-56</v>
      </c>
      <c r="G57" s="8" t="s">
        <v>392</v>
      </c>
      <c r="H57" s="8" t="s">
        <v>400</v>
      </c>
      <c r="I57" s="8" t="s">
        <v>421</v>
      </c>
      <c r="J57" s="8" t="s">
        <v>154</v>
      </c>
    </row>
    <row r="58" spans="1:10" s="8" customFormat="1" x14ac:dyDescent="0.25">
      <c r="A58" s="8" t="s">
        <v>3</v>
      </c>
      <c r="B58" s="8" t="s">
        <v>113</v>
      </c>
      <c r="C58" s="8">
        <v>62</v>
      </c>
      <c r="D58" s="8" t="s">
        <v>81</v>
      </c>
      <c r="E58" s="8" t="str">
        <f>CONCATENATE(Table134678[[#This Row],[WINDOWS]],"_",Table134678[[#This Row],[Alarm_Name]])</f>
        <v>Line1_Fiberglass_Coded Alarm Triangle Individual 64</v>
      </c>
      <c r="F58" s="8" t="str">
        <f>_xlfn.CONCAT(LEFT(A58,5),MID(A58,6,4),"-",COUNTIF($A$2:A58,A58))</f>
        <v>Line1_Fib-57</v>
      </c>
      <c r="G58" s="8" t="s">
        <v>393</v>
      </c>
      <c r="H58" s="8" t="s">
        <v>399</v>
      </c>
      <c r="I58" s="8" t="s">
        <v>421</v>
      </c>
      <c r="J58" s="8" t="s">
        <v>154</v>
      </c>
    </row>
    <row r="59" spans="1:10" s="8" customFormat="1" x14ac:dyDescent="0.25">
      <c r="A59" s="8" t="s">
        <v>3</v>
      </c>
      <c r="B59" s="8" t="s">
        <v>113</v>
      </c>
      <c r="C59" s="8">
        <v>63</v>
      </c>
      <c r="D59" s="8" t="s">
        <v>82</v>
      </c>
      <c r="E59" s="8" t="str">
        <f>CONCATENATE(Table134678[[#This Row],[WINDOWS]],"_",Table134678[[#This Row],[Alarm_Name]])</f>
        <v>Line1_Fiberglass_Coded Alarm Triangle Individual 65</v>
      </c>
      <c r="F59" s="8" t="str">
        <f>_xlfn.CONCAT(LEFT(A59,5),MID(A59,6,4),"-",COUNTIF($A$2:A59,A59))</f>
        <v>Line1_Fib-58</v>
      </c>
      <c r="G59" s="8" t="s">
        <v>394</v>
      </c>
      <c r="H59" s="8" t="s">
        <v>398</v>
      </c>
      <c r="I59" s="8" t="s">
        <v>421</v>
      </c>
      <c r="J59" s="8" t="s">
        <v>154</v>
      </c>
    </row>
    <row r="60" spans="1:10" s="8" customFormat="1" x14ac:dyDescent="0.25">
      <c r="A60" s="8" t="s">
        <v>3</v>
      </c>
      <c r="B60" s="8" t="s">
        <v>113</v>
      </c>
      <c r="C60" s="8">
        <v>64</v>
      </c>
      <c r="D60" s="8" t="s">
        <v>23</v>
      </c>
      <c r="E60" s="8" t="str">
        <f>CONCATENATE(Table134678[[#This Row],[WINDOWS]],"_",Table134678[[#This Row],[Alarm_Name]])</f>
        <v>Line1_Fiberglass_Coded Alarm Triangle Individual 7</v>
      </c>
      <c r="F60" s="8" t="str">
        <f>_xlfn.CONCAT(LEFT(A60,5),MID(A60,6,4),"-",COUNTIF($A$2:A60,A60))</f>
        <v>Line1_Fib-59</v>
      </c>
      <c r="G60" s="8" t="s">
        <v>315</v>
      </c>
      <c r="H60" s="8" t="s">
        <v>166</v>
      </c>
      <c r="I60" s="8" t="s">
        <v>402</v>
      </c>
      <c r="J60" s="8" t="s">
        <v>154</v>
      </c>
    </row>
    <row r="61" spans="1:10" s="8" customFormat="1" x14ac:dyDescent="0.25">
      <c r="A61" s="8" t="s">
        <v>3</v>
      </c>
      <c r="B61" s="8" t="s">
        <v>113</v>
      </c>
      <c r="C61" s="8">
        <v>62</v>
      </c>
      <c r="D61" s="8" t="s">
        <v>24</v>
      </c>
      <c r="E61" s="8" t="str">
        <f>CONCATENATE(Table134678[[#This Row],[WINDOWS]],"_",Table134678[[#This Row],[Alarm_Name]])</f>
        <v>Line1_Fiberglass_Coded Alarm Triangle Individual 8</v>
      </c>
      <c r="F61" s="8" t="str">
        <f>_xlfn.CONCAT(LEFT(A61,5),MID(A61,6,4),"-",COUNTIF($A$2:A61,A61))</f>
        <v>Line1_Fib-60</v>
      </c>
      <c r="G61" s="8" t="s">
        <v>316</v>
      </c>
      <c r="H61" s="8" t="s">
        <v>165</v>
      </c>
      <c r="I61" s="8" t="s">
        <v>403</v>
      </c>
      <c r="J61" s="8" t="s">
        <v>154</v>
      </c>
    </row>
    <row r="62" spans="1:10" s="8" customFormat="1" x14ac:dyDescent="0.25">
      <c r="A62" s="8" t="s">
        <v>3</v>
      </c>
      <c r="B62" s="8" t="s">
        <v>113</v>
      </c>
      <c r="C62" s="8">
        <v>62</v>
      </c>
      <c r="D62" s="8" t="s">
        <v>25</v>
      </c>
      <c r="E62" s="8" t="str">
        <f>CONCATENATE(Table134678[[#This Row],[WINDOWS]],"_",Table134678[[#This Row],[Alarm_Name]])</f>
        <v>Line1_Fiberglass_Coded Alarm Triangle Individual 9</v>
      </c>
      <c r="F62" s="8" t="str">
        <f>_xlfn.CONCAT(LEFT(A62,5),MID(A62,6,4),"-",COUNTIF($A$2:A62,A62))</f>
        <v>Line1_Fib-61</v>
      </c>
      <c r="G62" s="8" t="s">
        <v>317</v>
      </c>
      <c r="H62" s="8" t="s">
        <v>163</v>
      </c>
      <c r="I62" s="8" t="s">
        <v>403</v>
      </c>
      <c r="J62" s="8" t="s">
        <v>154</v>
      </c>
    </row>
    <row r="63" spans="1:10" s="8" customFormat="1" x14ac:dyDescent="0.25">
      <c r="A63" s="8" t="s">
        <v>3</v>
      </c>
      <c r="B63" s="8" t="s">
        <v>113</v>
      </c>
      <c r="C63" s="8">
        <v>62</v>
      </c>
      <c r="D63" s="8" t="s">
        <v>83</v>
      </c>
      <c r="E63" s="8" t="str">
        <f>CONCATENATE(Table134678[[#This Row],[WINDOWS]],"_",Table134678[[#This Row],[Alarm_Name]])</f>
        <v>Line1_Fiberglass_Coded Alarm Triangle Individual 66</v>
      </c>
      <c r="F63" s="8" t="str">
        <f>_xlfn.CONCAT(LEFT(A63,5),MID(A63,6,4),"-",COUNTIF($A$2:A63,A63))</f>
        <v>Line1_Fib-62</v>
      </c>
      <c r="G63" s="8" t="s">
        <v>395</v>
      </c>
      <c r="H63" s="10" t="s">
        <v>396</v>
      </c>
      <c r="I63" s="10" t="s">
        <v>397</v>
      </c>
      <c r="J63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L25"/>
  <sheetViews>
    <sheetView zoomScaleNormal="100" workbookViewId="0">
      <pane ySplit="1" topLeftCell="A2" activePane="bottomLeft" state="frozen"/>
      <selection pane="bottomLeft" activeCell="F2" sqref="F2:F25"/>
    </sheetView>
  </sheetViews>
  <sheetFormatPr defaultRowHeight="15" x14ac:dyDescent="0.25"/>
  <cols>
    <col min="1" max="1" width="23.42578125" customWidth="1"/>
    <col min="2" max="2" width="20.28515625" customWidth="1"/>
    <col min="3" max="4" width="13.85546875" customWidth="1"/>
    <col min="5" max="5" width="44.28515625" customWidth="1"/>
    <col min="6" max="6" width="36" customWidth="1"/>
    <col min="7" max="7" width="23.71093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4</v>
      </c>
      <c r="B2" s="8" t="s">
        <v>114</v>
      </c>
      <c r="C2" s="8">
        <v>24</v>
      </c>
      <c r="D2" s="8" t="s">
        <v>89</v>
      </c>
      <c r="E2" s="8" t="str">
        <f>CONCATENATE(Table1346789[[#This Row],[WINDOWS]],"_",Table1346789[[#This Row],[Alarm_Name]])</f>
        <v>Line1_HandAdds_Coded Alarm Triangle Individual 82</v>
      </c>
      <c r="F2" s="8" t="str">
        <f>_xlfn.CONCAT(LEFT(A2,5),MID(A2,6,4),"-",COUNTIF($A$2:A2,A2))</f>
        <v>Line1_Han-1</v>
      </c>
      <c r="G2" s="8" t="s">
        <v>422</v>
      </c>
      <c r="H2" s="8" t="s">
        <v>434</v>
      </c>
      <c r="I2" s="8" t="s">
        <v>435</v>
      </c>
      <c r="J2" s="8" t="s">
        <v>154</v>
      </c>
    </row>
    <row r="3" spans="1:12" s="8" customFormat="1" x14ac:dyDescent="0.25">
      <c r="A3" s="8" t="s">
        <v>4</v>
      </c>
      <c r="B3" s="8" t="s">
        <v>115</v>
      </c>
      <c r="C3" s="8">
        <v>24</v>
      </c>
      <c r="D3" s="8" t="s">
        <v>28</v>
      </c>
      <c r="E3" s="8" t="str">
        <f>CONCATENATE(Table1346789[[#This Row],[WINDOWS]],"_",Table1346789[[#This Row],[Alarm_Name]])</f>
        <v>Line1_HandAdds_Coded Alarm Triangle Individual 12</v>
      </c>
      <c r="F3" s="8" t="str">
        <f>_xlfn.CONCAT(LEFT(A3,5),MID(A3,6,4),"-",COUNTIF($A$2:A3,A3))</f>
        <v>Line1_Han-2</v>
      </c>
      <c r="G3" s="8" t="s">
        <v>423</v>
      </c>
      <c r="H3" s="8" t="s">
        <v>185</v>
      </c>
      <c r="I3" s="8" t="s">
        <v>436</v>
      </c>
      <c r="J3" s="8" t="s">
        <v>154</v>
      </c>
    </row>
    <row r="4" spans="1:12" s="8" customFormat="1" x14ac:dyDescent="0.25">
      <c r="A4" s="8" t="s">
        <v>4</v>
      </c>
      <c r="B4" s="8" t="s">
        <v>116</v>
      </c>
      <c r="C4" s="8">
        <v>24</v>
      </c>
      <c r="D4" s="8" t="s">
        <v>44</v>
      </c>
      <c r="E4" s="8" t="str">
        <f>CONCATENATE(Table1346789[[#This Row],[WINDOWS]],"_",Table1346789[[#This Row],[Alarm_Name]])</f>
        <v>Line1_HandAdds_Coded Alarm Triangle Individual 25</v>
      </c>
      <c r="F4" s="8" t="str">
        <f>_xlfn.CONCAT(LEFT(A4,5),MID(A4,6,4),"-",COUNTIF($A$2:A4,A4))</f>
        <v>Line1_Han-3</v>
      </c>
      <c r="G4" s="8" t="s">
        <v>424</v>
      </c>
      <c r="H4" s="8" t="s">
        <v>236</v>
      </c>
      <c r="I4" s="8" t="s">
        <v>436</v>
      </c>
      <c r="J4" s="8" t="s">
        <v>154</v>
      </c>
    </row>
    <row r="5" spans="1:12" s="8" customFormat="1" x14ac:dyDescent="0.25">
      <c r="A5" s="8" t="s">
        <v>4</v>
      </c>
      <c r="B5" s="8" t="s">
        <v>117</v>
      </c>
      <c r="C5" s="8">
        <v>24</v>
      </c>
      <c r="D5" s="8" t="s">
        <v>32</v>
      </c>
      <c r="E5" s="8" t="str">
        <f>CONCATENATE(Table1346789[[#This Row],[WINDOWS]],"_",Table1346789[[#This Row],[Alarm_Name]])</f>
        <v>Line1_HandAdds_Coded Alarm Triangle Individual 16</v>
      </c>
      <c r="F5" s="8" t="str">
        <f>_xlfn.CONCAT(LEFT(A5,5),MID(A5,6,4),"-",COUNTIF($A$2:A5,A5))</f>
        <v>Line1_Han-4</v>
      </c>
      <c r="G5" s="8" t="s">
        <v>425</v>
      </c>
      <c r="H5" s="8" t="s">
        <v>239</v>
      </c>
      <c r="I5" s="8" t="s">
        <v>436</v>
      </c>
      <c r="J5" s="8" t="s">
        <v>154</v>
      </c>
    </row>
    <row r="6" spans="1:12" s="8" customFormat="1" x14ac:dyDescent="0.25">
      <c r="A6" s="8" t="s">
        <v>4</v>
      </c>
      <c r="B6" s="8" t="s">
        <v>118</v>
      </c>
      <c r="C6" s="8">
        <v>24</v>
      </c>
      <c r="D6" s="8" t="s">
        <v>26</v>
      </c>
      <c r="E6" s="8" t="str">
        <f>CONCATENATE(Table1346789[[#This Row],[WINDOWS]],"_",Table1346789[[#This Row],[Alarm_Name]])</f>
        <v>Line1_HandAdds_Coded Alarm Triangle Individual 10</v>
      </c>
      <c r="F6" s="8" t="str">
        <f>_xlfn.CONCAT(LEFT(A6,5),MID(A6,6,4),"-",COUNTIF($A$2:A6,A6))</f>
        <v>Line1_Han-5</v>
      </c>
      <c r="G6" s="8" t="s">
        <v>426</v>
      </c>
      <c r="H6" s="8" t="s">
        <v>244</v>
      </c>
      <c r="I6" s="8" t="s">
        <v>437</v>
      </c>
      <c r="J6" s="8" t="s">
        <v>154</v>
      </c>
    </row>
    <row r="7" spans="1:12" s="8" customFormat="1" x14ac:dyDescent="0.25">
      <c r="A7" s="8" t="s">
        <v>4</v>
      </c>
      <c r="B7" s="8" t="s">
        <v>119</v>
      </c>
      <c r="C7" s="8">
        <v>24</v>
      </c>
      <c r="D7" s="8" t="s">
        <v>25</v>
      </c>
      <c r="E7" s="8" t="str">
        <f>CONCATENATE(Table1346789[[#This Row],[WINDOWS]],"_",Table1346789[[#This Row],[Alarm_Name]])</f>
        <v>Line1_HandAdds_Coded Alarm Triangle Individual 9</v>
      </c>
      <c r="F7" s="8" t="str">
        <f>_xlfn.CONCAT(LEFT(A7,5),MID(A7,6,4),"-",COUNTIF($A$2:A7,A7))</f>
        <v>Line1_Han-6</v>
      </c>
      <c r="G7" s="8" t="s">
        <v>427</v>
      </c>
      <c r="H7" s="8" t="s">
        <v>242</v>
      </c>
      <c r="I7" s="8" t="s">
        <v>437</v>
      </c>
      <c r="J7" s="8" t="s">
        <v>154</v>
      </c>
    </row>
    <row r="8" spans="1:12" s="8" customFormat="1" x14ac:dyDescent="0.25">
      <c r="A8" s="8" t="s">
        <v>4</v>
      </c>
      <c r="B8" s="8" t="s">
        <v>120</v>
      </c>
      <c r="C8" s="8">
        <v>24</v>
      </c>
      <c r="D8" s="8" t="s">
        <v>76</v>
      </c>
      <c r="E8" s="8" t="str">
        <f>CONCATENATE(Table1346789[[#This Row],[WINDOWS]],"_",Table1346789[[#This Row],[Alarm_Name]])</f>
        <v>Line1_HandAdds_Coded Alarm Triangle Individual 59</v>
      </c>
      <c r="F8" s="8" t="str">
        <f>_xlfn.CONCAT(LEFT(A8,5),MID(A8,6,4),"-",COUNTIF($A$2:A8,A8))</f>
        <v>Line1_Han-7</v>
      </c>
      <c r="G8" s="8" t="s">
        <v>227</v>
      </c>
      <c r="H8" s="8" t="s">
        <v>228</v>
      </c>
      <c r="I8" s="8" t="s">
        <v>257</v>
      </c>
      <c r="J8" s="8" t="s">
        <v>154</v>
      </c>
    </row>
    <row r="9" spans="1:12" s="8" customFormat="1" x14ac:dyDescent="0.25">
      <c r="A9" s="8" t="s">
        <v>4</v>
      </c>
      <c r="B9" s="8" t="s">
        <v>121</v>
      </c>
      <c r="C9" s="8">
        <v>24</v>
      </c>
      <c r="D9" s="8" t="s">
        <v>53</v>
      </c>
      <c r="E9" s="8" t="str">
        <f>CONCATENATE(Table1346789[[#This Row],[WINDOWS]],"_",Table1346789[[#This Row],[Alarm_Name]])</f>
        <v>Line1_HandAdds_Coded Alarm Triangle Individual 34</v>
      </c>
      <c r="F9" s="8" t="str">
        <f>_xlfn.CONCAT(LEFT(A9,5),MID(A9,6,4),"-",COUNTIF($A$2:A9,A9))</f>
        <v>Line1_Han-8</v>
      </c>
      <c r="G9" s="8" t="s">
        <v>221</v>
      </c>
      <c r="H9" s="8" t="s">
        <v>166</v>
      </c>
      <c r="I9" s="8" t="s">
        <v>232</v>
      </c>
      <c r="J9" s="8" t="s">
        <v>154</v>
      </c>
    </row>
    <row r="10" spans="1:12" s="8" customFormat="1" x14ac:dyDescent="0.25">
      <c r="A10" s="8" t="s">
        <v>4</v>
      </c>
      <c r="B10" s="8" t="s">
        <v>122</v>
      </c>
      <c r="C10" s="8">
        <v>24</v>
      </c>
      <c r="D10" s="8" t="s">
        <v>54</v>
      </c>
      <c r="E10" s="8" t="str">
        <f>CONCATENATE(Table1346789[[#This Row],[WINDOWS]],"_",Table1346789[[#This Row],[Alarm_Name]])</f>
        <v>Line1_HandAdds_Coded Alarm Triangle Individual 35</v>
      </c>
      <c r="F10" s="8" t="str">
        <f>_xlfn.CONCAT(LEFT(A10,5),MID(A10,6,4),"-",COUNTIF($A$2:A10,A10))</f>
        <v>Line1_Han-9</v>
      </c>
      <c r="G10" s="8" t="s">
        <v>222</v>
      </c>
      <c r="H10" s="8" t="s">
        <v>233</v>
      </c>
      <c r="I10" s="8" t="s">
        <v>232</v>
      </c>
      <c r="J10" s="8" t="s">
        <v>154</v>
      </c>
    </row>
    <row r="11" spans="1:12" s="8" customFormat="1" x14ac:dyDescent="0.25">
      <c r="A11" s="8" t="s">
        <v>4</v>
      </c>
      <c r="B11" s="8" t="s">
        <v>123</v>
      </c>
      <c r="C11" s="8">
        <v>24</v>
      </c>
      <c r="D11" s="8" t="s">
        <v>56</v>
      </c>
      <c r="E11" s="8" t="str">
        <f>CONCATENATE(Table1346789[[#This Row],[WINDOWS]],"_",Table1346789[[#This Row],[Alarm_Name]])</f>
        <v>Line1_HandAdds_Coded Alarm Triangle Individual 39</v>
      </c>
      <c r="F11" s="8" t="str">
        <f>_xlfn.CONCAT(LEFT(A11,5),MID(A11,6,4),"-",COUNTIF($A$2:A11,A11))</f>
        <v>Line1_Han-10</v>
      </c>
      <c r="G11" s="8" t="s">
        <v>223</v>
      </c>
      <c r="H11" s="8" t="s">
        <v>231</v>
      </c>
      <c r="I11" s="8" t="s">
        <v>232</v>
      </c>
      <c r="J11" s="8" t="s">
        <v>154</v>
      </c>
    </row>
    <row r="12" spans="1:12" s="8" customFormat="1" x14ac:dyDescent="0.25">
      <c r="A12" s="8" t="s">
        <v>4</v>
      </c>
      <c r="B12" s="8" t="s">
        <v>124</v>
      </c>
      <c r="C12" s="8">
        <v>24</v>
      </c>
      <c r="D12" s="8" t="s">
        <v>15</v>
      </c>
      <c r="E12" s="8" t="str">
        <f>CONCATENATE(Table1346789[[#This Row],[WINDOWS]],"_",Table1346789[[#This Row],[Alarm_Name]])</f>
        <v>Line1_HandAdds_Coded Alarm Triangle Individual 5</v>
      </c>
      <c r="F12" s="8" t="str">
        <f>_xlfn.CONCAT(LEFT(A12,5),MID(A12,6,4),"-",COUNTIF($A$2:A12,A12))</f>
        <v>Line1_Han-11</v>
      </c>
      <c r="G12" s="8" t="s">
        <v>428</v>
      </c>
      <c r="H12" s="8" t="s">
        <v>166</v>
      </c>
      <c r="I12" s="8" t="s">
        <v>438</v>
      </c>
      <c r="J12" s="8" t="s">
        <v>154</v>
      </c>
    </row>
    <row r="13" spans="1:12" s="8" customFormat="1" x14ac:dyDescent="0.25">
      <c r="A13" s="8" t="s">
        <v>4</v>
      </c>
      <c r="B13" s="8" t="s">
        <v>125</v>
      </c>
      <c r="C13" s="8">
        <v>24</v>
      </c>
      <c r="D13" s="8" t="s">
        <v>20</v>
      </c>
      <c r="E13" s="8" t="str">
        <f>CONCATENATE(Table1346789[[#This Row],[WINDOWS]],"_",Table1346789[[#This Row],[Alarm_Name]])</f>
        <v>Line1_HandAdds_Coded Alarm Triangle Individual 4</v>
      </c>
      <c r="F13" s="8" t="str">
        <f>_xlfn.CONCAT(LEFT(A13,5),MID(A13,6,4),"-",COUNTIF($A$2:A13,A13))</f>
        <v>Line1_Han-12</v>
      </c>
      <c r="G13" s="8" t="s">
        <v>429</v>
      </c>
      <c r="H13" s="8" t="s">
        <v>166</v>
      </c>
      <c r="I13" s="8" t="s">
        <v>439</v>
      </c>
      <c r="J13" s="8" t="s">
        <v>154</v>
      </c>
    </row>
    <row r="14" spans="1:12" s="8" customFormat="1" x14ac:dyDescent="0.25">
      <c r="A14" s="8" t="s">
        <v>4</v>
      </c>
      <c r="B14" s="8" t="s">
        <v>126</v>
      </c>
      <c r="C14" s="8">
        <v>24</v>
      </c>
      <c r="D14" s="8" t="s">
        <v>19</v>
      </c>
      <c r="E14" s="8" t="str">
        <f>CONCATENATE(Table1346789[[#This Row],[WINDOWS]],"_",Table1346789[[#This Row],[Alarm_Name]])</f>
        <v>Line1_HandAdds_Coded Alarm Triangle Individual 3</v>
      </c>
      <c r="F14" s="8" t="str">
        <f>_xlfn.CONCAT(LEFT(A14,5),MID(A14,6,4),"-",COUNTIF($A$2:A14,A14))</f>
        <v>Line1_Han-13</v>
      </c>
      <c r="G14" s="8" t="s">
        <v>430</v>
      </c>
      <c r="H14" s="8" t="s">
        <v>165</v>
      </c>
      <c r="I14" s="8" t="s">
        <v>440</v>
      </c>
      <c r="J14" s="8" t="s">
        <v>154</v>
      </c>
    </row>
    <row r="15" spans="1:12" s="8" customFormat="1" x14ac:dyDescent="0.25">
      <c r="A15" s="8" t="s">
        <v>4</v>
      </c>
      <c r="B15" s="8" t="s">
        <v>127</v>
      </c>
      <c r="C15" s="8">
        <v>24</v>
      </c>
      <c r="D15" s="8" t="s">
        <v>18</v>
      </c>
      <c r="E15" s="8" t="str">
        <f>CONCATENATE(Table1346789[[#This Row],[WINDOWS]],"_",Table1346789[[#This Row],[Alarm_Name]])</f>
        <v>Line1_HandAdds_Coded Alarm Triangle Individual 2</v>
      </c>
      <c r="F15" s="8" t="str">
        <f>_xlfn.CONCAT(LEFT(A15,5),MID(A15,6,4),"-",COUNTIF($A$2:A15,A15))</f>
        <v>Line1_Han-14</v>
      </c>
      <c r="G15" s="8" t="s">
        <v>431</v>
      </c>
      <c r="H15" s="8" t="s">
        <v>164</v>
      </c>
      <c r="I15" s="8" t="s">
        <v>440</v>
      </c>
      <c r="J15" s="8" t="s">
        <v>154</v>
      </c>
    </row>
    <row r="16" spans="1:12" s="8" customFormat="1" x14ac:dyDescent="0.25">
      <c r="A16" s="8" t="s">
        <v>4</v>
      </c>
      <c r="B16" s="8" t="s">
        <v>128</v>
      </c>
      <c r="C16" s="8">
        <v>24</v>
      </c>
      <c r="D16" s="8" t="s">
        <v>34</v>
      </c>
      <c r="E16" s="8" t="str">
        <f>CONCATENATE(Table1346789[[#This Row],[WINDOWS]],"_",Table1346789[[#This Row],[Alarm_Name]])</f>
        <v>Line1_HandAdds_Coded Alarm Triangle Individual 1</v>
      </c>
      <c r="F16" s="8" t="str">
        <f>_xlfn.CONCAT(LEFT(A16,5),MID(A16,6,4),"-",COUNTIF($A$2:A16,A16))</f>
        <v>Line1_Han-15</v>
      </c>
      <c r="G16" s="8" t="s">
        <v>432</v>
      </c>
      <c r="H16" s="8" t="s">
        <v>163</v>
      </c>
      <c r="I16" s="8" t="s">
        <v>440</v>
      </c>
      <c r="J16" s="8" t="s">
        <v>154</v>
      </c>
    </row>
    <row r="17" spans="1:10" s="8" customFormat="1" x14ac:dyDescent="0.25">
      <c r="A17" s="8" t="s">
        <v>4</v>
      </c>
      <c r="B17" s="8" t="s">
        <v>129</v>
      </c>
      <c r="C17" s="8">
        <v>24</v>
      </c>
      <c r="D17" s="8" t="s">
        <v>16</v>
      </c>
      <c r="E17" s="8" t="str">
        <f>CONCATENATE(Table1346789[[#This Row],[WINDOWS]],"_",Table1346789[[#This Row],[Alarm_Name]])</f>
        <v>Line1_HandAdds_Coded Alarm Triangle Individual</v>
      </c>
      <c r="F17" s="8" t="str">
        <f>_xlfn.CONCAT(LEFT(A17,5),MID(A17,6,4),"-",COUNTIF($A$2:A17,A17))</f>
        <v>Line1_Han-16</v>
      </c>
      <c r="G17" s="8" t="s">
        <v>433</v>
      </c>
      <c r="H17" s="8" t="s">
        <v>184</v>
      </c>
      <c r="I17" s="8" t="s">
        <v>440</v>
      </c>
      <c r="J17" s="8" t="s">
        <v>154</v>
      </c>
    </row>
    <row r="18" spans="1:10" s="8" customFormat="1" x14ac:dyDescent="0.25">
      <c r="A18" s="8" t="s">
        <v>4</v>
      </c>
      <c r="B18" s="8" t="s">
        <v>130</v>
      </c>
      <c r="C18" s="8">
        <v>24</v>
      </c>
      <c r="D18" s="8" t="s">
        <v>64</v>
      </c>
      <c r="E18" s="8" t="str">
        <f>CONCATENATE(Table1346789[[#This Row],[WINDOWS]],"_",Table1346789[[#This Row],[Alarm_Name]])</f>
        <v>Line1_HandAdds_Coded Alarm Triangle Individual 47</v>
      </c>
      <c r="F18" s="8" t="str">
        <f>_xlfn.CONCAT(LEFT(A18,5),MID(A18,6,4),"-",COUNTIF($A$2:A18,A18))</f>
        <v>Line1_Han-17</v>
      </c>
      <c r="G18" s="8" t="s">
        <v>205</v>
      </c>
      <c r="H18" s="8" t="s">
        <v>242</v>
      </c>
      <c r="I18" s="8" t="s">
        <v>243</v>
      </c>
      <c r="J18" s="8" t="s">
        <v>154</v>
      </c>
    </row>
    <row r="19" spans="1:10" s="8" customFormat="1" x14ac:dyDescent="0.25">
      <c r="A19" s="8" t="s">
        <v>4</v>
      </c>
      <c r="B19" s="8" t="s">
        <v>131</v>
      </c>
      <c r="C19" s="8">
        <v>24</v>
      </c>
      <c r="D19" s="8" t="s">
        <v>27</v>
      </c>
      <c r="E19" s="8" t="str">
        <f>CONCATENATE(Table1346789[[#This Row],[WINDOWS]],"_",Table1346789[[#This Row],[Alarm_Name]])</f>
        <v>Line1_HandAdds_Coded Alarm Triangle Individual 11</v>
      </c>
      <c r="F19" s="8" t="str">
        <f>_xlfn.CONCAT(LEFT(A19,5),MID(A19,6,4),"-",COUNTIF($A$2:A19,A19))</f>
        <v>Line1_Han-18</v>
      </c>
      <c r="G19" s="8" t="s">
        <v>207</v>
      </c>
      <c r="H19" s="8" t="s">
        <v>242</v>
      </c>
      <c r="I19" s="8" t="s">
        <v>241</v>
      </c>
      <c r="J19" s="8" t="s">
        <v>154</v>
      </c>
    </row>
    <row r="20" spans="1:10" s="8" customFormat="1" x14ac:dyDescent="0.25">
      <c r="A20" s="8" t="s">
        <v>4</v>
      </c>
      <c r="B20" s="8" t="s">
        <v>132</v>
      </c>
      <c r="C20" s="8">
        <v>24</v>
      </c>
      <c r="D20" s="8" t="s">
        <v>29</v>
      </c>
      <c r="E20" s="8" t="str">
        <f>CONCATENATE(Table1346789[[#This Row],[WINDOWS]],"_",Table1346789[[#This Row],[Alarm_Name]])</f>
        <v>Line1_HandAdds_Coded Alarm Triangle Individual 13</v>
      </c>
      <c r="F20" s="8" t="str">
        <f>_xlfn.CONCAT(LEFT(A20,5),MID(A20,6,4),"-",COUNTIF($A$2:A20,A20))</f>
        <v>Line1_Han-19</v>
      </c>
      <c r="G20" s="8" t="s">
        <v>218</v>
      </c>
      <c r="H20" s="8" t="s">
        <v>228</v>
      </c>
      <c r="I20" s="8" t="s">
        <v>234</v>
      </c>
      <c r="J20" s="8" t="s">
        <v>154</v>
      </c>
    </row>
    <row r="21" spans="1:10" s="8" customFormat="1" x14ac:dyDescent="0.25">
      <c r="A21" s="8" t="s">
        <v>4</v>
      </c>
      <c r="B21" s="8" t="s">
        <v>133</v>
      </c>
      <c r="C21" s="8">
        <v>24</v>
      </c>
      <c r="D21" s="8" t="s">
        <v>30</v>
      </c>
      <c r="E21" s="8" t="str">
        <f>CONCATENATE(Table1346789[[#This Row],[WINDOWS]],"_",Table1346789[[#This Row],[Alarm_Name]])</f>
        <v>Line1_HandAdds_Coded Alarm Triangle Individual 14</v>
      </c>
      <c r="F21" s="8" t="str">
        <f>_xlfn.CONCAT(LEFT(A21,5),MID(A21,6,4),"-",COUNTIF($A$2:A21,A21))</f>
        <v>Line1_Han-20</v>
      </c>
      <c r="G21" s="8" t="s">
        <v>219</v>
      </c>
      <c r="H21" s="8" t="s">
        <v>167</v>
      </c>
      <c r="I21" s="8" t="s">
        <v>234</v>
      </c>
      <c r="J21" s="8" t="s">
        <v>154</v>
      </c>
    </row>
    <row r="22" spans="1:10" s="8" customFormat="1" x14ac:dyDescent="0.25">
      <c r="A22" s="8" t="s">
        <v>4</v>
      </c>
      <c r="B22" s="8" t="s">
        <v>134</v>
      </c>
      <c r="C22" s="8">
        <v>24</v>
      </c>
      <c r="D22" s="8" t="s">
        <v>31</v>
      </c>
      <c r="E22" s="8" t="str">
        <f>CONCATENATE(Table1346789[[#This Row],[WINDOWS]],"_",Table1346789[[#This Row],[Alarm_Name]])</f>
        <v>Line1_HandAdds_Coded Alarm Triangle Individual 15</v>
      </c>
      <c r="F22" s="8" t="str">
        <f>_xlfn.CONCAT(LEFT(A22,5),MID(A22,6,4),"-",COUNTIF($A$2:A22,A22))</f>
        <v>Line1_Han-21</v>
      </c>
      <c r="G22" s="8" t="s">
        <v>220</v>
      </c>
      <c r="H22" s="8" t="s">
        <v>166</v>
      </c>
      <c r="I22" s="8" t="s">
        <v>234</v>
      </c>
      <c r="J22" s="8" t="s">
        <v>154</v>
      </c>
    </row>
    <row r="23" spans="1:10" s="8" customFormat="1" x14ac:dyDescent="0.25">
      <c r="A23" s="8" t="s">
        <v>4</v>
      </c>
      <c r="B23" s="8" t="s">
        <v>135</v>
      </c>
      <c r="C23" s="8">
        <v>24</v>
      </c>
      <c r="D23" s="8" t="s">
        <v>75</v>
      </c>
      <c r="E23" s="8" t="str">
        <f>CONCATENATE(Table1346789[[#This Row],[WINDOWS]],"_",Table1346789[[#This Row],[Alarm_Name]])</f>
        <v>Line1_HandAdds_Coded Alarm Triangle Individual 58</v>
      </c>
      <c r="F23" s="8" t="str">
        <f>_xlfn.CONCAT(LEFT(A23,5),MID(A23,6,4),"-",COUNTIF($A$2:A23,A23))</f>
        <v>Line1_Han-22</v>
      </c>
      <c r="G23" s="8" t="s">
        <v>226</v>
      </c>
      <c r="H23" s="8" t="s">
        <v>189</v>
      </c>
      <c r="J23" s="8" t="s">
        <v>154</v>
      </c>
    </row>
    <row r="24" spans="1:10" s="8" customFormat="1" x14ac:dyDescent="0.25">
      <c r="A24" s="8" t="s">
        <v>4</v>
      </c>
      <c r="B24" s="8" t="s">
        <v>136</v>
      </c>
      <c r="C24" s="8">
        <v>24</v>
      </c>
      <c r="D24" s="8" t="s">
        <v>74</v>
      </c>
      <c r="E24" s="8" t="str">
        <f>CONCATENATE(Table1346789[[#This Row],[WINDOWS]],"_",Table1346789[[#This Row],[Alarm_Name]])</f>
        <v>Line1_HandAdds_Coded Alarm Triangle Individual 57</v>
      </c>
      <c r="F24" s="8" t="str">
        <f>_xlfn.CONCAT(LEFT(A24,5),MID(A24,6,4),"-",COUNTIF($A$2:A24,A24))</f>
        <v>Line1_Han-23</v>
      </c>
      <c r="G24" s="8" t="s">
        <v>225</v>
      </c>
      <c r="H24" s="8" t="s">
        <v>190</v>
      </c>
      <c r="I24" s="8" t="s">
        <v>229</v>
      </c>
      <c r="J24" s="8" t="s">
        <v>154</v>
      </c>
    </row>
    <row r="25" spans="1:10" s="8" customFormat="1" x14ac:dyDescent="0.25">
      <c r="A25" s="8" t="s">
        <v>4</v>
      </c>
      <c r="B25" s="8" t="s">
        <v>137</v>
      </c>
      <c r="C25" s="8">
        <v>24</v>
      </c>
      <c r="D25" s="8" t="s">
        <v>33</v>
      </c>
      <c r="E25" s="8" t="str">
        <f>CONCATENATE(Table1346789[[#This Row],[WINDOWS]],"_",Table1346789[[#This Row],[Alarm_Name]])</f>
        <v>Line1_HandAdds_Coded Alarm Triangle Individual 17</v>
      </c>
      <c r="F25" s="8" t="str">
        <f>_xlfn.CONCAT(LEFT(A25,5),MID(A25,6,4),"-",COUNTIF($A$2:A25,A25))</f>
        <v>Line1_Han-24</v>
      </c>
      <c r="G25" s="8" t="s">
        <v>224</v>
      </c>
      <c r="H25" s="8" t="s">
        <v>190</v>
      </c>
      <c r="I25" s="8" t="s">
        <v>230</v>
      </c>
      <c r="J2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L54"/>
  <sheetViews>
    <sheetView zoomScaleNormal="100" workbookViewId="0">
      <pane ySplit="1" topLeftCell="A25" activePane="bottomLeft" state="frozen"/>
      <selection pane="bottomLeft" activeCell="F26" sqref="F26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561</v>
      </c>
      <c r="F1" s="1" t="s">
        <v>562</v>
      </c>
      <c r="G1" s="1" t="s">
        <v>155</v>
      </c>
      <c r="H1" s="22" t="s">
        <v>417</v>
      </c>
      <c r="I1" s="23" t="s">
        <v>418</v>
      </c>
      <c r="J1" s="1" t="s">
        <v>84</v>
      </c>
      <c r="K1" s="1" t="s">
        <v>85</v>
      </c>
      <c r="L1" s="1" t="s">
        <v>86</v>
      </c>
    </row>
    <row r="2" spans="1:12" x14ac:dyDescent="0.25">
      <c r="A2" t="s">
        <v>5</v>
      </c>
      <c r="B2" t="s">
        <v>138</v>
      </c>
      <c r="C2">
        <v>52</v>
      </c>
      <c r="D2" s="8" t="s">
        <v>56</v>
      </c>
      <c r="E2" s="8" t="str">
        <f>CONCATENATE(Table13413[[#This Row],[WINDOWS]],"_",Table13413[[#This Row],[Alarm_Name]])</f>
        <v>Line1_Liquid_Coded Alarm Triangle Individual 39</v>
      </c>
      <c r="F2" s="8" t="str">
        <f>_xlfn.CONCAT(LEFT(A2,5),MID(A2,6,4),"-",COUNTIF($A$2:A2,A2))</f>
        <v>Line1_Liq-1</v>
      </c>
      <c r="G2" t="s">
        <v>441</v>
      </c>
      <c r="H2" t="s">
        <v>255</v>
      </c>
      <c r="I2" t="s">
        <v>493</v>
      </c>
      <c r="J2" t="s">
        <v>154</v>
      </c>
    </row>
    <row r="3" spans="1:12" x14ac:dyDescent="0.25">
      <c r="A3" t="s">
        <v>5</v>
      </c>
      <c r="B3" t="s">
        <v>138</v>
      </c>
      <c r="C3">
        <v>52</v>
      </c>
      <c r="D3" s="8" t="s">
        <v>88</v>
      </c>
      <c r="E3" s="8" t="str">
        <f>CONCATENATE(Table13413[[#This Row],[WINDOWS]],"_",Table13413[[#This Row],[Alarm_Name]])</f>
        <v>Line1_Liquid_Coded Alarm Triangle Individual 38</v>
      </c>
      <c r="F3" s="8" t="str">
        <f>_xlfn.CONCAT(LEFT(A3,5),MID(A3,6,4),"-",COUNTIF($A$2:A3,A3))</f>
        <v>Line1_Liq-2</v>
      </c>
      <c r="G3" t="s">
        <v>442</v>
      </c>
      <c r="H3" t="s">
        <v>490</v>
      </c>
      <c r="I3" t="s">
        <v>494</v>
      </c>
      <c r="J3" t="s">
        <v>154</v>
      </c>
    </row>
    <row r="4" spans="1:12" x14ac:dyDescent="0.25">
      <c r="A4" t="s">
        <v>5</v>
      </c>
      <c r="B4" t="s">
        <v>138</v>
      </c>
      <c r="C4">
        <v>52</v>
      </c>
      <c r="D4" s="8" t="s">
        <v>77</v>
      </c>
      <c r="E4" s="8" t="str">
        <f>CONCATENATE(Table13413[[#This Row],[WINDOWS]],"_",Table13413[[#This Row],[Alarm_Name]])</f>
        <v>Line1_Liquid_Coded Alarm Triangle Individual 60</v>
      </c>
      <c r="F4" s="8" t="str">
        <f>_xlfn.CONCAT(LEFT(A4,5),MID(A4,6,4),"-",COUNTIF($A$2:A4,A4))</f>
        <v>Line1_Liq-3</v>
      </c>
      <c r="G4" t="s">
        <v>443</v>
      </c>
      <c r="H4" t="s">
        <v>190</v>
      </c>
      <c r="I4" t="s">
        <v>495</v>
      </c>
      <c r="J4" t="s">
        <v>154</v>
      </c>
    </row>
    <row r="5" spans="1:12" x14ac:dyDescent="0.25">
      <c r="A5" t="s">
        <v>5</v>
      </c>
      <c r="B5" t="s">
        <v>138</v>
      </c>
      <c r="C5">
        <v>52</v>
      </c>
      <c r="D5" s="8" t="s">
        <v>76</v>
      </c>
      <c r="E5" s="8" t="str">
        <f>CONCATENATE(Table13413[[#This Row],[WINDOWS]],"_",Table13413[[#This Row],[Alarm_Name]])</f>
        <v>Line1_Liquid_Coded Alarm Triangle Individual 59</v>
      </c>
      <c r="F5" s="8" t="str">
        <f>_xlfn.CONCAT(LEFT(A5,5),MID(A5,6,4),"-",COUNTIF($A$2:A5,A5))</f>
        <v>Line1_Liq-4</v>
      </c>
      <c r="G5" t="s">
        <v>444</v>
      </c>
      <c r="H5" t="s">
        <v>189</v>
      </c>
      <c r="I5" t="s">
        <v>495</v>
      </c>
      <c r="J5" t="s">
        <v>154</v>
      </c>
    </row>
    <row r="6" spans="1:12" x14ac:dyDescent="0.25">
      <c r="A6" t="s">
        <v>5</v>
      </c>
      <c r="B6" t="s">
        <v>138</v>
      </c>
      <c r="C6">
        <v>52</v>
      </c>
      <c r="D6" s="8" t="s">
        <v>58</v>
      </c>
      <c r="E6" s="8" t="str">
        <f>CONCATENATE(Table13413[[#This Row],[WINDOWS]],"_",Table13413[[#This Row],[Alarm_Name]])</f>
        <v>Line1_Liquid_Coded Alarm Triangle Individual 41</v>
      </c>
      <c r="F6" s="8" t="str">
        <f>_xlfn.CONCAT(LEFT(A6,5),MID(A6,6,4),"-",COUNTIF($A$2:A6,A6))</f>
        <v>Line1_Liq-5</v>
      </c>
      <c r="G6" t="s">
        <v>445</v>
      </c>
      <c r="H6" t="s">
        <v>242</v>
      </c>
      <c r="I6" t="s">
        <v>496</v>
      </c>
      <c r="J6" t="s">
        <v>154</v>
      </c>
    </row>
    <row r="7" spans="1:12" x14ac:dyDescent="0.25">
      <c r="A7" t="s">
        <v>5</v>
      </c>
      <c r="B7" t="s">
        <v>138</v>
      </c>
      <c r="C7">
        <v>52</v>
      </c>
      <c r="D7" s="8" t="s">
        <v>57</v>
      </c>
      <c r="E7" s="8" t="str">
        <f>CONCATENATE(Table13413[[#This Row],[WINDOWS]],"_",Table13413[[#This Row],[Alarm_Name]])</f>
        <v>Line1_Liquid_Coded Alarm Triangle Individual 40</v>
      </c>
      <c r="F7" s="8" t="str">
        <f>_xlfn.CONCAT(LEFT(A7,5),MID(A7,6,4),"-",COUNTIF($A$2:A7,A7))</f>
        <v>Line1_Liq-6</v>
      </c>
      <c r="G7" t="s">
        <v>446</v>
      </c>
      <c r="H7" t="s">
        <v>244</v>
      </c>
      <c r="I7" t="s">
        <v>496</v>
      </c>
      <c r="J7" t="s">
        <v>154</v>
      </c>
    </row>
    <row r="8" spans="1:12" x14ac:dyDescent="0.25">
      <c r="A8" t="s">
        <v>5</v>
      </c>
      <c r="B8" t="s">
        <v>138</v>
      </c>
      <c r="C8">
        <v>52</v>
      </c>
      <c r="D8" s="8" t="s">
        <v>87</v>
      </c>
      <c r="E8" s="8" t="str">
        <f>CONCATENATE(Table13413[[#This Row],[WINDOWS]],"_",Table13413[[#This Row],[Alarm_Name]])</f>
        <v>Line1_Liquid_Coded Alarm Triangle Individual 37</v>
      </c>
      <c r="F8" s="8" t="str">
        <f>_xlfn.CONCAT(LEFT(A8,5),MID(A8,6,4),"-",COUNTIF($A$2:A8,A8))</f>
        <v>Line1_Liq-7</v>
      </c>
      <c r="G8" t="s">
        <v>447</v>
      </c>
      <c r="H8" t="s">
        <v>398</v>
      </c>
      <c r="I8" t="s">
        <v>497</v>
      </c>
      <c r="J8" t="s">
        <v>154</v>
      </c>
    </row>
    <row r="9" spans="1:12" x14ac:dyDescent="0.25">
      <c r="A9" t="s">
        <v>5</v>
      </c>
      <c r="B9" t="s">
        <v>138</v>
      </c>
      <c r="C9">
        <v>52</v>
      </c>
      <c r="D9" s="8" t="s">
        <v>49</v>
      </c>
      <c r="E9" s="8" t="str">
        <f>CONCATENATE(Table13413[[#This Row],[WINDOWS]],"_",Table13413[[#This Row],[Alarm_Name]])</f>
        <v>Line1_Liquid_Coded Alarm Triangle Individual 30</v>
      </c>
      <c r="F9" s="8" t="str">
        <f>_xlfn.CONCAT(LEFT(A9,5),MID(A9,6,4),"-",COUNTIF($A$2:A9,A9))</f>
        <v>Line1_Liq-8</v>
      </c>
      <c r="G9" t="s">
        <v>448</v>
      </c>
      <c r="H9" t="s">
        <v>399</v>
      </c>
      <c r="I9" t="s">
        <v>497</v>
      </c>
      <c r="J9" t="s">
        <v>154</v>
      </c>
    </row>
    <row r="10" spans="1:12" x14ac:dyDescent="0.25">
      <c r="A10" t="s">
        <v>5</v>
      </c>
      <c r="B10" t="s">
        <v>138</v>
      </c>
      <c r="C10">
        <v>52</v>
      </c>
      <c r="D10" s="8" t="s">
        <v>69</v>
      </c>
      <c r="E10" s="8" t="str">
        <f>CONCATENATE(Table13413[[#This Row],[WINDOWS]],"_",Table13413[[#This Row],[Alarm_Name]])</f>
        <v>Line1_Liquid_Coded Alarm Triangle Individual 52</v>
      </c>
      <c r="F10" s="8" t="str">
        <f>_xlfn.CONCAT(LEFT(A10,5),MID(A10,6,4),"-",COUNTIF($A$2:A10,A10))</f>
        <v>Line1_Liq-9</v>
      </c>
      <c r="G10" t="s">
        <v>449</v>
      </c>
      <c r="H10" t="s">
        <v>401</v>
      </c>
      <c r="I10" t="s">
        <v>498</v>
      </c>
      <c r="J10" t="s">
        <v>154</v>
      </c>
    </row>
    <row r="11" spans="1:12" x14ac:dyDescent="0.25">
      <c r="A11" t="s">
        <v>5</v>
      </c>
      <c r="B11" t="s">
        <v>138</v>
      </c>
      <c r="C11">
        <v>52</v>
      </c>
      <c r="D11" s="8" t="s">
        <v>68</v>
      </c>
      <c r="E11" s="8" t="str">
        <f>CONCATENATE(Table13413[[#This Row],[WINDOWS]],"_",Table13413[[#This Row],[Alarm_Name]])</f>
        <v>Line1_Liquid_Coded Alarm Triangle Individual 51</v>
      </c>
      <c r="F11" s="8" t="str">
        <f>_xlfn.CONCAT(LEFT(A11,5),MID(A11,6,4),"-",COUNTIF($A$2:A11,A11))</f>
        <v>Line1_Liq-10</v>
      </c>
      <c r="G11" t="s">
        <v>450</v>
      </c>
      <c r="H11" t="s">
        <v>400</v>
      </c>
      <c r="I11" t="s">
        <v>498</v>
      </c>
      <c r="J11" t="s">
        <v>154</v>
      </c>
    </row>
    <row r="12" spans="1:12" x14ac:dyDescent="0.25">
      <c r="A12" t="s">
        <v>5</v>
      </c>
      <c r="B12" t="s">
        <v>138</v>
      </c>
      <c r="C12">
        <v>52</v>
      </c>
      <c r="D12" s="8" t="s">
        <v>67</v>
      </c>
      <c r="E12" s="8" t="str">
        <f>CONCATENATE(Table13413[[#This Row],[WINDOWS]],"_",Table13413[[#This Row],[Alarm_Name]])</f>
        <v>Line1_Liquid_Coded Alarm Triangle Individual 50</v>
      </c>
      <c r="F12" s="8" t="str">
        <f>_xlfn.CONCAT(LEFT(A12,5),MID(A12,6,4),"-",COUNTIF($A$2:A12,A12))</f>
        <v>Line1_Liq-11</v>
      </c>
      <c r="G12" t="s">
        <v>451</v>
      </c>
      <c r="H12" t="s">
        <v>399</v>
      </c>
      <c r="I12" t="s">
        <v>498</v>
      </c>
      <c r="J12" t="s">
        <v>154</v>
      </c>
    </row>
    <row r="13" spans="1:12" x14ac:dyDescent="0.25">
      <c r="A13" t="s">
        <v>5</v>
      </c>
      <c r="B13" t="s">
        <v>138</v>
      </c>
      <c r="C13">
        <v>52</v>
      </c>
      <c r="D13" s="8" t="s">
        <v>66</v>
      </c>
      <c r="E13" s="8" t="str">
        <f>CONCATENATE(Table13413[[#This Row],[WINDOWS]],"_",Table13413[[#This Row],[Alarm_Name]])</f>
        <v>Line1_Liquid_Coded Alarm Triangle Individual 49</v>
      </c>
      <c r="F13" s="8" t="str">
        <f>_xlfn.CONCAT(LEFT(A13,5),MID(A13,6,4),"-",COUNTIF($A$2:A13,A13))</f>
        <v>Line1_Liq-12</v>
      </c>
      <c r="G13" t="s">
        <v>452</v>
      </c>
      <c r="H13" t="s">
        <v>398</v>
      </c>
      <c r="I13" t="s">
        <v>498</v>
      </c>
      <c r="J13" t="s">
        <v>154</v>
      </c>
    </row>
    <row r="14" spans="1:12" x14ac:dyDescent="0.25">
      <c r="A14" t="s">
        <v>5</v>
      </c>
      <c r="B14" t="s">
        <v>138</v>
      </c>
      <c r="C14">
        <v>52</v>
      </c>
      <c r="D14" s="8" t="s">
        <v>60</v>
      </c>
      <c r="E14" s="8" t="str">
        <f>CONCATENATE(Table13413[[#This Row],[WINDOWS]],"_",Table13413[[#This Row],[Alarm_Name]])</f>
        <v>Line1_Liquid_Coded Alarm Triangle Individual 43</v>
      </c>
      <c r="F14" s="8" t="str">
        <f>_xlfn.CONCAT(LEFT(A14,5),MID(A14,6,4),"-",COUNTIF($A$2:A14,A14))</f>
        <v>Line1_Liq-13</v>
      </c>
      <c r="G14" t="s">
        <v>453</v>
      </c>
      <c r="H14" t="s">
        <v>398</v>
      </c>
      <c r="I14" t="s">
        <v>498</v>
      </c>
      <c r="J14" t="s">
        <v>154</v>
      </c>
    </row>
    <row r="15" spans="1:12" x14ac:dyDescent="0.25">
      <c r="A15" t="s">
        <v>5</v>
      </c>
      <c r="B15" t="s">
        <v>138</v>
      </c>
      <c r="C15">
        <v>52</v>
      </c>
      <c r="D15" s="8" t="s">
        <v>53</v>
      </c>
      <c r="E15" s="8" t="str">
        <f>CONCATENATE(Table13413[[#This Row],[WINDOWS]],"_",Table13413[[#This Row],[Alarm_Name]])</f>
        <v>Line1_Liquid_Coded Alarm Triangle Individual 34</v>
      </c>
      <c r="F15" s="8" t="str">
        <f>_xlfn.CONCAT(LEFT(A15,5),MID(A15,6,4),"-",COUNTIF($A$2:A15,A15))</f>
        <v>Line1_Liq-14</v>
      </c>
      <c r="G15" t="s">
        <v>454</v>
      </c>
      <c r="H15" t="s">
        <v>399</v>
      </c>
      <c r="I15" t="s">
        <v>498</v>
      </c>
      <c r="J15" t="s">
        <v>154</v>
      </c>
    </row>
    <row r="16" spans="1:12" x14ac:dyDescent="0.25">
      <c r="A16" t="s">
        <v>5</v>
      </c>
      <c r="B16" t="s">
        <v>138</v>
      </c>
      <c r="C16">
        <v>52</v>
      </c>
      <c r="D16" s="8" t="s">
        <v>54</v>
      </c>
      <c r="E16" s="8" t="str">
        <f>CONCATENATE(Table13413[[#This Row],[WINDOWS]],"_",Table13413[[#This Row],[Alarm_Name]])</f>
        <v>Line1_Liquid_Coded Alarm Triangle Individual 35</v>
      </c>
      <c r="F16" s="8" t="str">
        <f>_xlfn.CONCAT(LEFT(A16,5),MID(A16,6,4),"-",COUNTIF($A$2:A16,A16))</f>
        <v>Line1_Liq-15</v>
      </c>
      <c r="G16" t="s">
        <v>455</v>
      </c>
      <c r="H16" t="s">
        <v>400</v>
      </c>
      <c r="I16" t="s">
        <v>498</v>
      </c>
      <c r="J16" t="s">
        <v>154</v>
      </c>
    </row>
    <row r="17" spans="1:10" x14ac:dyDescent="0.25">
      <c r="A17" t="s">
        <v>5</v>
      </c>
      <c r="B17" t="s">
        <v>138</v>
      </c>
      <c r="C17">
        <v>52</v>
      </c>
      <c r="D17" s="8" t="s">
        <v>55</v>
      </c>
      <c r="E17" s="8" t="str">
        <f>CONCATENATE(Table13413[[#This Row],[WINDOWS]],"_",Table13413[[#This Row],[Alarm_Name]])</f>
        <v>Line1_Liquid_Coded Alarm Triangle Individual 36</v>
      </c>
      <c r="F17" s="8" t="str">
        <f>_xlfn.CONCAT(LEFT(A17,5),MID(A17,6,4),"-",COUNTIF($A$2:A17,A17))</f>
        <v>Line1_Liq-16</v>
      </c>
      <c r="G17" t="s">
        <v>456</v>
      </c>
      <c r="H17" t="s">
        <v>401</v>
      </c>
      <c r="I17" t="s">
        <v>498</v>
      </c>
      <c r="J17" t="s">
        <v>154</v>
      </c>
    </row>
    <row r="18" spans="1:10" x14ac:dyDescent="0.25">
      <c r="A18" t="s">
        <v>5</v>
      </c>
      <c r="B18" t="s">
        <v>138</v>
      </c>
      <c r="C18">
        <v>52</v>
      </c>
      <c r="D18" s="8" t="s">
        <v>52</v>
      </c>
      <c r="E18" s="8" t="str">
        <f>CONCATENATE(Table13413[[#This Row],[WINDOWS]],"_",Table13413[[#This Row],[Alarm_Name]])</f>
        <v>Line1_Liquid_Coded Alarm Triangle Individual 33</v>
      </c>
      <c r="F18" s="8" t="str">
        <f>_xlfn.CONCAT(LEFT(A18,5),MID(A18,6,4),"-",COUNTIF($A$2:A18,A18))</f>
        <v>Line1_Liq-17</v>
      </c>
      <c r="G18" t="s">
        <v>457</v>
      </c>
      <c r="H18" t="s">
        <v>250</v>
      </c>
      <c r="I18" t="s">
        <v>499</v>
      </c>
      <c r="J18" t="s">
        <v>154</v>
      </c>
    </row>
    <row r="19" spans="1:10" x14ac:dyDescent="0.25">
      <c r="A19" t="s">
        <v>5</v>
      </c>
      <c r="B19" t="s">
        <v>138</v>
      </c>
      <c r="C19">
        <v>52</v>
      </c>
      <c r="D19" s="8" t="s">
        <v>45</v>
      </c>
      <c r="E19" s="8" t="str">
        <f>CONCATENATE(Table13413[[#This Row],[WINDOWS]],"_",Table13413[[#This Row],[Alarm_Name]])</f>
        <v>Line1_Liquid_Coded Alarm Triangle Individual 26</v>
      </c>
      <c r="F19" s="8" t="str">
        <f>_xlfn.CONCAT(LEFT(A19,5),MID(A19,6,4),"-",COUNTIF($A$2:A19,A19))</f>
        <v>Line1_Liq-18</v>
      </c>
      <c r="G19" t="s">
        <v>458</v>
      </c>
      <c r="H19" t="s">
        <v>244</v>
      </c>
      <c r="I19" t="s">
        <v>500</v>
      </c>
      <c r="J19" t="s">
        <v>154</v>
      </c>
    </row>
    <row r="20" spans="1:10" x14ac:dyDescent="0.25">
      <c r="A20" t="s">
        <v>5</v>
      </c>
      <c r="B20" t="s">
        <v>138</v>
      </c>
      <c r="C20">
        <v>52</v>
      </c>
      <c r="D20" s="8" t="s">
        <v>26</v>
      </c>
      <c r="E20" s="8" t="str">
        <f>CONCATENATE(Table13413[[#This Row],[WINDOWS]],"_",Table13413[[#This Row],[Alarm_Name]])</f>
        <v>Line1_Liquid_Coded Alarm Triangle Individual 10</v>
      </c>
      <c r="F20" s="8" t="str">
        <f>_xlfn.CONCAT(LEFT(A20,5),MID(A20,6,4),"-",COUNTIF($A$2:A20,A20))</f>
        <v>Line1_Liq-19</v>
      </c>
      <c r="G20" t="s">
        <v>459</v>
      </c>
      <c r="H20" t="s">
        <v>242</v>
      </c>
      <c r="I20" t="s">
        <v>500</v>
      </c>
      <c r="J20" t="s">
        <v>154</v>
      </c>
    </row>
    <row r="21" spans="1:10" x14ac:dyDescent="0.25">
      <c r="A21" t="s">
        <v>5</v>
      </c>
      <c r="B21" t="s">
        <v>138</v>
      </c>
      <c r="C21">
        <v>52</v>
      </c>
      <c r="D21" s="8" t="s">
        <v>25</v>
      </c>
      <c r="E21" s="8" t="str">
        <f>CONCATENATE(Table13413[[#This Row],[WINDOWS]],"_",Table13413[[#This Row],[Alarm_Name]])</f>
        <v>Line1_Liquid_Coded Alarm Triangle Individual 9</v>
      </c>
      <c r="F21" s="8" t="str">
        <f>_xlfn.CONCAT(LEFT(A21,5),MID(A21,6,4),"-",COUNTIF($A$2:A21,A21))</f>
        <v>Line1_Liq-20</v>
      </c>
      <c r="G21" t="s">
        <v>460</v>
      </c>
      <c r="H21" t="s">
        <v>244</v>
      </c>
      <c r="I21" t="s">
        <v>501</v>
      </c>
      <c r="J21" t="s">
        <v>154</v>
      </c>
    </row>
    <row r="22" spans="1:10" x14ac:dyDescent="0.25">
      <c r="A22" t="s">
        <v>5</v>
      </c>
      <c r="B22" t="s">
        <v>138</v>
      </c>
      <c r="C22">
        <v>52</v>
      </c>
      <c r="D22" s="8" t="s">
        <v>20</v>
      </c>
      <c r="E22" s="8" t="str">
        <f>CONCATENATE(Table13413[[#This Row],[WINDOWS]],"_",Table13413[[#This Row],[Alarm_Name]])</f>
        <v>Line1_Liquid_Coded Alarm Triangle Individual 4</v>
      </c>
      <c r="F22" s="8" t="str">
        <f>_xlfn.CONCAT(LEFT(A22,5),MID(A22,6,4),"-",COUNTIF($A$2:A22,A22))</f>
        <v>Line1_Liq-21</v>
      </c>
      <c r="G22" t="s">
        <v>461</v>
      </c>
      <c r="H22" t="s">
        <v>242</v>
      </c>
      <c r="I22" t="s">
        <v>501</v>
      </c>
      <c r="J22" t="s">
        <v>154</v>
      </c>
    </row>
    <row r="23" spans="1:10" x14ac:dyDescent="0.25">
      <c r="A23" t="s">
        <v>5</v>
      </c>
      <c r="B23" t="s">
        <v>138</v>
      </c>
      <c r="C23">
        <v>52</v>
      </c>
      <c r="D23" s="8" t="s">
        <v>18</v>
      </c>
      <c r="E23" s="8" t="str">
        <f>CONCATENATE(Table13413[[#This Row],[WINDOWS]],"_",Table13413[[#This Row],[Alarm_Name]])</f>
        <v>Line1_Liquid_Coded Alarm Triangle Individual 2</v>
      </c>
      <c r="F23" s="8" t="str">
        <f>_xlfn.CONCAT(LEFT(A23,5),MID(A23,6,4),"-",COUNTIF($A$2:A23,A23))</f>
        <v>Line1_Liq-22</v>
      </c>
      <c r="G23" t="s">
        <v>462</v>
      </c>
      <c r="H23" t="s">
        <v>242</v>
      </c>
      <c r="I23" t="s">
        <v>502</v>
      </c>
      <c r="J23" t="s">
        <v>154</v>
      </c>
    </row>
    <row r="24" spans="1:10" x14ac:dyDescent="0.25">
      <c r="A24" t="s">
        <v>5</v>
      </c>
      <c r="B24" t="s">
        <v>138</v>
      </c>
      <c r="C24">
        <v>52</v>
      </c>
      <c r="D24" s="8" t="s">
        <v>34</v>
      </c>
      <c r="E24" s="8" t="str">
        <f>CONCATENATE(Table13413[[#This Row],[WINDOWS]],"_",Table13413[[#This Row],[Alarm_Name]])</f>
        <v>Line1_Liquid_Coded Alarm Triangle Individual 1</v>
      </c>
      <c r="F24" s="8" t="str">
        <f>_xlfn.CONCAT(LEFT(A24,5),MID(A24,6,4),"-",COUNTIF($A$2:A24,A24))</f>
        <v>Line1_Liq-23</v>
      </c>
      <c r="G24" t="s">
        <v>463</v>
      </c>
      <c r="H24" t="s">
        <v>244</v>
      </c>
      <c r="I24" t="s">
        <v>503</v>
      </c>
      <c r="J24" t="s">
        <v>154</v>
      </c>
    </row>
    <row r="25" spans="1:10" x14ac:dyDescent="0.25">
      <c r="A25" t="s">
        <v>5</v>
      </c>
      <c r="B25" t="s">
        <v>138</v>
      </c>
      <c r="C25">
        <v>52</v>
      </c>
      <c r="D25" s="8" t="s">
        <v>16</v>
      </c>
      <c r="E25" s="8" t="str">
        <f>CONCATENATE(Table13413[[#This Row],[WINDOWS]],"_",Table13413[[#This Row],[Alarm_Name]])</f>
        <v>Line1_Liquid_Coded Alarm Triangle Individual</v>
      </c>
      <c r="F25" s="8" t="str">
        <f>_xlfn.CONCAT(LEFT(A25,5),MID(A25,6,4),"-",COUNTIF($A$2:A25,A25))</f>
        <v>Line1_Liq-24</v>
      </c>
      <c r="G25" t="s">
        <v>464</v>
      </c>
      <c r="H25" t="s">
        <v>242</v>
      </c>
      <c r="I25" t="s">
        <v>503</v>
      </c>
      <c r="J25" t="s">
        <v>154</v>
      </c>
    </row>
    <row r="26" spans="1:10" x14ac:dyDescent="0.25">
      <c r="A26" t="s">
        <v>5</v>
      </c>
      <c r="B26" t="s">
        <v>138</v>
      </c>
      <c r="C26">
        <v>52</v>
      </c>
      <c r="D26" s="8" t="s">
        <v>19</v>
      </c>
      <c r="E26" s="8" t="str">
        <f>CONCATENATE(Table13413[[#This Row],[WINDOWS]],"_",Table13413[[#This Row],[Alarm_Name]])</f>
        <v>Line1_Liquid_Coded Alarm Triangle Individual 3</v>
      </c>
      <c r="F26" s="8" t="str">
        <f>_xlfn.CONCAT(LEFT(A26,5),MID(A26,6,4),"-",COUNTIF($A$2:A26,A26))</f>
        <v>Line1_Liq-25</v>
      </c>
      <c r="G26" t="s">
        <v>465</v>
      </c>
      <c r="H26" t="s">
        <v>244</v>
      </c>
      <c r="I26" t="s">
        <v>502</v>
      </c>
      <c r="J26" t="s">
        <v>154</v>
      </c>
    </row>
    <row r="27" spans="1:10" x14ac:dyDescent="0.25">
      <c r="A27" t="s">
        <v>5</v>
      </c>
      <c r="B27" t="s">
        <v>138</v>
      </c>
      <c r="C27">
        <v>52</v>
      </c>
      <c r="D27" s="8" t="s">
        <v>31</v>
      </c>
      <c r="E27" s="8" t="str">
        <f>CONCATENATE(Table13413[[#This Row],[WINDOWS]],"_",Table13413[[#This Row],[Alarm_Name]])</f>
        <v>Line1_Liquid_Coded Alarm Triangle Individual 15</v>
      </c>
      <c r="F27" s="8" t="str">
        <f>_xlfn.CONCAT(LEFT(A27,5),MID(A27,6,4),"-",COUNTIF($A$2:A27,A27))</f>
        <v>Line1_Liq-26</v>
      </c>
      <c r="G27" t="s">
        <v>466</v>
      </c>
      <c r="H27" t="s">
        <v>491</v>
      </c>
      <c r="I27" t="s">
        <v>504</v>
      </c>
      <c r="J27" t="s">
        <v>154</v>
      </c>
    </row>
    <row r="28" spans="1:10" x14ac:dyDescent="0.25">
      <c r="A28" t="s">
        <v>5</v>
      </c>
      <c r="B28" t="s">
        <v>138</v>
      </c>
      <c r="C28">
        <v>52</v>
      </c>
      <c r="D28" s="8" t="s">
        <v>30</v>
      </c>
      <c r="E28" s="8" t="str">
        <f>CONCATENATE(Table13413[[#This Row],[WINDOWS]],"_",Table13413[[#This Row],[Alarm_Name]])</f>
        <v>Line1_Liquid_Coded Alarm Triangle Individual 14</v>
      </c>
      <c r="F28" s="8" t="str">
        <f>_xlfn.CONCAT(LEFT(A28,5),MID(A28,6,4),"-",COUNTIF($A$2:A28,A28))</f>
        <v>Line1_Liq-27</v>
      </c>
      <c r="G28" t="s">
        <v>467</v>
      </c>
      <c r="H28" t="s">
        <v>492</v>
      </c>
      <c r="I28" t="s">
        <v>504</v>
      </c>
      <c r="J28" t="s">
        <v>154</v>
      </c>
    </row>
    <row r="29" spans="1:10" x14ac:dyDescent="0.25">
      <c r="A29" t="s">
        <v>5</v>
      </c>
      <c r="B29" t="s">
        <v>138</v>
      </c>
      <c r="C29">
        <v>52</v>
      </c>
      <c r="D29" s="8" t="s">
        <v>50</v>
      </c>
      <c r="E29" s="8" t="str">
        <f>CONCATENATE(Table13413[[#This Row],[WINDOWS]],"_",Table13413[[#This Row],[Alarm_Name]])</f>
        <v>Line1_Liquid_Coded Alarm Triangle Individual 31</v>
      </c>
      <c r="F29" s="8" t="str">
        <f>_xlfn.CONCAT(LEFT(A29,5),MID(A29,6,4),"-",COUNTIF($A$2:A29,A29))</f>
        <v>Line1_Liq-28</v>
      </c>
      <c r="G29" t="s">
        <v>468</v>
      </c>
      <c r="H29" t="s">
        <v>400</v>
      </c>
      <c r="I29" t="s">
        <v>497</v>
      </c>
      <c r="J29" t="s">
        <v>154</v>
      </c>
    </row>
    <row r="30" spans="1:10" x14ac:dyDescent="0.25">
      <c r="A30" t="s">
        <v>5</v>
      </c>
      <c r="B30" t="s">
        <v>138</v>
      </c>
      <c r="C30">
        <v>52</v>
      </c>
      <c r="D30" s="8" t="s">
        <v>51</v>
      </c>
      <c r="E30" s="8" t="str">
        <f>CONCATENATE(Table13413[[#This Row],[WINDOWS]],"_",Table13413[[#This Row],[Alarm_Name]])</f>
        <v>Line1_Liquid_Coded Alarm Triangle Individual 32</v>
      </c>
      <c r="F30" s="8" t="str">
        <f>_xlfn.CONCAT(LEFT(A30,5),MID(A30,6,4),"-",COUNTIF($A$2:A30,A30))</f>
        <v>Line1_Liq-29</v>
      </c>
      <c r="G30" t="s">
        <v>469</v>
      </c>
      <c r="H30" t="s">
        <v>401</v>
      </c>
      <c r="I30" t="s">
        <v>497</v>
      </c>
      <c r="J30" t="s">
        <v>154</v>
      </c>
    </row>
    <row r="31" spans="1:10" x14ac:dyDescent="0.25">
      <c r="A31" t="s">
        <v>5</v>
      </c>
      <c r="B31" t="s">
        <v>138</v>
      </c>
      <c r="C31">
        <v>52</v>
      </c>
      <c r="D31" s="8" t="s">
        <v>48</v>
      </c>
      <c r="E31" s="8" t="str">
        <f>CONCATENATE(Table13413[[#This Row],[WINDOWS]],"_",Table13413[[#This Row],[Alarm_Name]])</f>
        <v>Line1_Liquid_Coded Alarm Triangle Individual 29</v>
      </c>
      <c r="F31" s="8" t="str">
        <f>_xlfn.CONCAT(LEFT(A31,5),MID(A31,6,4),"-",COUNTIF($A$2:A31,A31))</f>
        <v>Line1_Liq-30</v>
      </c>
      <c r="G31" t="s">
        <v>470</v>
      </c>
      <c r="H31" t="s">
        <v>242</v>
      </c>
      <c r="I31" t="s">
        <v>496</v>
      </c>
      <c r="J31" t="s">
        <v>154</v>
      </c>
    </row>
    <row r="32" spans="1:10" x14ac:dyDescent="0.25">
      <c r="A32" t="s">
        <v>5</v>
      </c>
      <c r="B32" t="s">
        <v>138</v>
      </c>
      <c r="C32">
        <v>52</v>
      </c>
      <c r="D32" s="8" t="s">
        <v>47</v>
      </c>
      <c r="E32" s="8" t="str">
        <f>CONCATENATE(Table13413[[#This Row],[WINDOWS]],"_",Table13413[[#This Row],[Alarm_Name]])</f>
        <v>Line1_Liquid_Coded Alarm Triangle Individual 28</v>
      </c>
      <c r="F32" s="8" t="str">
        <f>_xlfn.CONCAT(LEFT(A32,5),MID(A32,6,4),"-",COUNTIF($A$2:A32,A32))</f>
        <v>Line1_Liq-31</v>
      </c>
      <c r="G32" t="s">
        <v>471</v>
      </c>
      <c r="H32" t="s">
        <v>244</v>
      </c>
      <c r="I32" t="s">
        <v>496</v>
      </c>
      <c r="J32" t="s">
        <v>154</v>
      </c>
    </row>
    <row r="33" spans="1:10" x14ac:dyDescent="0.25">
      <c r="A33" t="s">
        <v>5</v>
      </c>
      <c r="B33" t="s">
        <v>138</v>
      </c>
      <c r="C33">
        <v>52</v>
      </c>
      <c r="D33" s="8" t="s">
        <v>46</v>
      </c>
      <c r="E33" s="8" t="str">
        <f>CONCATENATE(Table13413[[#This Row],[WINDOWS]],"_",Table13413[[#This Row],[Alarm_Name]])</f>
        <v>Line1_Liquid_Coded Alarm Triangle Individual 27</v>
      </c>
      <c r="F33" s="8" t="str">
        <f>_xlfn.CONCAT(LEFT(A33,5),MID(A33,6,4),"-",COUNTIF($A$2:A33,A33))</f>
        <v>Line1_Liq-32</v>
      </c>
      <c r="G33" t="s">
        <v>472</v>
      </c>
      <c r="H33" t="s">
        <v>242</v>
      </c>
      <c r="I33" t="s">
        <v>496</v>
      </c>
      <c r="J33" t="s">
        <v>154</v>
      </c>
    </row>
    <row r="34" spans="1:10" x14ac:dyDescent="0.25">
      <c r="A34" t="s">
        <v>5</v>
      </c>
      <c r="B34" t="s">
        <v>138</v>
      </c>
      <c r="C34">
        <v>52</v>
      </c>
      <c r="D34" s="8" t="s">
        <v>39</v>
      </c>
      <c r="E34" s="8" t="str">
        <f>CONCATENATE(Table13413[[#This Row],[WINDOWS]],"_",Table13413[[#This Row],[Alarm_Name]])</f>
        <v>Line1_Liquid_Coded Alarm Triangle Individual 20</v>
      </c>
      <c r="F34" s="8" t="str">
        <f>_xlfn.CONCAT(LEFT(A34,5),MID(A34,6,4),"-",COUNTIF($A$2:A34,A34))</f>
        <v>Line1_Liq-33</v>
      </c>
      <c r="G34" t="s">
        <v>473</v>
      </c>
      <c r="H34" t="s">
        <v>244</v>
      </c>
      <c r="I34" t="s">
        <v>496</v>
      </c>
      <c r="J34" t="s">
        <v>154</v>
      </c>
    </row>
    <row r="35" spans="1:10" x14ac:dyDescent="0.25">
      <c r="A35" t="s">
        <v>5</v>
      </c>
      <c r="B35" t="s">
        <v>138</v>
      </c>
      <c r="C35">
        <v>52</v>
      </c>
      <c r="D35" s="8" t="s">
        <v>38</v>
      </c>
      <c r="E35" s="8" t="str">
        <f>CONCATENATE(Table13413[[#This Row],[WINDOWS]],"_",Table13413[[#This Row],[Alarm_Name]])</f>
        <v>Line1_Liquid_Coded Alarm Triangle Individual 19</v>
      </c>
      <c r="F35" s="8" t="str">
        <f>_xlfn.CONCAT(LEFT(A35,5),MID(A35,6,4),"-",COUNTIF($A$2:A35,A35))</f>
        <v>Line1_Liq-34</v>
      </c>
      <c r="G35" t="s">
        <v>474</v>
      </c>
      <c r="H35" t="s">
        <v>244</v>
      </c>
      <c r="I35" t="s">
        <v>496</v>
      </c>
      <c r="J35" t="s">
        <v>154</v>
      </c>
    </row>
    <row r="36" spans="1:10" x14ac:dyDescent="0.25">
      <c r="A36" t="s">
        <v>5</v>
      </c>
      <c r="B36" t="s">
        <v>138</v>
      </c>
      <c r="C36">
        <v>52</v>
      </c>
      <c r="D36" s="8" t="s">
        <v>37</v>
      </c>
      <c r="E36" s="8" t="str">
        <f>CONCATENATE(Table13413[[#This Row],[WINDOWS]],"_",Table13413[[#This Row],[Alarm_Name]])</f>
        <v>Line1_Liquid_Coded Alarm Triangle Individual 18</v>
      </c>
      <c r="F36" s="8" t="str">
        <f>_xlfn.CONCAT(LEFT(A36,5),MID(A36,6,4),"-",COUNTIF($A$2:A36,A36))</f>
        <v>Line1_Liq-35</v>
      </c>
      <c r="G36" t="s">
        <v>475</v>
      </c>
      <c r="H36" t="s">
        <v>242</v>
      </c>
      <c r="I36" t="s">
        <v>496</v>
      </c>
      <c r="J36" t="s">
        <v>154</v>
      </c>
    </row>
    <row r="37" spans="1:10" x14ac:dyDescent="0.25">
      <c r="A37" t="s">
        <v>5</v>
      </c>
      <c r="B37" t="s">
        <v>138</v>
      </c>
      <c r="C37">
        <v>52</v>
      </c>
      <c r="D37" s="8" t="s">
        <v>33</v>
      </c>
      <c r="E37" s="8" t="str">
        <f>CONCATENATE(Table13413[[#This Row],[WINDOWS]],"_",Table13413[[#This Row],[Alarm_Name]])</f>
        <v>Line1_Liquid_Coded Alarm Triangle Individual 17</v>
      </c>
      <c r="F37" s="8" t="str">
        <f>_xlfn.CONCAT(LEFT(A37,5),MID(A37,6,4),"-",COUNTIF($A$2:A37,A37))</f>
        <v>Line1_Liq-36</v>
      </c>
      <c r="G37" t="s">
        <v>476</v>
      </c>
      <c r="H37" t="s">
        <v>244</v>
      </c>
      <c r="I37" t="s">
        <v>496</v>
      </c>
      <c r="J37" t="s">
        <v>154</v>
      </c>
    </row>
    <row r="38" spans="1:10" x14ac:dyDescent="0.25">
      <c r="A38" t="s">
        <v>5</v>
      </c>
      <c r="B38" t="s">
        <v>138</v>
      </c>
      <c r="C38">
        <v>52</v>
      </c>
      <c r="D38" s="8" t="s">
        <v>32</v>
      </c>
      <c r="E38" s="8" t="str">
        <f>CONCATENATE(Table13413[[#This Row],[WINDOWS]],"_",Table13413[[#This Row],[Alarm_Name]])</f>
        <v>Line1_Liquid_Coded Alarm Triangle Individual 16</v>
      </c>
      <c r="F38" s="8" t="str">
        <f>_xlfn.CONCAT(LEFT(A38,5),MID(A38,6,4),"-",COUNTIF($A$2:A38,A38))</f>
        <v>Line1_Liq-37</v>
      </c>
      <c r="G38" t="s">
        <v>477</v>
      </c>
      <c r="H38" t="s">
        <v>242</v>
      </c>
      <c r="I38" t="s">
        <v>496</v>
      </c>
      <c r="J38" t="s">
        <v>154</v>
      </c>
    </row>
    <row r="39" spans="1:10" x14ac:dyDescent="0.25">
      <c r="A39" t="s">
        <v>5</v>
      </c>
      <c r="B39" t="s">
        <v>138</v>
      </c>
      <c r="C39">
        <v>52</v>
      </c>
      <c r="D39" s="8" t="s">
        <v>44</v>
      </c>
      <c r="E39" s="8" t="str">
        <f>CONCATENATE(Table13413[[#This Row],[WINDOWS]],"_",Table13413[[#This Row],[Alarm_Name]])</f>
        <v>Line1_Liquid_Coded Alarm Triangle Individual 25</v>
      </c>
      <c r="F39" s="8" t="str">
        <f>_xlfn.CONCAT(LEFT(A39,5),MID(A39,6,4),"-",COUNTIF($A$2:A39,A39))</f>
        <v>Line1_Liq-38</v>
      </c>
      <c r="G39" t="s">
        <v>478</v>
      </c>
      <c r="H39" t="s">
        <v>233</v>
      </c>
      <c r="I39" t="s">
        <v>505</v>
      </c>
      <c r="J39" t="s">
        <v>154</v>
      </c>
    </row>
    <row r="40" spans="1:10" x14ac:dyDescent="0.25">
      <c r="A40" t="s">
        <v>5</v>
      </c>
      <c r="B40" t="s">
        <v>138</v>
      </c>
      <c r="C40">
        <v>52</v>
      </c>
      <c r="D40" s="8" t="s">
        <v>43</v>
      </c>
      <c r="E40" s="8" t="str">
        <f>CONCATENATE(Table13413[[#This Row],[WINDOWS]],"_",Table13413[[#This Row],[Alarm_Name]])</f>
        <v>Line1_Liquid_Coded Alarm Triangle Individual 24</v>
      </c>
      <c r="F40" s="8" t="str">
        <f>_xlfn.CONCAT(LEFT(A40,5),MID(A40,6,4),"-",COUNTIF($A$2:A40,A40))</f>
        <v>Line1_Liq-39</v>
      </c>
      <c r="G40" t="s">
        <v>479</v>
      </c>
      <c r="H40" t="s">
        <v>231</v>
      </c>
      <c r="I40" t="s">
        <v>505</v>
      </c>
      <c r="J40" t="s">
        <v>154</v>
      </c>
    </row>
    <row r="41" spans="1:10" x14ac:dyDescent="0.25">
      <c r="A41" t="s">
        <v>5</v>
      </c>
      <c r="B41" t="s">
        <v>138</v>
      </c>
      <c r="C41">
        <v>52</v>
      </c>
      <c r="D41" s="8" t="s">
        <v>42</v>
      </c>
      <c r="E41" s="8" t="str">
        <f>CONCATENATE(Table13413[[#This Row],[WINDOWS]],"_",Table13413[[#This Row],[Alarm_Name]])</f>
        <v>Line1_Liquid_Coded Alarm Triangle Individual 23</v>
      </c>
      <c r="F41" s="8" t="str">
        <f>_xlfn.CONCAT(LEFT(A41,5),MID(A41,6,4),"-",COUNTIF($A$2:A41,A41))</f>
        <v>Line1_Liq-40</v>
      </c>
      <c r="G41" t="s">
        <v>480</v>
      </c>
      <c r="H41" t="s">
        <v>491</v>
      </c>
      <c r="I41" t="s">
        <v>505</v>
      </c>
      <c r="J41" t="s">
        <v>154</v>
      </c>
    </row>
    <row r="42" spans="1:10" x14ac:dyDescent="0.25">
      <c r="A42" t="s">
        <v>5</v>
      </c>
      <c r="B42" t="s">
        <v>138</v>
      </c>
      <c r="C42">
        <v>52</v>
      </c>
      <c r="D42" s="8" t="s">
        <v>41</v>
      </c>
      <c r="E42" s="8" t="str">
        <f>CONCATENATE(Table13413[[#This Row],[WINDOWS]],"_",Table13413[[#This Row],[Alarm_Name]])</f>
        <v>Line1_Liquid_Coded Alarm Triangle Individual 22</v>
      </c>
      <c r="F42" s="8" t="str">
        <f>_xlfn.CONCAT(LEFT(A42,5),MID(A42,6,4),"-",COUNTIF($A$2:A42,A42))</f>
        <v>Line1_Liq-41</v>
      </c>
      <c r="G42" t="s">
        <v>481</v>
      </c>
      <c r="H42" t="s">
        <v>492</v>
      </c>
      <c r="I42" t="s">
        <v>505</v>
      </c>
      <c r="J42" t="s">
        <v>154</v>
      </c>
    </row>
    <row r="43" spans="1:10" x14ac:dyDescent="0.25">
      <c r="A43" t="s">
        <v>5</v>
      </c>
      <c r="B43" t="s">
        <v>138</v>
      </c>
      <c r="C43">
        <v>52</v>
      </c>
      <c r="D43" s="8" t="s">
        <v>40</v>
      </c>
      <c r="E43" s="8" t="str">
        <f>CONCATENATE(Table13413[[#This Row],[WINDOWS]],"_",Table13413[[#This Row],[Alarm_Name]])</f>
        <v>Line1_Liquid_Coded Alarm Triangle Individual 21</v>
      </c>
      <c r="F43" s="8" t="str">
        <f>_xlfn.CONCAT(LEFT(A43,5),MID(A43,6,4),"-",COUNTIF($A$2:A43,A43))</f>
        <v>Line1_Liq-42</v>
      </c>
      <c r="G43" t="s">
        <v>482</v>
      </c>
      <c r="H43" t="s">
        <v>166</v>
      </c>
      <c r="I43" t="s">
        <v>505</v>
      </c>
      <c r="J43" t="s">
        <v>154</v>
      </c>
    </row>
    <row r="44" spans="1:10" x14ac:dyDescent="0.25">
      <c r="A44" t="s">
        <v>5</v>
      </c>
      <c r="B44" t="s">
        <v>138</v>
      </c>
      <c r="C44">
        <v>52</v>
      </c>
      <c r="D44" s="8" t="s">
        <v>29</v>
      </c>
      <c r="E44" s="8" t="str">
        <f>CONCATENATE(Table13413[[#This Row],[WINDOWS]],"_",Table13413[[#This Row],[Alarm_Name]])</f>
        <v>Line1_Liquid_Coded Alarm Triangle Individual 13</v>
      </c>
      <c r="F44" s="8" t="str">
        <f>_xlfn.CONCAT(LEFT(A44,5),MID(A44,6,4),"-",COUNTIF($A$2:A44,A44))</f>
        <v>Line1_Liq-43</v>
      </c>
      <c r="G44" t="s">
        <v>483</v>
      </c>
      <c r="H44" t="s">
        <v>231</v>
      </c>
      <c r="I44" t="s">
        <v>504</v>
      </c>
      <c r="J44" t="s">
        <v>154</v>
      </c>
    </row>
    <row r="45" spans="1:10" x14ac:dyDescent="0.25">
      <c r="A45" t="s">
        <v>5</v>
      </c>
      <c r="B45" t="s">
        <v>138</v>
      </c>
      <c r="C45">
        <v>52</v>
      </c>
      <c r="D45" s="8" t="s">
        <v>28</v>
      </c>
      <c r="E45" s="8" t="str">
        <f>CONCATENATE(Table13413[[#This Row],[WINDOWS]],"_",Table13413[[#This Row],[Alarm_Name]])</f>
        <v>Line1_Liquid_Coded Alarm Triangle Individual 12</v>
      </c>
      <c r="F45" s="8" t="str">
        <f>_xlfn.CONCAT(LEFT(A45,5),MID(A45,6,4),"-",COUNTIF($A$2:A45,A45))</f>
        <v>Line1_Liq-44</v>
      </c>
      <c r="G45" t="s">
        <v>484</v>
      </c>
      <c r="H45" t="s">
        <v>233</v>
      </c>
      <c r="I45" t="s">
        <v>504</v>
      </c>
      <c r="J45" t="s">
        <v>154</v>
      </c>
    </row>
    <row r="46" spans="1:10" x14ac:dyDescent="0.25">
      <c r="A46" t="s">
        <v>5</v>
      </c>
      <c r="B46" t="s">
        <v>138</v>
      </c>
      <c r="C46">
        <v>52</v>
      </c>
      <c r="D46" s="8" t="s">
        <v>27</v>
      </c>
      <c r="E46" s="8" t="str">
        <f>CONCATENATE(Table13413[[#This Row],[WINDOWS]],"_",Table13413[[#This Row],[Alarm_Name]])</f>
        <v>Line1_Liquid_Coded Alarm Triangle Individual 11</v>
      </c>
      <c r="F46" s="8" t="str">
        <f>_xlfn.CONCAT(LEFT(A46,5),MID(A46,6,4),"-",COUNTIF($A$2:A46,A46))</f>
        <v>Line1_Liq-45</v>
      </c>
      <c r="G46" t="s">
        <v>485</v>
      </c>
      <c r="H46" t="s">
        <v>166</v>
      </c>
      <c r="I46" t="s">
        <v>504</v>
      </c>
      <c r="J46" t="s">
        <v>154</v>
      </c>
    </row>
    <row r="47" spans="1:10" x14ac:dyDescent="0.25">
      <c r="A47" t="s">
        <v>5</v>
      </c>
      <c r="B47" t="s">
        <v>138</v>
      </c>
      <c r="C47">
        <v>52</v>
      </c>
      <c r="D47" s="8" t="s">
        <v>24</v>
      </c>
      <c r="E47" s="8" t="str">
        <f>CONCATENATE(Table13413[[#This Row],[WINDOWS]],"_",Table13413[[#This Row],[Alarm_Name]])</f>
        <v>Line1_Liquid_Coded Alarm Triangle Individual 8</v>
      </c>
      <c r="F47" s="8" t="str">
        <f>_xlfn.CONCAT(LEFT(A47,5),MID(A47,6,4),"-",COUNTIF($A$2:A47,A47))</f>
        <v>Line1_Liq-46</v>
      </c>
      <c r="G47" t="s">
        <v>486</v>
      </c>
      <c r="H47" t="s">
        <v>244</v>
      </c>
      <c r="I47" t="s">
        <v>506</v>
      </c>
      <c r="J47" t="s">
        <v>154</v>
      </c>
    </row>
    <row r="48" spans="1:10" x14ac:dyDescent="0.25">
      <c r="A48" t="s">
        <v>5</v>
      </c>
      <c r="B48" t="s">
        <v>138</v>
      </c>
      <c r="C48">
        <v>52</v>
      </c>
      <c r="D48" s="8" t="s">
        <v>23</v>
      </c>
      <c r="E48" s="8" t="str">
        <f>CONCATENATE(Table13413[[#This Row],[WINDOWS]],"_",Table13413[[#This Row],[Alarm_Name]])</f>
        <v>Line1_Liquid_Coded Alarm Triangle Individual 7</v>
      </c>
      <c r="F48" s="8" t="str">
        <f>_xlfn.CONCAT(LEFT(A48,5),MID(A48,6,4),"-",COUNTIF($A$2:A48,A48))</f>
        <v>Line1_Liq-47</v>
      </c>
      <c r="G48" t="s">
        <v>487</v>
      </c>
      <c r="H48" t="s">
        <v>242</v>
      </c>
      <c r="I48" t="s">
        <v>506</v>
      </c>
      <c r="J48" t="s">
        <v>154</v>
      </c>
    </row>
    <row r="49" spans="1:10" x14ac:dyDescent="0.25">
      <c r="A49" t="s">
        <v>5</v>
      </c>
      <c r="B49" t="s">
        <v>138</v>
      </c>
      <c r="C49">
        <v>52</v>
      </c>
      <c r="D49" s="8" t="s">
        <v>21</v>
      </c>
      <c r="E49" s="8" t="str">
        <f>CONCATENATE(Table13413[[#This Row],[WINDOWS]],"_",Table13413[[#This Row],[Alarm_Name]])</f>
        <v>Line1_Liquid_Coded Alarm Triangle Individual 6</v>
      </c>
      <c r="F49" s="8" t="str">
        <f>_xlfn.CONCAT(LEFT(A49,5),MID(A49,6,4),"-",COUNTIF($A$2:A49,A49))</f>
        <v>Line1_Liq-48</v>
      </c>
      <c r="G49" t="s">
        <v>488</v>
      </c>
      <c r="H49" t="s">
        <v>242</v>
      </c>
      <c r="I49" t="s">
        <v>507</v>
      </c>
      <c r="J49" t="s">
        <v>154</v>
      </c>
    </row>
    <row r="50" spans="1:10" x14ac:dyDescent="0.25">
      <c r="A50" t="s">
        <v>5</v>
      </c>
      <c r="B50" t="s">
        <v>138</v>
      </c>
      <c r="C50">
        <v>52</v>
      </c>
      <c r="D50" s="8" t="s">
        <v>15</v>
      </c>
      <c r="E50" s="8" t="str">
        <f>CONCATENATE(Table13413[[#This Row],[WINDOWS]],"_",Table13413[[#This Row],[Alarm_Name]])</f>
        <v>Line1_Liquid_Coded Alarm Triangle Individual 5</v>
      </c>
      <c r="F50" s="8" t="str">
        <f>_xlfn.CONCAT(LEFT(A50,5),MID(A50,6,4),"-",COUNTIF($A$2:A50,A50))</f>
        <v>Line1_Liq-49</v>
      </c>
      <c r="G50" t="s">
        <v>489</v>
      </c>
      <c r="H50" t="s">
        <v>244</v>
      </c>
      <c r="I50" t="s">
        <v>507</v>
      </c>
      <c r="J50" t="s">
        <v>154</v>
      </c>
    </row>
    <row r="51" spans="1:10" x14ac:dyDescent="0.25">
      <c r="A51" t="s">
        <v>5</v>
      </c>
      <c r="B51" t="s">
        <v>138</v>
      </c>
      <c r="C51">
        <v>52</v>
      </c>
      <c r="D51" s="8" t="s">
        <v>75</v>
      </c>
      <c r="E51" s="8" t="str">
        <f>CONCATENATE(Table13413[[#This Row],[WINDOWS]],"_",Table13413[[#This Row],[Alarm_Name]])</f>
        <v>Line1_Liquid_Coded Alarm Triangle Individual 58</v>
      </c>
      <c r="F51" s="8" t="str">
        <f>_xlfn.CONCAT(LEFT(A51,5),MID(A51,6,4),"-",COUNTIF($A$2:A51,A51))</f>
        <v>Line1_Liq-50</v>
      </c>
      <c r="G51" t="s">
        <v>226</v>
      </c>
      <c r="H51" t="s">
        <v>189</v>
      </c>
      <c r="J51" t="s">
        <v>154</v>
      </c>
    </row>
    <row r="52" spans="1:10" x14ac:dyDescent="0.25">
      <c r="A52" t="s">
        <v>5</v>
      </c>
      <c r="B52" t="s">
        <v>138</v>
      </c>
      <c r="C52">
        <v>52</v>
      </c>
      <c r="D52" s="8" t="s">
        <v>74</v>
      </c>
      <c r="E52" s="8" t="str">
        <f>CONCATENATE(Table13413[[#This Row],[WINDOWS]],"_",Table13413[[#This Row],[Alarm_Name]])</f>
        <v>Line1_Liquid_Coded Alarm Triangle Individual 57</v>
      </c>
      <c r="F52" s="8" t="str">
        <f>_xlfn.CONCAT(LEFT(A52,5),MID(A52,6,4),"-",COUNTIF($A$2:A52,A52))</f>
        <v>Line1_Liq-51</v>
      </c>
      <c r="G52" t="s">
        <v>225</v>
      </c>
      <c r="H52" t="s">
        <v>190</v>
      </c>
      <c r="I52" t="s">
        <v>229</v>
      </c>
      <c r="J52" t="s">
        <v>154</v>
      </c>
    </row>
    <row r="53" spans="1:10" x14ac:dyDescent="0.25">
      <c r="A53" t="s">
        <v>5</v>
      </c>
      <c r="B53" t="s">
        <v>138</v>
      </c>
      <c r="C53">
        <v>52</v>
      </c>
      <c r="D53" s="8" t="s">
        <v>63</v>
      </c>
      <c r="E53" s="8" t="str">
        <f>CONCATENATE(Table13413[[#This Row],[WINDOWS]],"_",Table13413[[#This Row],[Alarm_Name]])</f>
        <v>Line1_Liquid_Coded Alarm Triangle Individual 46</v>
      </c>
      <c r="F53" s="8" t="str">
        <f>_xlfn.CONCAT(LEFT(A53,5),MID(A53,6,4),"-",COUNTIF($A$2:A53,A53))</f>
        <v>Line1_Liq-52</v>
      </c>
      <c r="G53" t="s">
        <v>224</v>
      </c>
      <c r="H53" t="s">
        <v>190</v>
      </c>
      <c r="I53" t="s">
        <v>230</v>
      </c>
      <c r="J53" t="s">
        <v>154</v>
      </c>
    </row>
    <row r="54" spans="1:10" x14ac:dyDescent="0.25">
      <c r="E54" s="8" t="str">
        <f>CONCATENATE(Table13413[[#This Row],[WINDOWS]],"_",Table13413[[#This Row],[Alarm_Name]])</f>
        <v>_</v>
      </c>
      <c r="F54" s="8"/>
      <c r="H54" s="9" t="str">
        <f>CONCATENATE(Table13413[[#This Row],[Alarm_Name]],Table13413[[#This Row],[PATH]])</f>
        <v/>
      </c>
      <c r="I54" s="9" t="str">
        <f>CONCATENATE(Table13413[[#This Row],[Alarm_Name]],Table13413[[#This Row],[PATH]])</f>
        <v/>
      </c>
    </row>
  </sheetData>
  <pageMargins left="0.7" right="0.7" top="0.75" bottom="0.75" header="0.3" footer="0.3"/>
  <pageSetup orientation="portrait" horizontalDpi="300" verticalDpi="300" r:id="rId1"/>
  <ignoredErrors>
    <ignoredError sqref="H2:I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L85"/>
  <sheetViews>
    <sheetView zoomScaleNormal="100" workbookViewId="0">
      <pane ySplit="1" topLeftCell="A56" activePane="bottomLeft" state="frozen"/>
      <selection pane="bottomLeft" activeCell="F2" sqref="F2:F84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6</v>
      </c>
      <c r="B2" s="8" t="s">
        <v>93</v>
      </c>
      <c r="C2" s="8">
        <v>83</v>
      </c>
      <c r="D2" s="8" t="s">
        <v>89</v>
      </c>
      <c r="E2" s="8" t="str">
        <f>CONCATENATE(Table134[[#This Row],[WINDOWS]],"_",Table134[[#This Row],[Alarm_Name]])</f>
        <v>Line1_Mixer_Coded Alarm Triangle Individual 82</v>
      </c>
      <c r="F2" s="8" t="str">
        <f>_xlfn.CONCAT(LEFT(A2,5),MID(A2,6,4),"-",COUNTIF($A$2:A2,A2))</f>
        <v>Line1_Mix-1</v>
      </c>
      <c r="G2" s="8" t="s">
        <v>422</v>
      </c>
      <c r="H2" s="8" t="s">
        <v>434</v>
      </c>
      <c r="I2" s="8" t="s">
        <v>435</v>
      </c>
      <c r="J2" s="8" t="s">
        <v>154</v>
      </c>
    </row>
    <row r="3" spans="1:12" s="8" customFormat="1" x14ac:dyDescent="0.25">
      <c r="A3" s="8" t="s">
        <v>6</v>
      </c>
      <c r="B3" s="8" t="s">
        <v>93</v>
      </c>
      <c r="C3" s="8">
        <v>83</v>
      </c>
      <c r="D3" s="8" t="s">
        <v>25</v>
      </c>
      <c r="E3" s="8" t="str">
        <f>CONCATENATE(Table134[[#This Row],[WINDOWS]],"_",Table134[[#This Row],[Alarm_Name]])</f>
        <v>Line1_Mixer_Coded Alarm Triangle Individual 9</v>
      </c>
      <c r="F3" s="8" t="str">
        <f>_xlfn.CONCAT(LEFT(A3,5),MID(A3,6,4),"-",COUNTIF($A$2:A3,A3))</f>
        <v>Line1_Mix-2</v>
      </c>
      <c r="G3" s="8" t="s">
        <v>433</v>
      </c>
      <c r="H3" s="8" t="s">
        <v>184</v>
      </c>
      <c r="I3" s="10" t="s">
        <v>440</v>
      </c>
      <c r="J3" s="8" t="s">
        <v>154</v>
      </c>
    </row>
    <row r="4" spans="1:12" s="8" customFormat="1" x14ac:dyDescent="0.25">
      <c r="A4" s="8" t="s">
        <v>6</v>
      </c>
      <c r="B4" s="8" t="s">
        <v>93</v>
      </c>
      <c r="C4" s="8">
        <v>83</v>
      </c>
      <c r="D4" s="8" t="s">
        <v>24</v>
      </c>
      <c r="E4" s="8" t="str">
        <f>CONCATENATE(Table134[[#This Row],[WINDOWS]],"_",Table134[[#This Row],[Alarm_Name]])</f>
        <v>Line1_Mixer_Coded Alarm Triangle Individual 8</v>
      </c>
      <c r="F4" s="8" t="str">
        <f>_xlfn.CONCAT(LEFT(A4,5),MID(A4,6,4),"-",COUNTIF($A$2:A4,A4))</f>
        <v>Line1_Mix-3</v>
      </c>
      <c r="G4" s="8" t="s">
        <v>432</v>
      </c>
      <c r="H4" s="8" t="s">
        <v>163</v>
      </c>
      <c r="I4" s="10" t="s">
        <v>440</v>
      </c>
      <c r="J4" s="8" t="s">
        <v>154</v>
      </c>
    </row>
    <row r="5" spans="1:12" s="8" customFormat="1" x14ac:dyDescent="0.25">
      <c r="A5" s="8" t="s">
        <v>6</v>
      </c>
      <c r="B5" s="8" t="s">
        <v>93</v>
      </c>
      <c r="C5" s="8">
        <v>83</v>
      </c>
      <c r="D5" s="8" t="s">
        <v>34</v>
      </c>
      <c r="E5" s="8" t="str">
        <f>CONCATENATE(Table134[[#This Row],[WINDOWS]],"_",Table134[[#This Row],[Alarm_Name]])</f>
        <v>Line1_Mixer_Coded Alarm Triangle Individual 1</v>
      </c>
      <c r="F5" s="8" t="str">
        <f>_xlfn.CONCAT(LEFT(A5,5),MID(A5,6,4),"-",COUNTIF($A$2:A5,A5))</f>
        <v>Line1_Mix-4</v>
      </c>
      <c r="G5" s="8" t="s">
        <v>198</v>
      </c>
      <c r="H5" s="8" t="s">
        <v>163</v>
      </c>
      <c r="I5" s="10" t="s">
        <v>248</v>
      </c>
      <c r="J5" s="8" t="s">
        <v>154</v>
      </c>
    </row>
    <row r="6" spans="1:12" s="8" customFormat="1" x14ac:dyDescent="0.25">
      <c r="A6" s="8" t="s">
        <v>6</v>
      </c>
      <c r="B6" s="8" t="s">
        <v>93</v>
      </c>
      <c r="C6" s="8">
        <v>83</v>
      </c>
      <c r="D6" s="8" t="s">
        <v>16</v>
      </c>
      <c r="E6" s="8" t="str">
        <f>CONCATENATE(Table134[[#This Row],[WINDOWS]],"_",Table134[[#This Row],[Alarm_Name]])</f>
        <v>Line1_Mixer_Coded Alarm Triangle Individual</v>
      </c>
      <c r="F6" s="8" t="str">
        <f>_xlfn.CONCAT(LEFT(A6,5),MID(A6,6,4),"-",COUNTIF($A$2:A6,A6))</f>
        <v>Line1_Mix-5</v>
      </c>
      <c r="G6" s="8" t="s">
        <v>197</v>
      </c>
      <c r="H6" s="8" t="s">
        <v>184</v>
      </c>
      <c r="I6" s="10" t="s">
        <v>248</v>
      </c>
      <c r="J6" s="8" t="s">
        <v>154</v>
      </c>
    </row>
    <row r="7" spans="1:12" s="8" customFormat="1" x14ac:dyDescent="0.25">
      <c r="A7" s="8" t="s">
        <v>6</v>
      </c>
      <c r="B7" s="8" t="s">
        <v>93</v>
      </c>
      <c r="C7" s="8">
        <v>83</v>
      </c>
      <c r="D7" s="8" t="s">
        <v>27</v>
      </c>
      <c r="E7" s="8" t="str">
        <f>CONCATENATE(Table134[[#This Row],[WINDOWS]],"_",Table134[[#This Row],[Alarm_Name]])</f>
        <v>Line1_Mixer_Coded Alarm Triangle Individual 11</v>
      </c>
      <c r="F7" s="8" t="str">
        <f>_xlfn.CONCAT(LEFT(A7,5),MID(A7,6,4),"-",COUNTIF($A$2:A7,A7))</f>
        <v>Line1_Mix-6</v>
      </c>
      <c r="G7" s="8" t="s">
        <v>276</v>
      </c>
      <c r="H7" s="8" t="s">
        <v>163</v>
      </c>
      <c r="I7" s="10" t="s">
        <v>269</v>
      </c>
      <c r="J7" s="8" t="s">
        <v>154</v>
      </c>
    </row>
    <row r="8" spans="1:12" s="8" customFormat="1" x14ac:dyDescent="0.25">
      <c r="A8" s="8" t="s">
        <v>6</v>
      </c>
      <c r="B8" s="8" t="s">
        <v>93</v>
      </c>
      <c r="C8" s="8">
        <v>83</v>
      </c>
      <c r="D8" s="8" t="s">
        <v>29</v>
      </c>
      <c r="E8" s="8" t="str">
        <f>CONCATENATE(Table134[[#This Row],[WINDOWS]],"_",Table134[[#This Row],[Alarm_Name]])</f>
        <v>Line1_Mixer_Coded Alarm Triangle Individual 13</v>
      </c>
      <c r="F8" s="8" t="str">
        <f>_xlfn.CONCAT(LEFT(A8,5),MID(A8,6,4),"-",COUNTIF($A$2:A8,A8))</f>
        <v>Line1_Mix-7</v>
      </c>
      <c r="G8" s="8" t="s">
        <v>275</v>
      </c>
      <c r="H8" s="8" t="s">
        <v>184</v>
      </c>
      <c r="I8" s="10" t="s">
        <v>269</v>
      </c>
      <c r="J8" s="8" t="s">
        <v>154</v>
      </c>
    </row>
    <row r="9" spans="1:12" s="8" customFormat="1" x14ac:dyDescent="0.25">
      <c r="A9" s="8" t="s">
        <v>6</v>
      </c>
      <c r="B9" s="8" t="s">
        <v>93</v>
      </c>
      <c r="C9" s="8">
        <v>83</v>
      </c>
      <c r="D9" s="8" t="s">
        <v>151</v>
      </c>
      <c r="E9" s="8" t="str">
        <f>CONCATENATE(Table134[[#This Row],[WINDOWS]],"_",Table134[[#This Row],[Alarm_Name]])</f>
        <v>Line1_Mixer_Coded Alarm Triangle Individual 81</v>
      </c>
      <c r="F9" s="8" t="str">
        <f>_xlfn.CONCAT(LEFT(A9,5),MID(A9,6,4),"-",COUNTIF($A$2:A9,A9))</f>
        <v>Line1_Mix-8</v>
      </c>
      <c r="G9" s="8" t="s">
        <v>508</v>
      </c>
      <c r="H9" s="10" t="s">
        <v>490</v>
      </c>
      <c r="I9" s="10" t="s">
        <v>516</v>
      </c>
      <c r="J9" s="8" t="s">
        <v>154</v>
      </c>
    </row>
    <row r="10" spans="1:12" s="8" customFormat="1" x14ac:dyDescent="0.25">
      <c r="A10" s="8" t="s">
        <v>6</v>
      </c>
      <c r="B10" s="8" t="s">
        <v>93</v>
      </c>
      <c r="C10" s="8">
        <v>83</v>
      </c>
      <c r="D10" s="8" t="s">
        <v>36</v>
      </c>
      <c r="E10" s="8" t="str">
        <f>CONCATENATE(Table134[[#This Row],[WINDOWS]],"_",Table134[[#This Row],[Alarm_Name]])</f>
        <v>Line1_Mixer_Coded Alarm Triangle Individual 78</v>
      </c>
      <c r="F10" s="8" t="str">
        <f>_xlfn.CONCAT(LEFT(A10,5),MID(A10,6,4),"-",COUNTIF($A$2:A10,A10))</f>
        <v>Line1_Mix-9</v>
      </c>
      <c r="G10" s="8" t="s">
        <v>224</v>
      </c>
      <c r="H10" s="10" t="s">
        <v>190</v>
      </c>
      <c r="I10" s="10" t="s">
        <v>230</v>
      </c>
      <c r="J10" s="8" t="s">
        <v>154</v>
      </c>
    </row>
    <row r="11" spans="1:12" s="8" customFormat="1" x14ac:dyDescent="0.25">
      <c r="A11" s="8" t="s">
        <v>6</v>
      </c>
      <c r="B11" s="8" t="s">
        <v>93</v>
      </c>
      <c r="C11" s="8">
        <v>83</v>
      </c>
      <c r="D11" s="8" t="s">
        <v>35</v>
      </c>
      <c r="E11" s="8" t="str">
        <f>CONCATENATE(Table134[[#This Row],[WINDOWS]],"_",Table134[[#This Row],[Alarm_Name]])</f>
        <v>Line1_Mixer_Coded Alarm Triangle Individual 77</v>
      </c>
      <c r="F11" s="8" t="str">
        <f>_xlfn.CONCAT(LEFT(A11,5),MID(A11,6,4),"-",COUNTIF($A$2:A11,A11))</f>
        <v>Line1_Mix-10</v>
      </c>
      <c r="G11" s="8" t="s">
        <v>225</v>
      </c>
      <c r="H11" s="10" t="s">
        <v>190</v>
      </c>
      <c r="I11" s="10" t="s">
        <v>229</v>
      </c>
      <c r="J11" s="8" t="s">
        <v>154</v>
      </c>
    </row>
    <row r="12" spans="1:12" s="8" customFormat="1" x14ac:dyDescent="0.25">
      <c r="A12" s="8" t="s">
        <v>6</v>
      </c>
      <c r="B12" s="8" t="s">
        <v>93</v>
      </c>
      <c r="C12" s="8">
        <v>83</v>
      </c>
      <c r="D12" s="8" t="s">
        <v>148</v>
      </c>
      <c r="E12" s="8" t="str">
        <f>CONCATENATE(Table134[[#This Row],[WINDOWS]],"_",Table134[[#This Row],[Alarm_Name]])</f>
        <v>Line1_Mixer_Coded Alarm Triangle Individual 76</v>
      </c>
      <c r="F12" s="8" t="str">
        <f>_xlfn.CONCAT(LEFT(A12,5),MID(A12,6,4),"-",COUNTIF($A$2:A12,A12))</f>
        <v>Line1_Mix-11</v>
      </c>
      <c r="G12" s="8" t="s">
        <v>226</v>
      </c>
      <c r="H12" s="10" t="s">
        <v>189</v>
      </c>
      <c r="I12" s="10"/>
      <c r="J12" s="8" t="s">
        <v>154</v>
      </c>
    </row>
    <row r="13" spans="1:12" s="8" customFormat="1" x14ac:dyDescent="0.25">
      <c r="A13" s="8" t="s">
        <v>6</v>
      </c>
      <c r="B13" s="8" t="s">
        <v>93</v>
      </c>
      <c r="C13" s="8">
        <v>83</v>
      </c>
      <c r="D13" s="8" t="s">
        <v>147</v>
      </c>
      <c r="E13" s="8" t="str">
        <f>CONCATENATE(Table134[[#This Row],[WINDOWS]],"_",Table134[[#This Row],[Alarm_Name]])</f>
        <v>Line1_Mixer_Coded Alarm Triangle Individual 75</v>
      </c>
      <c r="F13" s="8" t="str">
        <f>_xlfn.CONCAT(LEFT(A13,5),MID(A13,6,4),"-",COUNTIF($A$2:A13,A13))</f>
        <v>Line1_Mix-12</v>
      </c>
      <c r="G13" s="8" t="s">
        <v>333</v>
      </c>
      <c r="H13" s="10" t="s">
        <v>228</v>
      </c>
      <c r="I13" s="10" t="s">
        <v>410</v>
      </c>
      <c r="J13" s="8" t="s">
        <v>154</v>
      </c>
    </row>
    <row r="14" spans="1:12" s="8" customFormat="1" x14ac:dyDescent="0.25">
      <c r="A14" s="8" t="s">
        <v>6</v>
      </c>
      <c r="B14" s="8" t="s">
        <v>93</v>
      </c>
      <c r="C14" s="8">
        <v>83</v>
      </c>
      <c r="D14" s="8" t="s">
        <v>146</v>
      </c>
      <c r="E14" s="8" t="str">
        <f>CONCATENATE(Table134[[#This Row],[WINDOWS]],"_",Table134[[#This Row],[Alarm_Name]])</f>
        <v>Line1_Mixer_Coded Alarm Triangle Individual 74</v>
      </c>
      <c r="F14" s="8" t="str">
        <f>_xlfn.CONCAT(LEFT(A14,5),MID(A14,6,4),"-",COUNTIF($A$2:A14,A14))</f>
        <v>Line1_Mix-13</v>
      </c>
      <c r="G14" s="8" t="s">
        <v>332</v>
      </c>
      <c r="H14" s="10" t="s">
        <v>228</v>
      </c>
      <c r="I14" s="10" t="s">
        <v>409</v>
      </c>
      <c r="J14" s="8" t="s">
        <v>154</v>
      </c>
    </row>
    <row r="15" spans="1:12" s="8" customFormat="1" x14ac:dyDescent="0.25">
      <c r="A15" s="8" t="s">
        <v>6</v>
      </c>
      <c r="B15" s="8" t="s">
        <v>93</v>
      </c>
      <c r="C15" s="8">
        <v>83</v>
      </c>
      <c r="D15" s="8" t="s">
        <v>145</v>
      </c>
      <c r="E15" s="8" t="str">
        <f>CONCATENATE(Table134[[#This Row],[WINDOWS]],"_",Table134[[#This Row],[Alarm_Name]])</f>
        <v>Line1_Mixer_Coded Alarm Triangle Individual 73</v>
      </c>
      <c r="F15" s="8" t="str">
        <f>_xlfn.CONCAT(LEFT(A15,5),MID(A15,6,4),"-",COUNTIF($A$2:A15,A15))</f>
        <v>Line1_Mix-14</v>
      </c>
      <c r="G15" s="8" t="s">
        <v>316</v>
      </c>
      <c r="H15" s="10" t="s">
        <v>165</v>
      </c>
      <c r="I15" s="10" t="s">
        <v>403</v>
      </c>
      <c r="J15" s="8" t="s">
        <v>154</v>
      </c>
    </row>
    <row r="16" spans="1:12" s="8" customFormat="1" x14ac:dyDescent="0.25">
      <c r="A16" s="8" t="s">
        <v>6</v>
      </c>
      <c r="B16" s="8" t="s">
        <v>93</v>
      </c>
      <c r="C16" s="8">
        <v>83</v>
      </c>
      <c r="D16" s="8" t="s">
        <v>144</v>
      </c>
      <c r="E16" s="8" t="str">
        <f>CONCATENATE(Table134[[#This Row],[WINDOWS]],"_",Table134[[#This Row],[Alarm_Name]])</f>
        <v>Line1_Mixer_Coded Alarm Triangle Individual 72</v>
      </c>
      <c r="F16" s="8" t="str">
        <f>_xlfn.CONCAT(LEFT(A16,5),MID(A16,6,4),"-",COUNTIF($A$2:A16,A16))</f>
        <v>Line1_Mix-15</v>
      </c>
      <c r="G16" s="8" t="s">
        <v>317</v>
      </c>
      <c r="H16" s="10" t="s">
        <v>163</v>
      </c>
      <c r="I16" s="10" t="s">
        <v>403</v>
      </c>
      <c r="J16" s="8" t="s">
        <v>154</v>
      </c>
    </row>
    <row r="17" spans="1:10" s="8" customFormat="1" x14ac:dyDescent="0.25">
      <c r="A17" s="8" t="s">
        <v>6</v>
      </c>
      <c r="B17" s="8" t="s">
        <v>93</v>
      </c>
      <c r="C17" s="8">
        <v>83</v>
      </c>
      <c r="D17" s="8" t="s">
        <v>143</v>
      </c>
      <c r="E17" s="8" t="str">
        <f>CONCATENATE(Table134[[#This Row],[WINDOWS]],"_",Table134[[#This Row],[Alarm_Name]])</f>
        <v>Line1_Mixer_Coded Alarm Triangle Individual 71</v>
      </c>
      <c r="F17" s="8" t="str">
        <f>_xlfn.CONCAT(LEFT(A17,5),MID(A17,6,4),"-",COUNTIF($A$2:A17,A17))</f>
        <v>Line1_Mix-16</v>
      </c>
      <c r="G17" s="8" t="s">
        <v>318</v>
      </c>
      <c r="H17" s="10" t="s">
        <v>184</v>
      </c>
      <c r="I17" s="10" t="s">
        <v>403</v>
      </c>
      <c r="J17" s="8" t="s">
        <v>154</v>
      </c>
    </row>
    <row r="18" spans="1:10" s="8" customFormat="1" x14ac:dyDescent="0.25">
      <c r="A18" s="8" t="s">
        <v>6</v>
      </c>
      <c r="B18" s="8" t="s">
        <v>93</v>
      </c>
      <c r="C18" s="8">
        <v>83</v>
      </c>
      <c r="D18" s="8" t="s">
        <v>142</v>
      </c>
      <c r="E18" s="8" t="str">
        <f>CONCATENATE(Table134[[#This Row],[WINDOWS]],"_",Table134[[#This Row],[Alarm_Name]])</f>
        <v>Line1_Mixer_Coded Alarm Triangle Individual 70</v>
      </c>
      <c r="F18" s="8" t="str">
        <f>_xlfn.CONCAT(LEFT(A18,5),MID(A18,6,4),"-",COUNTIF($A$2:A18,A18))</f>
        <v>Line1_Mix-17</v>
      </c>
      <c r="G18" s="8" t="s">
        <v>319</v>
      </c>
      <c r="H18" s="10" t="s">
        <v>166</v>
      </c>
      <c r="I18" s="10" t="s">
        <v>404</v>
      </c>
      <c r="J18" s="8" t="s">
        <v>154</v>
      </c>
    </row>
    <row r="19" spans="1:10" s="8" customFormat="1" x14ac:dyDescent="0.25">
      <c r="A19" s="8" t="s">
        <v>6</v>
      </c>
      <c r="B19" s="8" t="s">
        <v>93</v>
      </c>
      <c r="C19" s="8">
        <v>83</v>
      </c>
      <c r="D19" s="8" t="s">
        <v>141</v>
      </c>
      <c r="E19" s="8" t="str">
        <f>CONCATENATE(Table134[[#This Row],[WINDOWS]],"_",Table134[[#This Row],[Alarm_Name]])</f>
        <v>Line1_Mixer_Coded Alarm Triangle Individual 69</v>
      </c>
      <c r="F19" s="8" t="str">
        <f>_xlfn.CONCAT(LEFT(A19,5),MID(A19,6,4),"-",COUNTIF($A$2:A19,A19))</f>
        <v>Line1_Mix-18</v>
      </c>
      <c r="G19" s="8" t="s">
        <v>386</v>
      </c>
      <c r="H19" s="10" t="s">
        <v>228</v>
      </c>
      <c r="I19" s="10" t="s">
        <v>404</v>
      </c>
      <c r="J19" s="8" t="s">
        <v>154</v>
      </c>
    </row>
    <row r="20" spans="1:10" s="8" customFormat="1" x14ac:dyDescent="0.25">
      <c r="A20" s="8" t="s">
        <v>6</v>
      </c>
      <c r="B20" s="8" t="s">
        <v>93</v>
      </c>
      <c r="C20" s="8">
        <v>83</v>
      </c>
      <c r="D20" s="8" t="s">
        <v>150</v>
      </c>
      <c r="E20" s="8" t="str">
        <f>CONCATENATE(Table134[[#This Row],[WINDOWS]],"_",Table134[[#This Row],[Alarm_Name]])</f>
        <v>Line1_Mixer_Coded Alarm Triangle Individual 80</v>
      </c>
      <c r="F20" s="8" t="str">
        <f>_xlfn.CONCAT(LEFT(A20,5),MID(A20,6,4),"-",COUNTIF($A$2:A20,A20))</f>
        <v>Line1_Mix-19</v>
      </c>
      <c r="G20" s="8" t="s">
        <v>509</v>
      </c>
      <c r="H20" s="10" t="s">
        <v>244</v>
      </c>
      <c r="I20" s="10" t="s">
        <v>517</v>
      </c>
      <c r="J20" s="8" t="s">
        <v>154</v>
      </c>
    </row>
    <row r="21" spans="1:10" s="8" customFormat="1" x14ac:dyDescent="0.25">
      <c r="A21" s="8" t="s">
        <v>6</v>
      </c>
      <c r="B21" s="8" t="s">
        <v>93</v>
      </c>
      <c r="C21" s="8">
        <v>83</v>
      </c>
      <c r="D21" s="8" t="s">
        <v>149</v>
      </c>
      <c r="E21" s="8" t="str">
        <f>CONCATENATE(Table134[[#This Row],[WINDOWS]],"_",Table134[[#This Row],[Alarm_Name]])</f>
        <v>Line1_Mixer_Coded Alarm Triangle Individual 79</v>
      </c>
      <c r="F21" s="8" t="str">
        <f>_xlfn.CONCAT(LEFT(A21,5),MID(A21,6,4),"-",COUNTIF($A$2:A21,A21))</f>
        <v>Line1_Mix-20</v>
      </c>
      <c r="G21" s="8" t="s">
        <v>510</v>
      </c>
      <c r="H21" s="10" t="s">
        <v>242</v>
      </c>
      <c r="I21" s="10" t="s">
        <v>517</v>
      </c>
      <c r="J21" s="8" t="s">
        <v>154</v>
      </c>
    </row>
    <row r="22" spans="1:10" s="8" customFormat="1" x14ac:dyDescent="0.25">
      <c r="A22" s="8" t="s">
        <v>6</v>
      </c>
      <c r="B22" s="8" t="s">
        <v>93</v>
      </c>
      <c r="C22" s="8">
        <v>83</v>
      </c>
      <c r="D22" s="8" t="s">
        <v>140</v>
      </c>
      <c r="E22" s="8" t="str">
        <f>CONCATENATE(Table134[[#This Row],[WINDOWS]],"_",Table134[[#This Row],[Alarm_Name]])</f>
        <v>Line1_Mixer_Coded Alarm Triangle Individual 68</v>
      </c>
      <c r="F22" s="8" t="str">
        <f>_xlfn.CONCAT(LEFT(A22,5),MID(A22,6,4),"-",COUNTIF($A$2:A22,A22))</f>
        <v>Line1_Mix-21</v>
      </c>
      <c r="G22" s="8" t="s">
        <v>373</v>
      </c>
      <c r="H22" s="10" t="s">
        <v>231</v>
      </c>
      <c r="I22" s="10" t="s">
        <v>410</v>
      </c>
      <c r="J22" s="8" t="s">
        <v>154</v>
      </c>
    </row>
    <row r="23" spans="1:10" s="8" customFormat="1" x14ac:dyDescent="0.25">
      <c r="A23" s="8" t="s">
        <v>6</v>
      </c>
      <c r="B23" s="8" t="s">
        <v>93</v>
      </c>
      <c r="C23" s="8">
        <v>83</v>
      </c>
      <c r="D23" s="8" t="s">
        <v>139</v>
      </c>
      <c r="E23" s="8" t="str">
        <f>CONCATENATE(Table134[[#This Row],[WINDOWS]],"_",Table134[[#This Row],[Alarm_Name]])</f>
        <v>Line1_Mixer_Coded Alarm Triangle Individual 67</v>
      </c>
      <c r="F23" s="8" t="str">
        <f>_xlfn.CONCAT(LEFT(A23,5),MID(A23,6,4),"-",COUNTIF($A$2:A23,A23))</f>
        <v>Line1_Mix-22</v>
      </c>
      <c r="G23" s="8" t="s">
        <v>375</v>
      </c>
      <c r="H23" s="10" t="s">
        <v>166</v>
      </c>
      <c r="I23" s="10" t="s">
        <v>410</v>
      </c>
      <c r="J23" s="8" t="s">
        <v>154</v>
      </c>
    </row>
    <row r="24" spans="1:10" s="8" customFormat="1" x14ac:dyDescent="0.25">
      <c r="A24" s="8" t="s">
        <v>6</v>
      </c>
      <c r="B24" s="8" t="s">
        <v>93</v>
      </c>
      <c r="C24" s="8">
        <v>83</v>
      </c>
      <c r="D24" s="8" t="s">
        <v>83</v>
      </c>
      <c r="E24" s="8" t="str">
        <f>CONCATENATE(Table134[[#This Row],[WINDOWS]],"_",Table134[[#This Row],[Alarm_Name]])</f>
        <v>Line1_Mixer_Coded Alarm Triangle Individual 66</v>
      </c>
      <c r="F24" s="8" t="str">
        <f>_xlfn.CONCAT(LEFT(A24,5),MID(A24,6,4),"-",COUNTIF($A$2:A24,A24))</f>
        <v>Line1_Mix-23</v>
      </c>
      <c r="G24" s="8" t="s">
        <v>374</v>
      </c>
      <c r="H24" s="10" t="s">
        <v>233</v>
      </c>
      <c r="I24" s="10" t="s">
        <v>410</v>
      </c>
      <c r="J24" s="8" t="s">
        <v>154</v>
      </c>
    </row>
    <row r="25" spans="1:10" s="8" customFormat="1" x14ac:dyDescent="0.25">
      <c r="A25" s="8" t="s">
        <v>6</v>
      </c>
      <c r="B25" s="8" t="s">
        <v>93</v>
      </c>
      <c r="C25" s="8">
        <v>83</v>
      </c>
      <c r="D25" s="8" t="s">
        <v>82</v>
      </c>
      <c r="E25" s="8" t="str">
        <f>CONCATENATE(Table134[[#This Row],[WINDOWS]],"_",Table134[[#This Row],[Alarm_Name]])</f>
        <v>Line1_Mixer_Coded Alarm Triangle Individual 65</v>
      </c>
      <c r="F25" s="8" t="str">
        <f>_xlfn.CONCAT(LEFT(A25,5),MID(A25,6,4),"-",COUNTIF($A$2:A25,A25))</f>
        <v>Line1_Mix-24</v>
      </c>
      <c r="G25" s="8" t="s">
        <v>372</v>
      </c>
      <c r="H25" s="10" t="s">
        <v>166</v>
      </c>
      <c r="I25" s="10" t="s">
        <v>409</v>
      </c>
      <c r="J25" s="8" t="s">
        <v>154</v>
      </c>
    </row>
    <row r="26" spans="1:10" s="8" customFormat="1" x14ac:dyDescent="0.25">
      <c r="A26" s="8" t="s">
        <v>6</v>
      </c>
      <c r="B26" s="8" t="s">
        <v>93</v>
      </c>
      <c r="C26" s="8">
        <v>83</v>
      </c>
      <c r="D26" s="8" t="s">
        <v>81</v>
      </c>
      <c r="E26" s="8" t="str">
        <f>CONCATENATE(Table134[[#This Row],[WINDOWS]],"_",Table134[[#This Row],[Alarm_Name]])</f>
        <v>Line1_Mixer_Coded Alarm Triangle Individual 64</v>
      </c>
      <c r="F26" s="8" t="str">
        <f>_xlfn.CONCAT(LEFT(A26,5),MID(A26,6,4),"-",COUNTIF($A$2:A26,A26))</f>
        <v>Line1_Mix-25</v>
      </c>
      <c r="G26" s="8" t="s">
        <v>335</v>
      </c>
      <c r="H26" s="10" t="s">
        <v>233</v>
      </c>
      <c r="I26" s="10" t="s">
        <v>409</v>
      </c>
      <c r="J26" s="8" t="s">
        <v>154</v>
      </c>
    </row>
    <row r="27" spans="1:10" s="8" customFormat="1" x14ac:dyDescent="0.25">
      <c r="A27" s="8" t="s">
        <v>6</v>
      </c>
      <c r="B27" s="8" t="s">
        <v>93</v>
      </c>
      <c r="C27" s="8">
        <v>83</v>
      </c>
      <c r="D27" s="8" t="s">
        <v>80</v>
      </c>
      <c r="E27" s="8" t="str">
        <f>CONCATENATE(Table134[[#This Row],[WINDOWS]],"_",Table134[[#This Row],[Alarm_Name]])</f>
        <v>Line1_Mixer_Coded Alarm Triangle Individual 63</v>
      </c>
      <c r="F27" s="8" t="str">
        <f>_xlfn.CONCAT(LEFT(A27,5),MID(A27,6,4),"-",COUNTIF($A$2:A27,A27))</f>
        <v>Line1_Mix-26</v>
      </c>
      <c r="G27" s="8" t="s">
        <v>334</v>
      </c>
      <c r="H27" s="10" t="s">
        <v>231</v>
      </c>
      <c r="I27" s="10" t="s">
        <v>409</v>
      </c>
      <c r="J27" s="8" t="s">
        <v>154</v>
      </c>
    </row>
    <row r="28" spans="1:10" s="8" customFormat="1" x14ac:dyDescent="0.25">
      <c r="A28" s="8" t="s">
        <v>6</v>
      </c>
      <c r="B28" s="8" t="s">
        <v>93</v>
      </c>
      <c r="C28" s="8">
        <v>83</v>
      </c>
      <c r="D28" s="8" t="s">
        <v>79</v>
      </c>
      <c r="E28" s="8" t="str">
        <f>CONCATENATE(Table134[[#This Row],[WINDOWS]],"_",Table134[[#This Row],[Alarm_Name]])</f>
        <v>Line1_Mixer_Coded Alarm Triangle Individual 62</v>
      </c>
      <c r="F28" s="8" t="str">
        <f>_xlfn.CONCAT(LEFT(A28,5),MID(A28,6,4),"-",COUNTIF($A$2:A28,A28))</f>
        <v>Line1_Mix-27</v>
      </c>
      <c r="G28" s="8" t="s">
        <v>227</v>
      </c>
      <c r="H28" s="10" t="s">
        <v>228</v>
      </c>
      <c r="I28" s="10" t="s">
        <v>518</v>
      </c>
      <c r="J28" s="8" t="s">
        <v>154</v>
      </c>
    </row>
    <row r="29" spans="1:10" s="8" customFormat="1" x14ac:dyDescent="0.25">
      <c r="A29" s="8" t="s">
        <v>6</v>
      </c>
      <c r="B29" s="8" t="s">
        <v>93</v>
      </c>
      <c r="C29" s="8">
        <v>83</v>
      </c>
      <c r="D29" s="8" t="s">
        <v>78</v>
      </c>
      <c r="E29" s="8" t="str">
        <f>CONCATENATE(Table134[[#This Row],[WINDOWS]],"_",Table134[[#This Row],[Alarm_Name]])</f>
        <v>Line1_Mixer_Coded Alarm Triangle Individual 61</v>
      </c>
      <c r="F29" s="8" t="str">
        <f>_xlfn.CONCAT(LEFT(A29,5),MID(A29,6,4),"-",COUNTIF($A$2:A29,A29))</f>
        <v>Line1_Mix-28</v>
      </c>
      <c r="G29" s="8" t="s">
        <v>223</v>
      </c>
      <c r="H29" s="10" t="s">
        <v>231</v>
      </c>
      <c r="I29" s="10" t="s">
        <v>232</v>
      </c>
      <c r="J29" s="8" t="s">
        <v>154</v>
      </c>
    </row>
    <row r="30" spans="1:10" s="8" customFormat="1" x14ac:dyDescent="0.25">
      <c r="A30" s="8" t="s">
        <v>6</v>
      </c>
      <c r="B30" s="8" t="s">
        <v>93</v>
      </c>
      <c r="C30" s="8">
        <v>83</v>
      </c>
      <c r="D30" s="8" t="s">
        <v>77</v>
      </c>
      <c r="E30" s="8" t="str">
        <f>CONCATENATE(Table134[[#This Row],[WINDOWS]],"_",Table134[[#This Row],[Alarm_Name]])</f>
        <v>Line1_Mixer_Coded Alarm Triangle Individual 60</v>
      </c>
      <c r="F30" s="8" t="str">
        <f>_xlfn.CONCAT(LEFT(A30,5),MID(A30,6,4),"-",COUNTIF($A$2:A30,A30))</f>
        <v>Line1_Mix-29</v>
      </c>
      <c r="G30" s="8" t="s">
        <v>222</v>
      </c>
      <c r="H30" s="10" t="s">
        <v>233</v>
      </c>
      <c r="I30" s="10" t="s">
        <v>232</v>
      </c>
      <c r="J30" s="8" t="s">
        <v>154</v>
      </c>
    </row>
    <row r="31" spans="1:10" s="8" customFormat="1" x14ac:dyDescent="0.25">
      <c r="A31" s="8" t="s">
        <v>6</v>
      </c>
      <c r="B31" s="8" t="s">
        <v>93</v>
      </c>
      <c r="C31" s="8">
        <v>83</v>
      </c>
      <c r="D31" s="8" t="s">
        <v>76</v>
      </c>
      <c r="E31" s="8" t="str">
        <f>CONCATENATE(Table134[[#This Row],[WINDOWS]],"_",Table134[[#This Row],[Alarm_Name]])</f>
        <v>Line1_Mixer_Coded Alarm Triangle Individual 59</v>
      </c>
      <c r="F31" s="8" t="str">
        <f>_xlfn.CONCAT(LEFT(A31,5),MID(A31,6,4),"-",COUNTIF($A$2:A31,A31))</f>
        <v>Line1_Mix-30</v>
      </c>
      <c r="G31" s="8" t="s">
        <v>221</v>
      </c>
      <c r="H31" s="10" t="s">
        <v>166</v>
      </c>
      <c r="I31" s="10" t="s">
        <v>232</v>
      </c>
      <c r="J31" s="8" t="s">
        <v>154</v>
      </c>
    </row>
    <row r="32" spans="1:10" s="8" customFormat="1" x14ac:dyDescent="0.25">
      <c r="A32" s="8" t="s">
        <v>6</v>
      </c>
      <c r="B32" s="8" t="s">
        <v>93</v>
      </c>
      <c r="C32" s="8">
        <v>83</v>
      </c>
      <c r="D32" s="8" t="s">
        <v>75</v>
      </c>
      <c r="E32" s="8" t="str">
        <f>CONCATENATE(Table134[[#This Row],[WINDOWS]],"_",Table134[[#This Row],[Alarm_Name]])</f>
        <v>Line1_Mixer_Coded Alarm Triangle Individual 58</v>
      </c>
      <c r="F32" s="8" t="str">
        <f>_xlfn.CONCAT(LEFT(A32,5),MID(A32,6,4),"-",COUNTIF($A$2:A32,A32))</f>
        <v>Line1_Mix-31</v>
      </c>
      <c r="G32" s="8" t="s">
        <v>314</v>
      </c>
      <c r="H32" s="10" t="s">
        <v>165</v>
      </c>
      <c r="I32" s="10" t="s">
        <v>397</v>
      </c>
      <c r="J32" s="8" t="s">
        <v>154</v>
      </c>
    </row>
    <row r="33" spans="1:10" s="8" customFormat="1" x14ac:dyDescent="0.25">
      <c r="A33" s="8" t="s">
        <v>6</v>
      </c>
      <c r="B33" s="8" t="s">
        <v>93</v>
      </c>
      <c r="C33" s="8">
        <v>83</v>
      </c>
      <c r="D33" s="8" t="s">
        <v>74</v>
      </c>
      <c r="E33" s="8" t="str">
        <f>CONCATENATE(Table134[[#This Row],[WINDOWS]],"_",Table134[[#This Row],[Alarm_Name]])</f>
        <v>Line1_Mixer_Coded Alarm Triangle Individual 57</v>
      </c>
      <c r="F33" s="8" t="str">
        <f>_xlfn.CONCAT(LEFT(A33,5),MID(A33,6,4),"-",COUNTIF($A$2:A33,A33))</f>
        <v>Line1_Mix-32</v>
      </c>
      <c r="G33" s="8" t="s">
        <v>313</v>
      </c>
      <c r="H33" s="10" t="s">
        <v>163</v>
      </c>
      <c r="I33" s="10" t="s">
        <v>397</v>
      </c>
      <c r="J33" s="8" t="s">
        <v>154</v>
      </c>
    </row>
    <row r="34" spans="1:10" s="8" customFormat="1" x14ac:dyDescent="0.25">
      <c r="A34" s="8" t="s">
        <v>6</v>
      </c>
      <c r="B34" s="8" t="s">
        <v>93</v>
      </c>
      <c r="C34" s="8">
        <v>83</v>
      </c>
      <c r="D34" s="8" t="s">
        <v>73</v>
      </c>
      <c r="E34" s="8" t="str">
        <f>CONCATENATE(Table134[[#This Row],[WINDOWS]],"_",Table134[[#This Row],[Alarm_Name]])</f>
        <v>Line1_Mixer_Coded Alarm Triangle Individual 56</v>
      </c>
      <c r="F34" s="8" t="str">
        <f>_xlfn.CONCAT(LEFT(A34,5),MID(A34,6,4),"-",COUNTIF($A$2:A34,A34))</f>
        <v>Line1_Mix-33</v>
      </c>
      <c r="G34" s="8" t="s">
        <v>312</v>
      </c>
      <c r="H34" s="10" t="s">
        <v>184</v>
      </c>
      <c r="I34" s="10" t="s">
        <v>397</v>
      </c>
      <c r="J34" s="8" t="s">
        <v>154</v>
      </c>
    </row>
    <row r="35" spans="1:10" s="8" customFormat="1" x14ac:dyDescent="0.25">
      <c r="A35" s="8" t="s">
        <v>6</v>
      </c>
      <c r="B35" s="8" t="s">
        <v>93</v>
      </c>
      <c r="C35" s="8">
        <v>83</v>
      </c>
      <c r="D35" s="8" t="s">
        <v>72</v>
      </c>
      <c r="E35" s="8" t="str">
        <f>CONCATENATE(Table134[[#This Row],[WINDOWS]],"_",Table134[[#This Row],[Alarm_Name]])</f>
        <v>Line1_Mixer_Coded Alarm Triangle Individual 55</v>
      </c>
      <c r="F35" s="8" t="str">
        <f>_xlfn.CONCAT(LEFT(A35,5),MID(A35,6,4),"-",COUNTIF($A$2:A35,A35))</f>
        <v>Line1_Mix-34</v>
      </c>
      <c r="G35" s="8" t="s">
        <v>315</v>
      </c>
      <c r="H35" s="10" t="s">
        <v>166</v>
      </c>
      <c r="I35" s="10" t="s">
        <v>402</v>
      </c>
      <c r="J35" s="8" t="s">
        <v>154</v>
      </c>
    </row>
    <row r="36" spans="1:10" s="8" customFormat="1" x14ac:dyDescent="0.25">
      <c r="A36" s="8" t="s">
        <v>6</v>
      </c>
      <c r="B36" s="8" t="s">
        <v>93</v>
      </c>
      <c r="C36" s="8">
        <v>83</v>
      </c>
      <c r="D36" s="8" t="s">
        <v>71</v>
      </c>
      <c r="E36" s="8" t="str">
        <f>CONCATENATE(Table134[[#This Row],[WINDOWS]],"_",Table134[[#This Row],[Alarm_Name]])</f>
        <v>Line1_Mixer_Coded Alarm Triangle Individual 54</v>
      </c>
      <c r="F36" s="8" t="str">
        <f>_xlfn.CONCAT(LEFT(A36,5),MID(A36,6,4),"-",COUNTIF($A$2:A36,A36))</f>
        <v>Line1_Mix-35</v>
      </c>
      <c r="G36" s="8" t="s">
        <v>385</v>
      </c>
      <c r="H36" s="10" t="s">
        <v>228</v>
      </c>
      <c r="I36" s="10" t="s">
        <v>402</v>
      </c>
      <c r="J36" s="8" t="s">
        <v>154</v>
      </c>
    </row>
    <row r="37" spans="1:10" s="8" customFormat="1" x14ac:dyDescent="0.25">
      <c r="A37" s="8" t="s">
        <v>6</v>
      </c>
      <c r="B37" s="8" t="s">
        <v>93</v>
      </c>
      <c r="C37" s="8">
        <v>83</v>
      </c>
      <c r="D37" s="8" t="s">
        <v>70</v>
      </c>
      <c r="E37" s="8" t="str">
        <f>CONCATENATE(Table134[[#This Row],[WINDOWS]],"_",Table134[[#This Row],[Alarm_Name]])</f>
        <v>Line1_Mixer_Coded Alarm Triangle Individual 53</v>
      </c>
      <c r="F37" s="8" t="str">
        <f>_xlfn.CONCAT(LEFT(A37,5),MID(A37,6,4),"-",COUNTIF($A$2:A37,A37))</f>
        <v>Line1_Mix-36</v>
      </c>
      <c r="G37" s="8" t="s">
        <v>330</v>
      </c>
      <c r="H37" s="10" t="s">
        <v>228</v>
      </c>
      <c r="I37" s="10" t="s">
        <v>407</v>
      </c>
      <c r="J37" s="8" t="s">
        <v>154</v>
      </c>
    </row>
    <row r="38" spans="1:10" s="8" customFormat="1" x14ac:dyDescent="0.25">
      <c r="A38" s="8" t="s">
        <v>6</v>
      </c>
      <c r="B38" s="8" t="s">
        <v>93</v>
      </c>
      <c r="C38" s="8">
        <v>83</v>
      </c>
      <c r="D38" s="8" t="s">
        <v>69</v>
      </c>
      <c r="E38" s="8" t="str">
        <f>CONCATENATE(Table134[[#This Row],[WINDOWS]],"_",Table134[[#This Row],[Alarm_Name]])</f>
        <v>Line1_Mixer_Coded Alarm Triangle Individual 52</v>
      </c>
      <c r="F38" s="8" t="str">
        <f>_xlfn.CONCAT(LEFT(A38,5),MID(A38,6,4),"-",COUNTIF($A$2:A38,A38))</f>
        <v>Line1_Mix-37</v>
      </c>
      <c r="G38" s="8" t="s">
        <v>331</v>
      </c>
      <c r="H38" s="10" t="s">
        <v>228</v>
      </c>
      <c r="I38" s="10" t="s">
        <v>408</v>
      </c>
      <c r="J38" s="8" t="s">
        <v>154</v>
      </c>
    </row>
    <row r="39" spans="1:10" s="8" customFormat="1" x14ac:dyDescent="0.25">
      <c r="A39" s="8" t="s">
        <v>6</v>
      </c>
      <c r="B39" s="8" t="s">
        <v>93</v>
      </c>
      <c r="C39" s="8">
        <v>83</v>
      </c>
      <c r="D39" s="8" t="s">
        <v>68</v>
      </c>
      <c r="E39" s="8" t="str">
        <f>CONCATENATE(Table134[[#This Row],[WINDOWS]],"_",Table134[[#This Row],[Alarm_Name]])</f>
        <v>Line1_Mixer_Coded Alarm Triangle Individual 51</v>
      </c>
      <c r="F39" s="8" t="str">
        <f>_xlfn.CONCAT(LEFT(A39,5),MID(A39,6,4),"-",COUNTIF($A$2:A39,A39))</f>
        <v>Line1_Mix-38</v>
      </c>
      <c r="G39" s="8" t="s">
        <v>329</v>
      </c>
      <c r="H39" s="10" t="s">
        <v>233</v>
      </c>
      <c r="I39" s="10" t="s">
        <v>408</v>
      </c>
      <c r="J39" s="8" t="s">
        <v>154</v>
      </c>
    </row>
    <row r="40" spans="1:10" s="8" customFormat="1" x14ac:dyDescent="0.25">
      <c r="A40" s="8" t="s">
        <v>6</v>
      </c>
      <c r="B40" s="8" t="s">
        <v>93</v>
      </c>
      <c r="C40" s="8">
        <v>83</v>
      </c>
      <c r="D40" s="8" t="s">
        <v>67</v>
      </c>
      <c r="E40" s="8" t="str">
        <f>CONCATENATE(Table134[[#This Row],[WINDOWS]],"_",Table134[[#This Row],[Alarm_Name]])</f>
        <v>Line1_Mixer_Coded Alarm Triangle Individual 50</v>
      </c>
      <c r="F40" s="8" t="str">
        <f>_xlfn.CONCAT(LEFT(A40,5),MID(A40,6,4),"-",COUNTIF($A$2:A40,A40))</f>
        <v>Line1_Mix-39</v>
      </c>
      <c r="G40" s="8" t="s">
        <v>328</v>
      </c>
      <c r="H40" s="10" t="s">
        <v>166</v>
      </c>
      <c r="I40" s="10" t="s">
        <v>408</v>
      </c>
      <c r="J40" s="8" t="s">
        <v>154</v>
      </c>
    </row>
    <row r="41" spans="1:10" s="8" customFormat="1" x14ac:dyDescent="0.25">
      <c r="A41" s="8" t="s">
        <v>6</v>
      </c>
      <c r="B41" s="8" t="s">
        <v>93</v>
      </c>
      <c r="C41" s="8">
        <v>83</v>
      </c>
      <c r="D41" s="8" t="s">
        <v>66</v>
      </c>
      <c r="E41" s="8" t="str">
        <f>CONCATENATE(Table134[[#This Row],[WINDOWS]],"_",Table134[[#This Row],[Alarm_Name]])</f>
        <v>Line1_Mixer_Coded Alarm Triangle Individual 49</v>
      </c>
      <c r="F41" s="8" t="str">
        <f>_xlfn.CONCAT(LEFT(A41,5),MID(A41,6,4),"-",COUNTIF($A$2:A41,A41))</f>
        <v>Line1_Mix-40</v>
      </c>
      <c r="G41" s="8" t="s">
        <v>327</v>
      </c>
      <c r="H41" s="10" t="s">
        <v>231</v>
      </c>
      <c r="I41" s="10" t="s">
        <v>408</v>
      </c>
      <c r="J41" s="8" t="s">
        <v>154</v>
      </c>
    </row>
    <row r="42" spans="1:10" s="8" customFormat="1" x14ac:dyDescent="0.25">
      <c r="A42" s="8" t="s">
        <v>6</v>
      </c>
      <c r="B42" s="8" t="s">
        <v>93</v>
      </c>
      <c r="C42" s="8">
        <v>83</v>
      </c>
      <c r="D42" s="8" t="s">
        <v>65</v>
      </c>
      <c r="E42" s="8" t="str">
        <f>CONCATENATE(Table134[[#This Row],[WINDOWS]],"_",Table134[[#This Row],[Alarm_Name]])</f>
        <v>Line1_Mixer_Coded Alarm Triangle Individual 48</v>
      </c>
      <c r="F42" s="8" t="str">
        <f>_xlfn.CONCAT(LEFT(A42,5),MID(A42,6,4),"-",COUNTIF($A$2:A42,A42))</f>
        <v>Line1_Mix-41</v>
      </c>
      <c r="G42" s="8" t="s">
        <v>326</v>
      </c>
      <c r="H42" s="10" t="s">
        <v>233</v>
      </c>
      <c r="I42" s="10" t="s">
        <v>407</v>
      </c>
      <c r="J42" s="8" t="s">
        <v>154</v>
      </c>
    </row>
    <row r="43" spans="1:10" s="8" customFormat="1" x14ac:dyDescent="0.25">
      <c r="A43" s="8" t="s">
        <v>6</v>
      </c>
      <c r="B43" s="8" t="s">
        <v>93</v>
      </c>
      <c r="C43" s="8">
        <v>83</v>
      </c>
      <c r="D43" s="8" t="s">
        <v>64</v>
      </c>
      <c r="E43" s="8" t="str">
        <f>CONCATENATE(Table134[[#This Row],[WINDOWS]],"_",Table134[[#This Row],[Alarm_Name]])</f>
        <v>Line1_Mixer_Coded Alarm Triangle Individual 47</v>
      </c>
      <c r="F43" s="8" t="str">
        <f>_xlfn.CONCAT(LEFT(A43,5),MID(A43,6,4),"-",COUNTIF($A$2:A43,A43))</f>
        <v>Line1_Mix-42</v>
      </c>
      <c r="G43" s="8" t="s">
        <v>511</v>
      </c>
      <c r="H43" s="10" t="s">
        <v>231</v>
      </c>
      <c r="I43" s="10" t="s">
        <v>407</v>
      </c>
      <c r="J43" s="8" t="s">
        <v>154</v>
      </c>
    </row>
    <row r="44" spans="1:10" s="8" customFormat="1" x14ac:dyDescent="0.25">
      <c r="A44" s="8" t="s">
        <v>6</v>
      </c>
      <c r="B44" s="8" t="s">
        <v>93</v>
      </c>
      <c r="C44" s="8">
        <v>83</v>
      </c>
      <c r="D44" s="8" t="s">
        <v>63</v>
      </c>
      <c r="E44" s="8" t="str">
        <f>CONCATENATE(Table134[[#This Row],[WINDOWS]],"_",Table134[[#This Row],[Alarm_Name]])</f>
        <v>Line1_Mixer_Coded Alarm Triangle Individual 46</v>
      </c>
      <c r="F44" s="8" t="str">
        <f>_xlfn.CONCAT(LEFT(A44,5),MID(A44,6,4),"-",COUNTIF($A$2:A44,A44))</f>
        <v>Line1_Mix-43</v>
      </c>
      <c r="G44" s="8" t="s">
        <v>324</v>
      </c>
      <c r="H44" s="10" t="s">
        <v>166</v>
      </c>
      <c r="I44" s="10" t="s">
        <v>407</v>
      </c>
      <c r="J44" s="8" t="s">
        <v>154</v>
      </c>
    </row>
    <row r="45" spans="1:10" s="8" customFormat="1" x14ac:dyDescent="0.25">
      <c r="A45" s="8" t="s">
        <v>6</v>
      </c>
      <c r="B45" s="8" t="s">
        <v>93</v>
      </c>
      <c r="C45" s="8">
        <v>83</v>
      </c>
      <c r="D45" s="8" t="s">
        <v>62</v>
      </c>
      <c r="E45" s="8" t="str">
        <f>CONCATENATE(Table134[[#This Row],[WINDOWS]],"_",Table134[[#This Row],[Alarm_Name]])</f>
        <v>Line1_Mixer_Coded Alarm Triangle Individual 45</v>
      </c>
      <c r="F45" s="8" t="str">
        <f>_xlfn.CONCAT(LEFT(A45,5),MID(A45,6,4),"-",COUNTIF($A$2:A45,A45))</f>
        <v>Line1_Mix-44</v>
      </c>
      <c r="G45" s="8" t="s">
        <v>512</v>
      </c>
      <c r="H45" s="10" t="s">
        <v>242</v>
      </c>
      <c r="I45" s="10" t="s">
        <v>519</v>
      </c>
      <c r="J45" s="8" t="s">
        <v>154</v>
      </c>
    </row>
    <row r="46" spans="1:10" s="8" customFormat="1" x14ac:dyDescent="0.25">
      <c r="A46" s="8" t="s">
        <v>6</v>
      </c>
      <c r="B46" s="8" t="s">
        <v>93</v>
      </c>
      <c r="C46" s="8">
        <v>83</v>
      </c>
      <c r="D46" s="8" t="s">
        <v>61</v>
      </c>
      <c r="E46" s="8" t="str">
        <f>CONCATENATE(Table134[[#This Row],[WINDOWS]],"_",Table134[[#This Row],[Alarm_Name]])</f>
        <v>Line1_Mixer_Coded Alarm Triangle Individual 44</v>
      </c>
      <c r="F46" s="8" t="str">
        <f>_xlfn.CONCAT(LEFT(A46,5),MID(A46,6,4),"-",COUNTIF($A$2:A46,A46))</f>
        <v>Line1_Mix-45</v>
      </c>
      <c r="G46" s="8" t="s">
        <v>513</v>
      </c>
      <c r="H46" s="10" t="s">
        <v>244</v>
      </c>
      <c r="I46" s="10" t="s">
        <v>519</v>
      </c>
      <c r="J46" s="8" t="s">
        <v>154</v>
      </c>
    </row>
    <row r="47" spans="1:10" s="8" customFormat="1" x14ac:dyDescent="0.25">
      <c r="A47" s="8" t="s">
        <v>6</v>
      </c>
      <c r="B47" s="8" t="s">
        <v>93</v>
      </c>
      <c r="C47" s="8">
        <v>83</v>
      </c>
      <c r="D47" s="8" t="s">
        <v>60</v>
      </c>
      <c r="E47" s="8" t="str">
        <f>CONCATENATE(Table134[[#This Row],[WINDOWS]],"_",Table134[[#This Row],[Alarm_Name]])</f>
        <v>Line1_Mixer_Coded Alarm Triangle Individual 43</v>
      </c>
      <c r="F47" s="8" t="str">
        <f>_xlfn.CONCAT(LEFT(A47,5),MID(A47,6,4),"-",COUNTIF($A$2:A47,A47))</f>
        <v>Line1_Mix-46</v>
      </c>
      <c r="G47" s="8" t="s">
        <v>279</v>
      </c>
      <c r="H47" s="10" t="s">
        <v>165</v>
      </c>
      <c r="I47" s="10" t="s">
        <v>267</v>
      </c>
      <c r="J47" s="8" t="s">
        <v>154</v>
      </c>
    </row>
    <row r="48" spans="1:10" s="8" customFormat="1" x14ac:dyDescent="0.25">
      <c r="A48" s="8" t="s">
        <v>6</v>
      </c>
      <c r="B48" s="8" t="s">
        <v>93</v>
      </c>
      <c r="C48" s="8">
        <v>83</v>
      </c>
      <c r="D48" s="8" t="s">
        <v>32</v>
      </c>
      <c r="E48" s="8" t="str">
        <f>CONCATENATE(Table134[[#This Row],[WINDOWS]],"_",Table134[[#This Row],[Alarm_Name]])</f>
        <v>Line1_Mixer_Coded Alarm Triangle Individual 16</v>
      </c>
      <c r="F48" s="8" t="str">
        <f>_xlfn.CONCAT(LEFT(A48,5),MID(A48,6,4),"-",COUNTIF($A$2:A48,A48))</f>
        <v>Line1_Mix-47</v>
      </c>
      <c r="G48" s="8" t="s">
        <v>281</v>
      </c>
      <c r="H48" s="10" t="s">
        <v>184</v>
      </c>
      <c r="I48" s="10" t="s">
        <v>267</v>
      </c>
      <c r="J48" s="8" t="s">
        <v>154</v>
      </c>
    </row>
    <row r="49" spans="1:10" s="8" customFormat="1" x14ac:dyDescent="0.25">
      <c r="A49" s="8" t="s">
        <v>6</v>
      </c>
      <c r="B49" s="8" t="s">
        <v>93</v>
      </c>
      <c r="C49" s="8">
        <v>83</v>
      </c>
      <c r="D49" s="8" t="s">
        <v>31</v>
      </c>
      <c r="E49" s="8" t="str">
        <f>CONCATENATE(Table134[[#This Row],[WINDOWS]],"_",Table134[[#This Row],[Alarm_Name]])</f>
        <v>Line1_Mixer_Coded Alarm Triangle Individual 15</v>
      </c>
      <c r="F49" s="8" t="str">
        <f>_xlfn.CONCAT(LEFT(A49,5),MID(A49,6,4),"-",COUNTIF($A$2:A49,A49))</f>
        <v>Line1_Mix-48</v>
      </c>
      <c r="G49" s="8" t="s">
        <v>280</v>
      </c>
      <c r="H49" s="10" t="s">
        <v>163</v>
      </c>
      <c r="I49" s="10" t="s">
        <v>267</v>
      </c>
      <c r="J49" s="8" t="s">
        <v>154</v>
      </c>
    </row>
    <row r="50" spans="1:10" s="8" customFormat="1" x14ac:dyDescent="0.25">
      <c r="A50" s="8" t="s">
        <v>6</v>
      </c>
      <c r="B50" s="8" t="s">
        <v>93</v>
      </c>
      <c r="C50" s="8">
        <v>83</v>
      </c>
      <c r="D50" s="8" t="s">
        <v>30</v>
      </c>
      <c r="E50" s="8" t="str">
        <f>CONCATENATE(Table134[[#This Row],[WINDOWS]],"_",Table134[[#This Row],[Alarm_Name]])</f>
        <v>Line1_Mixer_Coded Alarm Triangle Individual 14</v>
      </c>
      <c r="F50" s="8" t="str">
        <f>_xlfn.CONCAT(LEFT(A50,5),MID(A50,6,4),"-",COUNTIF($A$2:A50,A50))</f>
        <v>Line1_Mix-49</v>
      </c>
      <c r="G50" s="8" t="s">
        <v>282</v>
      </c>
      <c r="H50" s="10" t="s">
        <v>166</v>
      </c>
      <c r="I50" s="10" t="s">
        <v>520</v>
      </c>
      <c r="J50" s="8" t="s">
        <v>154</v>
      </c>
    </row>
    <row r="51" spans="1:10" s="8" customFormat="1" x14ac:dyDescent="0.25">
      <c r="A51" s="8" t="s">
        <v>6</v>
      </c>
      <c r="B51" s="8" t="s">
        <v>93</v>
      </c>
      <c r="C51" s="8">
        <v>83</v>
      </c>
      <c r="D51" s="8" t="s">
        <v>59</v>
      </c>
      <c r="E51" s="8" t="str">
        <f>CONCATENATE(Table134[[#This Row],[WINDOWS]],"_",Table134[[#This Row],[Alarm_Name]])</f>
        <v>Line1_Mixer_Coded Alarm Triangle Individual 42</v>
      </c>
      <c r="F51" s="8" t="str">
        <f>_xlfn.CONCAT(LEFT(A51,5),MID(A51,6,4),"-",COUNTIF($A$2:A51,A51))</f>
        <v>Line1_Mix-50</v>
      </c>
      <c r="G51" s="8" t="s">
        <v>300</v>
      </c>
      <c r="H51" s="10" t="s">
        <v>166</v>
      </c>
      <c r="I51" s="10" t="s">
        <v>260</v>
      </c>
      <c r="J51" s="8" t="s">
        <v>154</v>
      </c>
    </row>
    <row r="52" spans="1:10" s="8" customFormat="1" x14ac:dyDescent="0.25">
      <c r="A52" s="8" t="s">
        <v>6</v>
      </c>
      <c r="B52" s="8" t="s">
        <v>93</v>
      </c>
      <c r="C52" s="8">
        <v>83</v>
      </c>
      <c r="D52" s="8" t="s">
        <v>58</v>
      </c>
      <c r="E52" s="8" t="str">
        <f>CONCATENATE(Table134[[#This Row],[WINDOWS]],"_",Table134[[#This Row],[Alarm_Name]])</f>
        <v>Line1_Mixer_Coded Alarm Triangle Individual 41</v>
      </c>
      <c r="F52" s="8" t="str">
        <f>_xlfn.CONCAT(LEFT(A52,5),MID(A52,6,4),"-",COUNTIF($A$2:A52,A52))</f>
        <v>Line1_Mix-51</v>
      </c>
      <c r="G52" s="8" t="s">
        <v>299</v>
      </c>
      <c r="H52" s="10" t="s">
        <v>233</v>
      </c>
      <c r="I52" s="10" t="s">
        <v>260</v>
      </c>
      <c r="J52" s="8" t="s">
        <v>154</v>
      </c>
    </row>
    <row r="53" spans="1:10" s="8" customFormat="1" x14ac:dyDescent="0.25">
      <c r="A53" s="8" t="s">
        <v>6</v>
      </c>
      <c r="B53" s="8" t="s">
        <v>93</v>
      </c>
      <c r="C53" s="8">
        <v>83</v>
      </c>
      <c r="D53" s="8" t="s">
        <v>57</v>
      </c>
      <c r="E53" s="8" t="str">
        <f>CONCATENATE(Table134[[#This Row],[WINDOWS]],"_",Table134[[#This Row],[Alarm_Name]])</f>
        <v>Line1_Mixer_Coded Alarm Triangle Individual 40</v>
      </c>
      <c r="F53" s="8" t="str">
        <f>_xlfn.CONCAT(LEFT(A53,5),MID(A53,6,4),"-",COUNTIF($A$2:A53,A53))</f>
        <v>Line1_Mix-52</v>
      </c>
      <c r="G53" s="8" t="s">
        <v>298</v>
      </c>
      <c r="H53" s="10" t="s">
        <v>231</v>
      </c>
      <c r="I53" s="10" t="s">
        <v>260</v>
      </c>
      <c r="J53" s="8" t="s">
        <v>154</v>
      </c>
    </row>
    <row r="54" spans="1:10" s="8" customFormat="1" x14ac:dyDescent="0.25">
      <c r="A54" s="8" t="s">
        <v>6</v>
      </c>
      <c r="B54" s="8" t="s">
        <v>93</v>
      </c>
      <c r="C54" s="8">
        <v>83</v>
      </c>
      <c r="D54" s="8" t="s">
        <v>56</v>
      </c>
      <c r="E54" s="8" t="str">
        <f>CONCATENATE(Table134[[#This Row],[WINDOWS]],"_",Table134[[#This Row],[Alarm_Name]])</f>
        <v>Line1_Mixer_Coded Alarm Triangle Individual 39</v>
      </c>
      <c r="F54" s="8" t="str">
        <f>_xlfn.CONCAT(LEFT(A54,5),MID(A54,6,4),"-",COUNTIF($A$2:A54,A54))</f>
        <v>Line1_Mix-53</v>
      </c>
      <c r="G54" s="8" t="s">
        <v>297</v>
      </c>
      <c r="H54" s="10" t="s">
        <v>166</v>
      </c>
      <c r="I54" s="10" t="s">
        <v>261</v>
      </c>
      <c r="J54" s="8" t="s">
        <v>154</v>
      </c>
    </row>
    <row r="55" spans="1:10" s="8" customFormat="1" x14ac:dyDescent="0.25">
      <c r="A55" s="8" t="s">
        <v>6</v>
      </c>
      <c r="B55" s="8" t="s">
        <v>93</v>
      </c>
      <c r="C55" s="8">
        <v>83</v>
      </c>
      <c r="D55" s="8" t="s">
        <v>55</v>
      </c>
      <c r="E55" s="8" t="str">
        <f>CONCATENATE(Table134[[#This Row],[WINDOWS]],"_",Table134[[#This Row],[Alarm_Name]])</f>
        <v>Line1_Mixer_Coded Alarm Triangle Individual 36</v>
      </c>
      <c r="F55" s="8" t="str">
        <f>_xlfn.CONCAT(LEFT(A55,5),MID(A55,6,4),"-",COUNTIF($A$2:A55,A55))</f>
        <v>Line1_Mix-54</v>
      </c>
      <c r="G55" s="8" t="s">
        <v>296</v>
      </c>
      <c r="H55" s="10" t="s">
        <v>233</v>
      </c>
      <c r="I55" s="10" t="s">
        <v>261</v>
      </c>
      <c r="J55" s="8" t="s">
        <v>154</v>
      </c>
    </row>
    <row r="56" spans="1:10" s="8" customFormat="1" x14ac:dyDescent="0.25">
      <c r="A56" s="8" t="s">
        <v>6</v>
      </c>
      <c r="B56" s="8" t="s">
        <v>93</v>
      </c>
      <c r="C56" s="8">
        <v>83</v>
      </c>
      <c r="D56" s="8" t="s">
        <v>54</v>
      </c>
      <c r="E56" s="8" t="str">
        <f>CONCATENATE(Table134[[#This Row],[WINDOWS]],"_",Table134[[#This Row],[Alarm_Name]])</f>
        <v>Line1_Mixer_Coded Alarm Triangle Individual 35</v>
      </c>
      <c r="F56" s="8" t="str">
        <f>_xlfn.CONCAT(LEFT(A56,5),MID(A56,6,4),"-",COUNTIF($A$2:A56,A56))</f>
        <v>Line1_Mix-55</v>
      </c>
      <c r="G56" s="8" t="s">
        <v>295</v>
      </c>
      <c r="H56" s="10" t="s">
        <v>231</v>
      </c>
      <c r="I56" s="10" t="s">
        <v>261</v>
      </c>
      <c r="J56" s="8" t="s">
        <v>154</v>
      </c>
    </row>
    <row r="57" spans="1:10" s="8" customFormat="1" x14ac:dyDescent="0.25">
      <c r="A57" s="8" t="s">
        <v>6</v>
      </c>
      <c r="B57" s="8" t="s">
        <v>93</v>
      </c>
      <c r="C57" s="8">
        <v>83</v>
      </c>
      <c r="D57" s="8" t="s">
        <v>53</v>
      </c>
      <c r="E57" s="8" t="str">
        <f>CONCATENATE(Table134[[#This Row],[WINDOWS]],"_",Table134[[#This Row],[Alarm_Name]])</f>
        <v>Line1_Mixer_Coded Alarm Triangle Individual 34</v>
      </c>
      <c r="F57" s="8" t="str">
        <f>_xlfn.CONCAT(LEFT(A57,5),MID(A57,6,4),"-",COUNTIF($A$2:A57,A57))</f>
        <v>Line1_Mix-56</v>
      </c>
      <c r="G57" s="8" t="s">
        <v>294</v>
      </c>
      <c r="H57" s="10" t="s">
        <v>228</v>
      </c>
      <c r="I57" s="10" t="s">
        <v>260</v>
      </c>
      <c r="J57" s="8" t="s">
        <v>154</v>
      </c>
    </row>
    <row r="58" spans="1:10" s="8" customFormat="1" x14ac:dyDescent="0.25">
      <c r="A58" s="8" t="s">
        <v>6</v>
      </c>
      <c r="B58" s="8" t="s">
        <v>93</v>
      </c>
      <c r="C58" s="8">
        <v>83</v>
      </c>
      <c r="D58" s="8" t="s">
        <v>52</v>
      </c>
      <c r="E58" s="8" t="str">
        <f>CONCATENATE(Table134[[#This Row],[WINDOWS]],"_",Table134[[#This Row],[Alarm_Name]])</f>
        <v>Line1_Mixer_Coded Alarm Triangle Individual 33</v>
      </c>
      <c r="F58" s="8" t="str">
        <f>_xlfn.CONCAT(LEFT(A58,5),MID(A58,6,4),"-",COUNTIF($A$2:A58,A58))</f>
        <v>Line1_Mix-57</v>
      </c>
      <c r="G58" s="8" t="s">
        <v>293</v>
      </c>
      <c r="H58" s="10" t="s">
        <v>228</v>
      </c>
      <c r="I58" s="10" t="s">
        <v>261</v>
      </c>
      <c r="J58" s="8" t="s">
        <v>154</v>
      </c>
    </row>
    <row r="59" spans="1:10" s="8" customFormat="1" x14ac:dyDescent="0.25">
      <c r="A59" s="8" t="s">
        <v>6</v>
      </c>
      <c r="B59" s="8" t="s">
        <v>93</v>
      </c>
      <c r="C59" s="8">
        <v>83</v>
      </c>
      <c r="D59" s="8" t="s">
        <v>26</v>
      </c>
      <c r="E59" s="8" t="str">
        <f>CONCATENATE(Table134[[#This Row],[WINDOWS]],"_",Table134[[#This Row],[Alarm_Name]])</f>
        <v>Line1_Mixer_Coded Alarm Triangle Individual 10</v>
      </c>
      <c r="F59" s="8" t="str">
        <f>_xlfn.CONCAT(LEFT(A59,5),MID(A59,6,4),"-",COUNTIF($A$2:A59,A59))</f>
        <v>Line1_Mix-58</v>
      </c>
      <c r="G59" s="8" t="s">
        <v>277</v>
      </c>
      <c r="H59" s="10" t="s">
        <v>165</v>
      </c>
      <c r="I59" s="10" t="s">
        <v>269</v>
      </c>
      <c r="J59" s="8" t="s">
        <v>154</v>
      </c>
    </row>
    <row r="60" spans="1:10" s="8" customFormat="1" x14ac:dyDescent="0.25">
      <c r="A60" s="8" t="s">
        <v>6</v>
      </c>
      <c r="B60" s="8" t="s">
        <v>93</v>
      </c>
      <c r="C60" s="8">
        <v>83</v>
      </c>
      <c r="D60" s="8" t="s">
        <v>51</v>
      </c>
      <c r="E60" s="8" t="str">
        <f>CONCATENATE(Table134[[#This Row],[WINDOWS]],"_",Table134[[#This Row],[Alarm_Name]])</f>
        <v>Line1_Mixer_Coded Alarm Triangle Individual 32</v>
      </c>
      <c r="F60" s="8" t="str">
        <f>_xlfn.CONCAT(LEFT(A60,5),MID(A60,6,4),"-",COUNTIF($A$2:A60,A60))</f>
        <v>Line1_Mix-59</v>
      </c>
      <c r="G60" s="8" t="s">
        <v>292</v>
      </c>
      <c r="H60" s="10" t="s">
        <v>228</v>
      </c>
      <c r="I60" s="10" t="s">
        <v>263</v>
      </c>
      <c r="J60" s="8" t="s">
        <v>154</v>
      </c>
    </row>
    <row r="61" spans="1:10" s="8" customFormat="1" x14ac:dyDescent="0.25">
      <c r="A61" s="8" t="s">
        <v>6</v>
      </c>
      <c r="B61" s="8" t="s">
        <v>93</v>
      </c>
      <c r="C61" s="8">
        <v>83</v>
      </c>
      <c r="D61" s="8" t="s">
        <v>50</v>
      </c>
      <c r="E61" s="8" t="str">
        <f>CONCATENATE(Table134[[#This Row],[WINDOWS]],"_",Table134[[#This Row],[Alarm_Name]])</f>
        <v>Line1_Mixer_Coded Alarm Triangle Individual 31</v>
      </c>
      <c r="F61" s="8" t="str">
        <f>_xlfn.CONCAT(LEFT(A61,5),MID(A61,6,4),"-",COUNTIF($A$2:A61,A61))</f>
        <v>Line1_Mix-60</v>
      </c>
      <c r="G61" s="8" t="s">
        <v>291</v>
      </c>
      <c r="H61" s="10" t="s">
        <v>228</v>
      </c>
      <c r="I61" s="10" t="s">
        <v>264</v>
      </c>
      <c r="J61" s="8" t="s">
        <v>154</v>
      </c>
    </row>
    <row r="62" spans="1:10" s="8" customFormat="1" x14ac:dyDescent="0.25">
      <c r="A62" s="8" t="s">
        <v>6</v>
      </c>
      <c r="B62" s="8" t="s">
        <v>93</v>
      </c>
      <c r="C62" s="8">
        <v>83</v>
      </c>
      <c r="D62" s="8" t="s">
        <v>49</v>
      </c>
      <c r="E62" s="8" t="str">
        <f>CONCATENATE(Table134[[#This Row],[WINDOWS]],"_",Table134[[#This Row],[Alarm_Name]])</f>
        <v>Line1_Mixer_Coded Alarm Triangle Individual 30</v>
      </c>
      <c r="F62" s="8" t="str">
        <f>_xlfn.CONCAT(LEFT(A62,5),MID(A62,6,4),"-",COUNTIF($A$2:A62,A62))</f>
        <v>Line1_Mix-61</v>
      </c>
      <c r="G62" s="8" t="s">
        <v>288</v>
      </c>
      <c r="H62" s="10" t="s">
        <v>231</v>
      </c>
      <c r="I62" s="10" t="s">
        <v>264</v>
      </c>
      <c r="J62" s="8" t="s">
        <v>154</v>
      </c>
    </row>
    <row r="63" spans="1:10" s="8" customFormat="1" x14ac:dyDescent="0.25">
      <c r="A63" s="8" t="s">
        <v>6</v>
      </c>
      <c r="B63" s="8" t="s">
        <v>93</v>
      </c>
      <c r="C63" s="8">
        <v>83</v>
      </c>
      <c r="D63" s="8" t="s">
        <v>48</v>
      </c>
      <c r="E63" s="8" t="str">
        <f>CONCATENATE(Table134[[#This Row],[WINDOWS]],"_",Table134[[#This Row],[Alarm_Name]])</f>
        <v>Line1_Mixer_Coded Alarm Triangle Individual 29</v>
      </c>
      <c r="F63" s="8" t="str">
        <f>_xlfn.CONCAT(LEFT(A63,5),MID(A63,6,4),"-",COUNTIF($A$2:A63,A63))</f>
        <v>Line1_Mix-62</v>
      </c>
      <c r="G63" s="8" t="s">
        <v>286</v>
      </c>
      <c r="H63" s="10" t="s">
        <v>231</v>
      </c>
      <c r="I63" s="10" t="s">
        <v>263</v>
      </c>
      <c r="J63" s="8" t="s">
        <v>154</v>
      </c>
    </row>
    <row r="64" spans="1:10" s="8" customFormat="1" x14ac:dyDescent="0.25">
      <c r="A64" s="8" t="s">
        <v>6</v>
      </c>
      <c r="B64" s="8" t="s">
        <v>93</v>
      </c>
      <c r="C64" s="8">
        <v>83</v>
      </c>
      <c r="D64" s="8" t="s">
        <v>47</v>
      </c>
      <c r="E64" s="8" t="str">
        <f>CONCATENATE(Table134[[#This Row],[WINDOWS]],"_",Table134[[#This Row],[Alarm_Name]])</f>
        <v>Line1_Mixer_Coded Alarm Triangle Individual 28</v>
      </c>
      <c r="F64" s="8" t="str">
        <f>_xlfn.CONCAT(LEFT(A64,5),MID(A64,6,4),"-",COUNTIF($A$2:A64,A64))</f>
        <v>Line1_Mix-63</v>
      </c>
      <c r="G64" s="8" t="s">
        <v>287</v>
      </c>
      <c r="H64" s="10" t="s">
        <v>233</v>
      </c>
      <c r="I64" s="10" t="s">
        <v>263</v>
      </c>
      <c r="J64" s="8" t="s">
        <v>154</v>
      </c>
    </row>
    <row r="65" spans="1:10" s="8" customFormat="1" x14ac:dyDescent="0.25">
      <c r="A65" s="8" t="s">
        <v>6</v>
      </c>
      <c r="B65" s="8" t="s">
        <v>93</v>
      </c>
      <c r="C65" s="8">
        <v>83</v>
      </c>
      <c r="D65" s="8" t="s">
        <v>46</v>
      </c>
      <c r="E65" s="8" t="str">
        <f>CONCATENATE(Table134[[#This Row],[WINDOWS]],"_",Table134[[#This Row],[Alarm_Name]])</f>
        <v>Line1_Mixer_Coded Alarm Triangle Individual 27</v>
      </c>
      <c r="F65" s="8" t="str">
        <f>_xlfn.CONCAT(LEFT(A65,5),MID(A65,6,4),"-",COUNTIF($A$2:A65,A65))</f>
        <v>Line1_Mix-64</v>
      </c>
      <c r="G65" s="8" t="s">
        <v>290</v>
      </c>
      <c r="H65" s="10" t="s">
        <v>233</v>
      </c>
      <c r="I65" s="10" t="s">
        <v>264</v>
      </c>
      <c r="J65" s="8" t="s">
        <v>154</v>
      </c>
    </row>
    <row r="66" spans="1:10" s="8" customFormat="1" x14ac:dyDescent="0.25">
      <c r="A66" s="8" t="s">
        <v>6</v>
      </c>
      <c r="B66" s="8" t="s">
        <v>93</v>
      </c>
      <c r="C66" s="8">
        <v>83</v>
      </c>
      <c r="D66" s="8" t="s">
        <v>45</v>
      </c>
      <c r="E66" s="8" t="str">
        <f>CONCATENATE(Table134[[#This Row],[WINDOWS]],"_",Table134[[#This Row],[Alarm_Name]])</f>
        <v>Line1_Mixer_Coded Alarm Triangle Individual 26</v>
      </c>
      <c r="F66" s="8" t="str">
        <f>_xlfn.CONCAT(LEFT(A66,5),MID(A66,6,4),"-",COUNTIF($A$2:A66,A66))</f>
        <v>Line1_Mix-65</v>
      </c>
      <c r="G66" s="8" t="s">
        <v>289</v>
      </c>
      <c r="H66" s="10" t="s">
        <v>166</v>
      </c>
      <c r="I66" s="10" t="s">
        <v>264</v>
      </c>
      <c r="J66" s="8" t="s">
        <v>154</v>
      </c>
    </row>
    <row r="67" spans="1:10" s="8" customFormat="1" x14ac:dyDescent="0.25">
      <c r="A67" s="8" t="s">
        <v>6</v>
      </c>
      <c r="B67" s="8" t="s">
        <v>93</v>
      </c>
      <c r="C67" s="8">
        <v>83</v>
      </c>
      <c r="D67" s="8" t="s">
        <v>44</v>
      </c>
      <c r="E67" s="8" t="str">
        <f>CONCATENATE(Table134[[#This Row],[WINDOWS]],"_",Table134[[#This Row],[Alarm_Name]])</f>
        <v>Line1_Mixer_Coded Alarm Triangle Individual 25</v>
      </c>
      <c r="F67" s="8" t="str">
        <f>_xlfn.CONCAT(LEFT(A67,5),MID(A67,6,4),"-",COUNTIF($A$2:A67,A67))</f>
        <v>Line1_Mix-66</v>
      </c>
      <c r="G67" s="8" t="s">
        <v>285</v>
      </c>
      <c r="H67" s="10" t="s">
        <v>166</v>
      </c>
      <c r="I67" s="10" t="s">
        <v>263</v>
      </c>
      <c r="J67" s="8" t="s">
        <v>154</v>
      </c>
    </row>
    <row r="68" spans="1:10" s="8" customFormat="1" x14ac:dyDescent="0.25">
      <c r="A68" s="8" t="s">
        <v>6</v>
      </c>
      <c r="B68" s="8" t="s">
        <v>93</v>
      </c>
      <c r="C68" s="8">
        <v>83</v>
      </c>
      <c r="D68" s="8" t="s">
        <v>28</v>
      </c>
      <c r="E68" s="8" t="str">
        <f>CONCATENATE(Table134[[#This Row],[WINDOWS]],"_",Table134[[#This Row],[Alarm_Name]])</f>
        <v>Line1_Mixer_Coded Alarm Triangle Individual 12</v>
      </c>
      <c r="F68" s="8" t="str">
        <f>_xlfn.CONCAT(LEFT(A68,5),MID(A68,6,4),"-",COUNTIF($A$2:A68,A68))</f>
        <v>Line1_Mix-67</v>
      </c>
      <c r="G68" s="8" t="s">
        <v>283</v>
      </c>
      <c r="H68" s="10" t="s">
        <v>166</v>
      </c>
      <c r="I68" s="10" t="s">
        <v>521</v>
      </c>
      <c r="J68" s="8" t="s">
        <v>154</v>
      </c>
    </row>
    <row r="69" spans="1:10" s="8" customFormat="1" x14ac:dyDescent="0.25">
      <c r="A69" s="8" t="s">
        <v>6</v>
      </c>
      <c r="B69" s="8" t="s">
        <v>93</v>
      </c>
      <c r="C69" s="8">
        <v>83</v>
      </c>
      <c r="D69" s="8" t="s">
        <v>23</v>
      </c>
      <c r="E69" s="8" t="str">
        <f>CONCATENATE(Table134[[#This Row],[WINDOWS]],"_",Table134[[#This Row],[Alarm_Name]])</f>
        <v>Line1_Mixer_Coded Alarm Triangle Individual 7</v>
      </c>
      <c r="F69" s="8" t="str">
        <f>_xlfn.CONCAT(LEFT(A69,5),MID(A69,6,4),"-",COUNTIF($A$2:A69,A69))</f>
        <v>Line1_Mix-68</v>
      </c>
      <c r="G69" s="8" t="s">
        <v>431</v>
      </c>
      <c r="H69" s="10" t="s">
        <v>164</v>
      </c>
      <c r="I69" s="10" t="s">
        <v>440</v>
      </c>
      <c r="J69" s="8" t="s">
        <v>154</v>
      </c>
    </row>
    <row r="70" spans="1:10" s="8" customFormat="1" x14ac:dyDescent="0.25">
      <c r="A70" s="8" t="s">
        <v>6</v>
      </c>
      <c r="B70" s="8" t="s">
        <v>93</v>
      </c>
      <c r="C70" s="8">
        <v>83</v>
      </c>
      <c r="D70" s="8" t="s">
        <v>20</v>
      </c>
      <c r="E70" s="8" t="str">
        <f>CONCATENATE(Table134[[#This Row],[WINDOWS]],"_",Table134[[#This Row],[Alarm_Name]])</f>
        <v>Line1_Mixer_Coded Alarm Triangle Individual 4</v>
      </c>
      <c r="F70" s="8" t="str">
        <f>_xlfn.CONCAT(LEFT(A70,5),MID(A70,6,4),"-",COUNTIF($A$2:A70,A70))</f>
        <v>Line1_Mix-69</v>
      </c>
      <c r="G70" s="8" t="s">
        <v>430</v>
      </c>
      <c r="H70" s="10" t="s">
        <v>165</v>
      </c>
      <c r="I70" s="10" t="s">
        <v>440</v>
      </c>
      <c r="J70" s="8" t="s">
        <v>154</v>
      </c>
    </row>
    <row r="71" spans="1:10" s="8" customFormat="1" x14ac:dyDescent="0.25">
      <c r="A71" s="8" t="s">
        <v>6</v>
      </c>
      <c r="B71" s="8" t="s">
        <v>93</v>
      </c>
      <c r="C71" s="8">
        <v>83</v>
      </c>
      <c r="D71" s="8" t="s">
        <v>21</v>
      </c>
      <c r="E71" s="8" t="str">
        <f>CONCATENATE(Table134[[#This Row],[WINDOWS]],"_",Table134[[#This Row],[Alarm_Name]])</f>
        <v>Line1_Mixer_Coded Alarm Triangle Individual 6</v>
      </c>
      <c r="F71" s="8" t="str">
        <f>_xlfn.CONCAT(LEFT(A71,5),MID(A71,6,4),"-",COUNTIF($A$2:A71,A71))</f>
        <v>Line1_Mix-70</v>
      </c>
      <c r="G71" s="8" t="s">
        <v>428</v>
      </c>
      <c r="H71" s="10" t="s">
        <v>166</v>
      </c>
      <c r="I71" s="10" t="s">
        <v>438</v>
      </c>
      <c r="J71" s="8" t="s">
        <v>154</v>
      </c>
    </row>
    <row r="72" spans="1:10" s="8" customFormat="1" x14ac:dyDescent="0.25">
      <c r="A72" s="8" t="s">
        <v>6</v>
      </c>
      <c r="B72" s="8" t="s">
        <v>93</v>
      </c>
      <c r="C72" s="8">
        <v>83</v>
      </c>
      <c r="D72" s="8" t="s">
        <v>19</v>
      </c>
      <c r="E72" s="8" t="str">
        <f>CONCATENATE(Table134[[#This Row],[WINDOWS]],"_",Table134[[#This Row],[Alarm_Name]])</f>
        <v>Line1_Mixer_Coded Alarm Triangle Individual 3</v>
      </c>
      <c r="F72" s="8" t="str">
        <f>_xlfn.CONCAT(LEFT(A72,5),MID(A72,6,4),"-",COUNTIF($A$2:A72,A72))</f>
        <v>Line1_Mix-71</v>
      </c>
      <c r="G72" s="8" t="s">
        <v>200</v>
      </c>
      <c r="H72" s="10" t="s">
        <v>165</v>
      </c>
      <c r="I72" s="10" t="s">
        <v>248</v>
      </c>
      <c r="J72" s="8" t="s">
        <v>154</v>
      </c>
    </row>
    <row r="73" spans="1:10" s="8" customFormat="1" x14ac:dyDescent="0.25">
      <c r="A73" s="8" t="s">
        <v>6</v>
      </c>
      <c r="B73" s="8" t="s">
        <v>93</v>
      </c>
      <c r="C73" s="8">
        <v>83</v>
      </c>
      <c r="D73" s="8" t="s">
        <v>18</v>
      </c>
      <c r="E73" s="8" t="str">
        <f>CONCATENATE(Table134[[#This Row],[WINDOWS]],"_",Table134[[#This Row],[Alarm_Name]])</f>
        <v>Line1_Mixer_Coded Alarm Triangle Individual 2</v>
      </c>
      <c r="F73" s="8" t="str">
        <f>_xlfn.CONCAT(LEFT(A73,5),MID(A73,6,4),"-",COUNTIF($A$2:A73,A73))</f>
        <v>Line1_Mix-72</v>
      </c>
      <c r="G73" s="8" t="s">
        <v>199</v>
      </c>
      <c r="H73" s="10" t="s">
        <v>164</v>
      </c>
      <c r="I73" s="10" t="s">
        <v>248</v>
      </c>
      <c r="J73" s="8" t="s">
        <v>154</v>
      </c>
    </row>
    <row r="74" spans="1:10" s="8" customFormat="1" x14ac:dyDescent="0.25">
      <c r="A74" s="8" t="s">
        <v>6</v>
      </c>
      <c r="B74" s="8" t="s">
        <v>93</v>
      </c>
      <c r="C74" s="8">
        <v>83</v>
      </c>
      <c r="D74" s="8" t="s">
        <v>15</v>
      </c>
      <c r="E74" s="8" t="str">
        <f>CONCATENATE(Table134[[#This Row],[WINDOWS]],"_",Table134[[#This Row],[Alarm_Name]])</f>
        <v>Line1_Mixer_Coded Alarm Triangle Individual 5</v>
      </c>
      <c r="F74" s="8" t="str">
        <f>_xlfn.CONCAT(LEFT(A74,5),MID(A74,6,4),"-",COUNTIF($A$2:A74,A74))</f>
        <v>Line1_Mix-73</v>
      </c>
      <c r="G74" s="8" t="s">
        <v>202</v>
      </c>
      <c r="H74" s="10" t="s">
        <v>166</v>
      </c>
      <c r="I74" s="10" t="s">
        <v>246</v>
      </c>
      <c r="J74" s="8" t="s">
        <v>154</v>
      </c>
    </row>
    <row r="75" spans="1:10" s="8" customFormat="1" x14ac:dyDescent="0.25">
      <c r="A75" s="8" t="s">
        <v>6</v>
      </c>
      <c r="B75" s="8" t="s">
        <v>93</v>
      </c>
      <c r="C75" s="8">
        <v>83</v>
      </c>
      <c r="D75" s="8" t="s">
        <v>37</v>
      </c>
      <c r="E75" s="8" t="str">
        <f>CONCATENATE(Table134[[#This Row],[WINDOWS]],"_",Table134[[#This Row],[Alarm_Name]])</f>
        <v>Line1_Mixer_Coded Alarm Triangle Individual 18</v>
      </c>
      <c r="F75" s="8" t="str">
        <f>_xlfn.CONCAT(LEFT(A75,5),MID(A75,6,4),"-",COUNTIF($A$2:A75,A75))</f>
        <v>Line1_Mix-74</v>
      </c>
      <c r="G75" s="8" t="s">
        <v>210</v>
      </c>
      <c r="H75" s="10" t="s">
        <v>231</v>
      </c>
      <c r="I75" s="10" t="s">
        <v>238</v>
      </c>
      <c r="J75" s="8" t="s">
        <v>154</v>
      </c>
    </row>
    <row r="76" spans="1:10" s="8" customFormat="1" x14ac:dyDescent="0.25">
      <c r="A76" s="8" t="s">
        <v>6</v>
      </c>
      <c r="B76" s="8" t="s">
        <v>93</v>
      </c>
      <c r="C76" s="8">
        <v>83</v>
      </c>
      <c r="D76" s="8" t="s">
        <v>38</v>
      </c>
      <c r="E76" s="8" t="str">
        <f>CONCATENATE(Table134[[#This Row],[WINDOWS]],"_",Table134[[#This Row],[Alarm_Name]])</f>
        <v>Line1_Mixer_Coded Alarm Triangle Individual 19</v>
      </c>
      <c r="F76" s="8" t="str">
        <f>_xlfn.CONCAT(LEFT(A76,5),MID(A76,6,4),"-",COUNTIF($A$2:A76,A76))</f>
        <v>Line1_Mix-75</v>
      </c>
      <c r="G76" s="8" t="s">
        <v>211</v>
      </c>
      <c r="H76" s="10" t="s">
        <v>233</v>
      </c>
      <c r="I76" s="10" t="s">
        <v>238</v>
      </c>
      <c r="J76" s="8" t="s">
        <v>154</v>
      </c>
    </row>
    <row r="77" spans="1:10" s="8" customFormat="1" x14ac:dyDescent="0.25">
      <c r="A77" s="8" t="s">
        <v>6</v>
      </c>
      <c r="B77" s="8" t="s">
        <v>93</v>
      </c>
      <c r="C77" s="8">
        <v>83</v>
      </c>
      <c r="D77" s="8" t="s">
        <v>33</v>
      </c>
      <c r="E77" s="8" t="str">
        <f>CONCATENATE(Table134[[#This Row],[WINDOWS]],"_",Table134[[#This Row],[Alarm_Name]])</f>
        <v>Line1_Mixer_Coded Alarm Triangle Individual 17</v>
      </c>
      <c r="F77" s="8" t="str">
        <f>_xlfn.CONCAT(LEFT(A77,5),MID(A77,6,4),"-",COUNTIF($A$2:A77,A77))</f>
        <v>Line1_Mix-76</v>
      </c>
      <c r="G77" s="8" t="s">
        <v>209</v>
      </c>
      <c r="H77" s="10" t="s">
        <v>166</v>
      </c>
      <c r="I77" s="10" t="s">
        <v>238</v>
      </c>
      <c r="J77" s="8" t="s">
        <v>154</v>
      </c>
    </row>
    <row r="78" spans="1:10" s="8" customFormat="1" x14ac:dyDescent="0.25">
      <c r="A78" s="8" t="s">
        <v>6</v>
      </c>
      <c r="B78" s="8" t="s">
        <v>93</v>
      </c>
      <c r="C78" s="8">
        <v>83</v>
      </c>
      <c r="D78" s="8" t="s">
        <v>40</v>
      </c>
      <c r="E78" s="8" t="str">
        <f>CONCATENATE(Table134[[#This Row],[WINDOWS]],"_",Table134[[#This Row],[Alarm_Name]])</f>
        <v>Line1_Mixer_Coded Alarm Triangle Individual 21</v>
      </c>
      <c r="F78" s="8" t="str">
        <f>_xlfn.CONCAT(LEFT(A78,5),MID(A78,6,4),"-",COUNTIF($A$2:A78,A78))</f>
        <v>Line1_Mix-77</v>
      </c>
      <c r="G78" s="8" t="s">
        <v>213</v>
      </c>
      <c r="H78" s="10" t="s">
        <v>166</v>
      </c>
      <c r="I78" s="10" t="s">
        <v>237</v>
      </c>
      <c r="J78" s="8" t="s">
        <v>154</v>
      </c>
    </row>
    <row r="79" spans="1:10" s="8" customFormat="1" x14ac:dyDescent="0.25">
      <c r="A79" s="8" t="s">
        <v>6</v>
      </c>
      <c r="B79" s="8" t="s">
        <v>93</v>
      </c>
      <c r="C79" s="8">
        <v>83</v>
      </c>
      <c r="D79" s="8" t="s">
        <v>41</v>
      </c>
      <c r="E79" s="8" t="str">
        <f>CONCATENATE(Table134[[#This Row],[WINDOWS]],"_",Table134[[#This Row],[Alarm_Name]])</f>
        <v>Line1_Mixer_Coded Alarm Triangle Individual 22</v>
      </c>
      <c r="F79" s="8" t="str">
        <f>_xlfn.CONCAT(LEFT(A79,5),MID(A79,6,4),"-",COUNTIF($A$2:A79,A79))</f>
        <v>Line1_Mix-78</v>
      </c>
      <c r="G79" s="8" t="s">
        <v>214</v>
      </c>
      <c r="H79" s="10" t="s">
        <v>233</v>
      </c>
      <c r="I79" s="10" t="s">
        <v>237</v>
      </c>
      <c r="J79" s="8" t="s">
        <v>154</v>
      </c>
    </row>
    <row r="80" spans="1:10" s="8" customFormat="1" x14ac:dyDescent="0.25">
      <c r="A80" s="8" t="s">
        <v>6</v>
      </c>
      <c r="B80" s="8" t="s">
        <v>93</v>
      </c>
      <c r="C80" s="8">
        <v>83</v>
      </c>
      <c r="D80" s="8" t="s">
        <v>39</v>
      </c>
      <c r="E80" s="8" t="str">
        <f>CONCATENATE(Table134[[#This Row],[WINDOWS]],"_",Table134[[#This Row],[Alarm_Name]])</f>
        <v>Line1_Mixer_Coded Alarm Triangle Individual 20</v>
      </c>
      <c r="F80" s="8" t="str">
        <f>_xlfn.CONCAT(LEFT(A80,5),MID(A80,6,4),"-",COUNTIF($A$2:A80,A80))</f>
        <v>Line1_Mix-79</v>
      </c>
      <c r="G80" s="8" t="s">
        <v>212</v>
      </c>
      <c r="H80" s="10" t="s">
        <v>231</v>
      </c>
      <c r="I80" s="10" t="s">
        <v>237</v>
      </c>
      <c r="J80" s="8" t="s">
        <v>154</v>
      </c>
    </row>
    <row r="81" spans="1:10" s="8" customFormat="1" x14ac:dyDescent="0.25">
      <c r="A81" s="8" t="s">
        <v>6</v>
      </c>
      <c r="B81" s="8" t="s">
        <v>93</v>
      </c>
      <c r="C81" s="8">
        <v>83</v>
      </c>
      <c r="D81" s="8" t="s">
        <v>42</v>
      </c>
      <c r="E81" s="8" t="str">
        <f>CONCATENATE(Table134[[#This Row],[WINDOWS]],"_",Table134[[#This Row],[Alarm_Name]])</f>
        <v>Line1_Mixer_Coded Alarm Triangle Individual 23</v>
      </c>
      <c r="F81" s="8" t="str">
        <f>_xlfn.CONCAT(LEFT(A81,5),MID(A81,6,4),"-",COUNTIF($A$2:A81,A81))</f>
        <v>Line1_Mix-80</v>
      </c>
      <c r="G81" s="8" t="s">
        <v>215</v>
      </c>
      <c r="H81" s="10" t="s">
        <v>228</v>
      </c>
      <c r="I81" s="10" t="s">
        <v>238</v>
      </c>
      <c r="J81" s="8" t="s">
        <v>154</v>
      </c>
    </row>
    <row r="82" spans="1:10" s="8" customFormat="1" x14ac:dyDescent="0.25">
      <c r="A82" s="8" t="s">
        <v>6</v>
      </c>
      <c r="B82" s="8" t="s">
        <v>93</v>
      </c>
      <c r="C82" s="8">
        <v>83</v>
      </c>
      <c r="D82" s="8" t="s">
        <v>43</v>
      </c>
      <c r="E82" s="8" t="str">
        <f>CONCATENATE(Table134[[#This Row],[WINDOWS]],"_",Table134[[#This Row],[Alarm_Name]])</f>
        <v>Line1_Mixer_Coded Alarm Triangle Individual 24</v>
      </c>
      <c r="F82" s="8" t="str">
        <f>_xlfn.CONCAT(LEFT(A82,5),MID(A82,6,4),"-",COUNTIF($A$2:A82,A82))</f>
        <v>Line1_Mix-81</v>
      </c>
      <c r="G82" s="8" t="s">
        <v>216</v>
      </c>
      <c r="H82" s="10" t="s">
        <v>228</v>
      </c>
      <c r="I82" s="10" t="s">
        <v>237</v>
      </c>
      <c r="J82" s="8" t="s">
        <v>154</v>
      </c>
    </row>
    <row r="83" spans="1:10" s="8" customFormat="1" x14ac:dyDescent="0.25">
      <c r="A83" s="8" t="s">
        <v>6</v>
      </c>
      <c r="B83" s="8" t="s">
        <v>93</v>
      </c>
      <c r="C83" s="8">
        <v>83</v>
      </c>
      <c r="D83" s="8" t="s">
        <v>88</v>
      </c>
      <c r="E83" s="8" t="str">
        <f>CONCATENATE(Table134[[#This Row],[WINDOWS]],"_",Table134[[#This Row],[Alarm_Name]])</f>
        <v>Line1_Mixer_Coded Alarm Triangle Individual 38</v>
      </c>
      <c r="F83" s="8" t="str">
        <f>_xlfn.CONCAT(LEFT(A83,5),MID(A83,6,4),"-",COUNTIF($A$2:A83,A83))</f>
        <v>Line1_Mix-82</v>
      </c>
      <c r="G83" s="8" t="s">
        <v>514</v>
      </c>
      <c r="H83" s="10" t="s">
        <v>242</v>
      </c>
      <c r="I83" s="10" t="s">
        <v>522</v>
      </c>
      <c r="J83" s="8" t="s">
        <v>154</v>
      </c>
    </row>
    <row r="84" spans="1:10" s="8" customFormat="1" x14ac:dyDescent="0.25">
      <c r="A84" s="8" t="s">
        <v>6</v>
      </c>
      <c r="B84" s="8" t="s">
        <v>93</v>
      </c>
      <c r="C84" s="8">
        <v>83</v>
      </c>
      <c r="D84" s="8" t="s">
        <v>87</v>
      </c>
      <c r="E84" s="8" t="str">
        <f>CONCATENATE(Table134[[#This Row],[WINDOWS]],"_",Table134[[#This Row],[Alarm_Name]])</f>
        <v>Line1_Mixer_Coded Alarm Triangle Individual 37</v>
      </c>
      <c r="F84" s="8" t="str">
        <f>_xlfn.CONCAT(LEFT(A84,5),MID(A84,6,4),"-",COUNTIF($A$2:A84,A84))</f>
        <v>Line1_Mix-83</v>
      </c>
      <c r="G84" s="8" t="s">
        <v>515</v>
      </c>
      <c r="H84" s="10" t="s">
        <v>244</v>
      </c>
      <c r="I84" s="10" t="s">
        <v>522</v>
      </c>
      <c r="J84" s="8" t="s">
        <v>154</v>
      </c>
    </row>
    <row r="85" spans="1:10" s="8" customFormat="1" x14ac:dyDescent="0.25">
      <c r="E85" s="8" t="str">
        <f>CONCATENATE(Table134[[#This Row],[WINDOWS]],"_",Table134[[#This Row],[Alarm_Name]])</f>
        <v>_</v>
      </c>
      <c r="H85" s="10"/>
      <c r="I8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L55"/>
  <sheetViews>
    <sheetView zoomScaleNormal="10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21.42578125" customWidth="1"/>
    <col min="7" max="7" width="7.140625" customWidth="1"/>
    <col min="8" max="9" width="35.285156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561</v>
      </c>
      <c r="F1" s="1" t="s">
        <v>562</v>
      </c>
      <c r="G1" s="20" t="s">
        <v>155</v>
      </c>
      <c r="H1" s="26" t="s">
        <v>417</v>
      </c>
      <c r="I1" s="27" t="s">
        <v>418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7</v>
      </c>
      <c r="B2" s="8" t="s">
        <v>251</v>
      </c>
      <c r="C2" s="8">
        <v>54</v>
      </c>
      <c r="D2" s="8" t="s">
        <v>17</v>
      </c>
      <c r="E2" s="8" t="str">
        <f>CONCATENATE(Table1345[[#This Row],[WINDOWS]],"_",Table1345[[#This Row],[Alarm_Name]])</f>
        <v xml:space="preserve">Line1_PowderLoads_Coded Alarm Triangle Individual </v>
      </c>
      <c r="F2" s="8" t="str">
        <f>_xlfn.CONCAT(LEFT(A2,5),MID(A2,6,4),"-",COUNTIF($A$2:A2,A2))</f>
        <v>Line1_Pow-1</v>
      </c>
      <c r="G2" s="8" t="s">
        <v>271</v>
      </c>
      <c r="H2" s="10" t="s">
        <v>165</v>
      </c>
      <c r="I2" s="10" t="s">
        <v>249</v>
      </c>
    </row>
    <row r="3" spans="1:12" s="8" customFormat="1" x14ac:dyDescent="0.25">
      <c r="A3" s="8" t="s">
        <v>7</v>
      </c>
      <c r="B3" s="8" t="s">
        <v>251</v>
      </c>
      <c r="C3" s="8">
        <v>54</v>
      </c>
      <c r="D3" s="8" t="s">
        <v>34</v>
      </c>
      <c r="E3" s="8" t="str">
        <f>CONCATENATE(Table1345[[#This Row],[WINDOWS]],"_",Table1345[[#This Row],[Alarm_Name]])</f>
        <v>Line1_PowderLoads_Coded Alarm Triangle Individual 1</v>
      </c>
      <c r="F3" s="8" t="str">
        <f>_xlfn.CONCAT(LEFT(A3,5),MID(A3,6,4),"-",COUNTIF($A$2:A3,A3))</f>
        <v>Line1_Pow-2</v>
      </c>
      <c r="G3" s="8" t="s">
        <v>272</v>
      </c>
      <c r="H3" s="10" t="s">
        <v>250</v>
      </c>
      <c r="I3" s="10" t="s">
        <v>249</v>
      </c>
      <c r="J3" s="8" t="s">
        <v>154</v>
      </c>
    </row>
    <row r="4" spans="1:12" s="8" customFormat="1" x14ac:dyDescent="0.25">
      <c r="A4" s="8" t="s">
        <v>7</v>
      </c>
      <c r="B4" s="8" t="s">
        <v>251</v>
      </c>
      <c r="C4" s="8">
        <v>54</v>
      </c>
      <c r="D4" s="8" t="s">
        <v>18</v>
      </c>
      <c r="E4" s="8" t="str">
        <f>CONCATENATE(Table1345[[#This Row],[WINDOWS]],"_",Table1345[[#This Row],[Alarm_Name]])</f>
        <v>Line1_PowderLoads_Coded Alarm Triangle Individual 2</v>
      </c>
      <c r="F4" s="8" t="str">
        <f>_xlfn.CONCAT(LEFT(A4,5),MID(A4,6,4),"-",COUNTIF($A$2:A4,A4))</f>
        <v>Line1_Pow-3</v>
      </c>
      <c r="G4" s="8" t="s">
        <v>273</v>
      </c>
      <c r="H4" s="10" t="s">
        <v>250</v>
      </c>
      <c r="I4" s="10" t="s">
        <v>270</v>
      </c>
      <c r="J4" s="8" t="s">
        <v>154</v>
      </c>
    </row>
    <row r="5" spans="1:12" s="8" customFormat="1" x14ac:dyDescent="0.25">
      <c r="A5" s="8" t="s">
        <v>7</v>
      </c>
      <c r="B5" s="8" t="s">
        <v>251</v>
      </c>
      <c r="C5" s="8">
        <v>54</v>
      </c>
      <c r="D5" s="8" t="s">
        <v>19</v>
      </c>
      <c r="E5" s="8" t="str">
        <f>CONCATENATE(Table1345[[#This Row],[WINDOWS]],"_",Table1345[[#This Row],[Alarm_Name]])</f>
        <v>Line1_PowderLoads_Coded Alarm Triangle Individual 3</v>
      </c>
      <c r="F5" s="8" t="str">
        <f>_xlfn.CONCAT(LEFT(A5,5),MID(A5,6,4),"-",COUNTIF($A$2:A5,A5))</f>
        <v>Line1_Pow-4</v>
      </c>
      <c r="G5" s="8" t="s">
        <v>274</v>
      </c>
      <c r="H5" s="10" t="s">
        <v>165</v>
      </c>
      <c r="I5" s="10" t="s">
        <v>270</v>
      </c>
      <c r="J5" s="8" t="s">
        <v>154</v>
      </c>
    </row>
    <row r="6" spans="1:12" s="8" customFormat="1" x14ac:dyDescent="0.25">
      <c r="A6" s="8" t="s">
        <v>7</v>
      </c>
      <c r="B6" s="8" t="s">
        <v>251</v>
      </c>
      <c r="C6" s="8">
        <v>54</v>
      </c>
      <c r="D6" s="8" t="s">
        <v>20</v>
      </c>
      <c r="E6" s="8" t="str">
        <f>CONCATENATE(Table1345[[#This Row],[WINDOWS]],"_",Table1345[[#This Row],[Alarm_Name]])</f>
        <v>Line1_PowderLoads_Coded Alarm Triangle Individual 4</v>
      </c>
      <c r="F6" s="8" t="str">
        <f>_xlfn.CONCAT(LEFT(A6,5),MID(A6,6,4),"-",COUNTIF($A$2:A6,A6))</f>
        <v>Line1_Pow-5</v>
      </c>
      <c r="G6" s="8" t="s">
        <v>275</v>
      </c>
      <c r="H6" s="10" t="s">
        <v>184</v>
      </c>
      <c r="I6" s="10" t="s">
        <v>269</v>
      </c>
      <c r="J6" s="8" t="s">
        <v>154</v>
      </c>
    </row>
    <row r="7" spans="1:12" s="8" customFormat="1" x14ac:dyDescent="0.25">
      <c r="A7" s="8" t="s">
        <v>7</v>
      </c>
      <c r="B7" s="8" t="s">
        <v>251</v>
      </c>
      <c r="C7" s="8">
        <v>54</v>
      </c>
      <c r="D7" s="8" t="s">
        <v>15</v>
      </c>
      <c r="E7" s="8" t="str">
        <f>CONCATENATE(Table1345[[#This Row],[WINDOWS]],"_",Table1345[[#This Row],[Alarm_Name]])</f>
        <v>Line1_PowderLoads_Coded Alarm Triangle Individual 5</v>
      </c>
      <c r="F7" s="8" t="str">
        <f>_xlfn.CONCAT(LEFT(A7,5),MID(A7,6,4),"-",COUNTIF($A$2:A7,A7))</f>
        <v>Line1_Pow-6</v>
      </c>
      <c r="G7" s="8" t="s">
        <v>276</v>
      </c>
      <c r="H7" s="10" t="s">
        <v>163</v>
      </c>
      <c r="I7" s="10" t="s">
        <v>269</v>
      </c>
      <c r="J7" s="8" t="s">
        <v>154</v>
      </c>
    </row>
    <row r="8" spans="1:12" s="8" customFormat="1" x14ac:dyDescent="0.25">
      <c r="A8" s="8" t="s">
        <v>7</v>
      </c>
      <c r="B8" s="8" t="s">
        <v>251</v>
      </c>
      <c r="C8" s="8">
        <v>54</v>
      </c>
      <c r="D8" s="8" t="s">
        <v>21</v>
      </c>
      <c r="E8" s="8" t="str">
        <f>CONCATENATE(Table1345[[#This Row],[WINDOWS]],"_",Table1345[[#This Row],[Alarm_Name]])</f>
        <v>Line1_PowderLoads_Coded Alarm Triangle Individual 6</v>
      </c>
      <c r="F8" s="8" t="str">
        <f>_xlfn.CONCAT(LEFT(A8,5),MID(A8,6,4),"-",COUNTIF($A$2:A8,A8))</f>
        <v>Line1_Pow-7</v>
      </c>
      <c r="G8" s="8" t="s">
        <v>277</v>
      </c>
      <c r="H8" s="10" t="s">
        <v>165</v>
      </c>
      <c r="I8" s="10" t="s">
        <v>269</v>
      </c>
      <c r="J8" s="8" t="s">
        <v>154</v>
      </c>
    </row>
    <row r="9" spans="1:12" s="8" customFormat="1" x14ac:dyDescent="0.25">
      <c r="A9" s="8" t="s">
        <v>7</v>
      </c>
      <c r="B9" s="8" t="s">
        <v>251</v>
      </c>
      <c r="C9" s="8">
        <v>54</v>
      </c>
      <c r="D9" s="8" t="s">
        <v>23</v>
      </c>
      <c r="E9" s="8" t="str">
        <f>CONCATENATE(Table1345[[#This Row],[WINDOWS]],"_",Table1345[[#This Row],[Alarm_Name]])</f>
        <v>Line1_PowderLoads_Coded Alarm Triangle Individual 7</v>
      </c>
      <c r="F9" s="8" t="str">
        <f>_xlfn.CONCAT(LEFT(A9,5),MID(A9,6,4),"-",COUNTIF($A$2:A9,A9))</f>
        <v>Line1_Pow-8</v>
      </c>
      <c r="G9" s="8" t="s">
        <v>278</v>
      </c>
      <c r="H9" s="10" t="s">
        <v>166</v>
      </c>
      <c r="I9" s="10" t="s">
        <v>268</v>
      </c>
      <c r="J9" s="8" t="s">
        <v>154</v>
      </c>
    </row>
    <row r="10" spans="1:12" s="8" customFormat="1" x14ac:dyDescent="0.25">
      <c r="A10" s="8" t="s">
        <v>7</v>
      </c>
      <c r="B10" s="8" t="s">
        <v>251</v>
      </c>
      <c r="C10" s="8">
        <v>54</v>
      </c>
      <c r="D10" s="8" t="s">
        <v>24</v>
      </c>
      <c r="E10" s="8" t="str">
        <f>CONCATENATE(Table1345[[#This Row],[WINDOWS]],"_",Table1345[[#This Row],[Alarm_Name]])</f>
        <v>Line1_PowderLoads_Coded Alarm Triangle Individual 8</v>
      </c>
      <c r="F10" s="8" t="str">
        <f>_xlfn.CONCAT(LEFT(A10,5),MID(A10,6,4),"-",COUNTIF($A$2:A10,A10))</f>
        <v>Line1_Pow-9</v>
      </c>
      <c r="G10" s="8" t="s">
        <v>279</v>
      </c>
      <c r="H10" s="10" t="s">
        <v>165</v>
      </c>
      <c r="I10" s="10" t="s">
        <v>267</v>
      </c>
      <c r="J10" s="8" t="s">
        <v>154</v>
      </c>
    </row>
    <row r="11" spans="1:12" s="8" customFormat="1" x14ac:dyDescent="0.25">
      <c r="A11" s="8" t="s">
        <v>7</v>
      </c>
      <c r="B11" s="8" t="s">
        <v>251</v>
      </c>
      <c r="C11" s="8">
        <v>54</v>
      </c>
      <c r="D11" s="8" t="s">
        <v>25</v>
      </c>
      <c r="E11" s="8" t="str">
        <f>CONCATENATE(Table1345[[#This Row],[WINDOWS]],"_",Table1345[[#This Row],[Alarm_Name]])</f>
        <v>Line1_PowderLoads_Coded Alarm Triangle Individual 9</v>
      </c>
      <c r="F11" s="8" t="str">
        <f>_xlfn.CONCAT(LEFT(A11,5),MID(A11,6,4),"-",COUNTIF($A$2:A11,A11))</f>
        <v>Line1_Pow-10</v>
      </c>
      <c r="G11" s="8" t="s">
        <v>280</v>
      </c>
      <c r="H11" s="10" t="s">
        <v>163</v>
      </c>
      <c r="I11" s="10" t="s">
        <v>267</v>
      </c>
      <c r="J11" s="8" t="s">
        <v>154</v>
      </c>
    </row>
    <row r="12" spans="1:12" s="8" customFormat="1" x14ac:dyDescent="0.25">
      <c r="A12" s="8" t="s">
        <v>7</v>
      </c>
      <c r="B12" s="8" t="s">
        <v>251</v>
      </c>
      <c r="C12" s="8">
        <v>54</v>
      </c>
      <c r="D12" s="8" t="s">
        <v>26</v>
      </c>
      <c r="E12" s="8" t="str">
        <f>CONCATENATE(Table1345[[#This Row],[WINDOWS]],"_",Table1345[[#This Row],[Alarm_Name]])</f>
        <v>Line1_PowderLoads_Coded Alarm Triangle Individual 10</v>
      </c>
      <c r="F12" s="8" t="str">
        <f>_xlfn.CONCAT(LEFT(A12,5),MID(A12,6,4),"-",COUNTIF($A$2:A12,A12))</f>
        <v>Line1_Pow-11</v>
      </c>
      <c r="G12" s="8" t="s">
        <v>281</v>
      </c>
      <c r="H12" s="10" t="s">
        <v>184</v>
      </c>
      <c r="I12" s="10" t="s">
        <v>267</v>
      </c>
      <c r="J12" s="8" t="s">
        <v>154</v>
      </c>
    </row>
    <row r="13" spans="1:12" s="8" customFormat="1" x14ac:dyDescent="0.25">
      <c r="A13" s="8" t="s">
        <v>7</v>
      </c>
      <c r="B13" s="8" t="s">
        <v>251</v>
      </c>
      <c r="C13" s="8">
        <v>54</v>
      </c>
      <c r="D13" s="8" t="s">
        <v>27</v>
      </c>
      <c r="E13" s="8" t="str">
        <f>CONCATENATE(Table1345[[#This Row],[WINDOWS]],"_",Table1345[[#This Row],[Alarm_Name]])</f>
        <v>Line1_PowderLoads_Coded Alarm Triangle Individual 11</v>
      </c>
      <c r="F13" s="8" t="str">
        <f>_xlfn.CONCAT(LEFT(A13,5),MID(A13,6,4),"-",COUNTIF($A$2:A13,A13))</f>
        <v>Line1_Pow-12</v>
      </c>
      <c r="G13" s="8" t="s">
        <v>282</v>
      </c>
      <c r="H13" s="10" t="s">
        <v>166</v>
      </c>
      <c r="I13" s="10" t="s">
        <v>266</v>
      </c>
      <c r="J13" s="8" t="s">
        <v>154</v>
      </c>
    </row>
    <row r="14" spans="1:12" s="8" customFormat="1" x14ac:dyDescent="0.25">
      <c r="A14" s="8" t="s">
        <v>7</v>
      </c>
      <c r="B14" s="8" t="s">
        <v>251</v>
      </c>
      <c r="C14" s="8">
        <v>54</v>
      </c>
      <c r="D14" s="8" t="s">
        <v>28</v>
      </c>
      <c r="E14" s="8" t="str">
        <f>CONCATENATE(Table1345[[#This Row],[WINDOWS]],"_",Table1345[[#This Row],[Alarm_Name]])</f>
        <v>Line1_PowderLoads_Coded Alarm Triangle Individual 12</v>
      </c>
      <c r="F14" s="8" t="str">
        <f>_xlfn.CONCAT(LEFT(A14,5),MID(A14,6,4),"-",COUNTIF($A$2:A14,A14))</f>
        <v>Line1_Pow-13</v>
      </c>
      <c r="G14" s="8" t="s">
        <v>283</v>
      </c>
      <c r="H14" s="10" t="s">
        <v>166</v>
      </c>
      <c r="I14" s="10" t="s">
        <v>266</v>
      </c>
      <c r="J14" s="8" t="s">
        <v>154</v>
      </c>
    </row>
    <row r="15" spans="1:12" s="8" customFormat="1" x14ac:dyDescent="0.25">
      <c r="A15" s="8" t="s">
        <v>7</v>
      </c>
      <c r="B15" s="8" t="s">
        <v>251</v>
      </c>
      <c r="C15" s="8">
        <v>54</v>
      </c>
      <c r="D15" s="8" t="s">
        <v>29</v>
      </c>
      <c r="E15" s="8" t="str">
        <f>CONCATENATE(Table1345[[#This Row],[WINDOWS]],"_",Table1345[[#This Row],[Alarm_Name]])</f>
        <v>Line1_PowderLoads_Coded Alarm Triangle Individual 13</v>
      </c>
      <c r="F15" s="8" t="str">
        <f>_xlfn.CONCAT(LEFT(A15,5),MID(A15,6,4),"-",COUNTIF($A$2:A15,A15))</f>
        <v>Line1_Pow-14</v>
      </c>
      <c r="G15" s="8" t="s">
        <v>218</v>
      </c>
      <c r="H15" s="10" t="s">
        <v>228</v>
      </c>
      <c r="I15" s="10" t="s">
        <v>234</v>
      </c>
      <c r="J15" s="8" t="s">
        <v>154</v>
      </c>
    </row>
    <row r="16" spans="1:12" s="8" customFormat="1" x14ac:dyDescent="0.25">
      <c r="A16" s="8" t="s">
        <v>7</v>
      </c>
      <c r="B16" s="8" t="s">
        <v>251</v>
      </c>
      <c r="C16" s="8">
        <v>54</v>
      </c>
      <c r="D16" s="8" t="s">
        <v>30</v>
      </c>
      <c r="E16" s="8" t="str">
        <f>CONCATENATE(Table1345[[#This Row],[WINDOWS]],"_",Table1345[[#This Row],[Alarm_Name]])</f>
        <v>Line1_PowderLoads_Coded Alarm Triangle Individual 14</v>
      </c>
      <c r="F16" s="8" t="str">
        <f>_xlfn.CONCAT(LEFT(A16,5),MID(A16,6,4),"-",COUNTIF($A$2:A16,A16))</f>
        <v>Line1_Pow-15</v>
      </c>
      <c r="G16" s="8" t="s">
        <v>219</v>
      </c>
      <c r="H16" s="10" t="s">
        <v>167</v>
      </c>
      <c r="I16" s="10" t="s">
        <v>234</v>
      </c>
      <c r="J16" s="8" t="s">
        <v>154</v>
      </c>
    </row>
    <row r="17" spans="1:10" s="8" customFormat="1" x14ac:dyDescent="0.25">
      <c r="A17" s="8" t="s">
        <v>7</v>
      </c>
      <c r="B17" s="8" t="s">
        <v>251</v>
      </c>
      <c r="C17" s="8">
        <v>54</v>
      </c>
      <c r="D17" s="8" t="s">
        <v>31</v>
      </c>
      <c r="E17" s="8" t="str">
        <f>CONCATENATE(Table1345[[#This Row],[WINDOWS]],"_",Table1345[[#This Row],[Alarm_Name]])</f>
        <v>Line1_PowderLoads_Coded Alarm Triangle Individual 15</v>
      </c>
      <c r="F17" s="8" t="str">
        <f>_xlfn.CONCAT(LEFT(A17,5),MID(A17,6,4),"-",COUNTIF($A$2:A17,A17))</f>
        <v>Line1_Pow-16</v>
      </c>
      <c r="G17" s="8" t="s">
        <v>220</v>
      </c>
      <c r="H17" s="10" t="s">
        <v>166</v>
      </c>
      <c r="I17" s="10" t="s">
        <v>234</v>
      </c>
      <c r="J17" s="8" t="s">
        <v>154</v>
      </c>
    </row>
    <row r="18" spans="1:10" s="8" customFormat="1" x14ac:dyDescent="0.25">
      <c r="A18" s="8" t="s">
        <v>7</v>
      </c>
      <c r="B18" s="8" t="s">
        <v>251</v>
      </c>
      <c r="C18" s="8">
        <v>54</v>
      </c>
      <c r="D18" s="8" t="s">
        <v>32</v>
      </c>
      <c r="E18" s="8" t="str">
        <f>CONCATENATE(Table1345[[#This Row],[WINDOWS]],"_",Table1345[[#This Row],[Alarm_Name]])</f>
        <v>Line1_PowderLoads_Coded Alarm Triangle Individual 16</v>
      </c>
      <c r="F18" s="8" t="str">
        <f>_xlfn.CONCAT(LEFT(A18,5),MID(A18,6,4),"-",COUNTIF($A$2:A18,A18))</f>
        <v>Line1_Pow-17</v>
      </c>
      <c r="G18" s="8" t="s">
        <v>284</v>
      </c>
      <c r="H18" s="10" t="s">
        <v>166</v>
      </c>
      <c r="I18" s="10" t="s">
        <v>265</v>
      </c>
      <c r="J18" s="8" t="s">
        <v>154</v>
      </c>
    </row>
    <row r="19" spans="1:10" s="8" customFormat="1" x14ac:dyDescent="0.25">
      <c r="A19" s="8" t="s">
        <v>7</v>
      </c>
      <c r="B19" s="8" t="s">
        <v>251</v>
      </c>
      <c r="C19" s="8">
        <v>54</v>
      </c>
      <c r="D19" s="8" t="s">
        <v>33</v>
      </c>
      <c r="E19" s="8" t="str">
        <f>CONCATENATE(Table1345[[#This Row],[WINDOWS]],"_",Table1345[[#This Row],[Alarm_Name]])</f>
        <v>Line1_PowderLoads_Coded Alarm Triangle Individual 17</v>
      </c>
      <c r="F19" s="8" t="str">
        <f>_xlfn.CONCAT(LEFT(A19,5),MID(A19,6,4),"-",COUNTIF($A$2:A19,A19))</f>
        <v>Line1_Pow-18</v>
      </c>
      <c r="G19" s="8" t="s">
        <v>285</v>
      </c>
      <c r="H19" s="10" t="s">
        <v>166</v>
      </c>
      <c r="I19" s="10" t="s">
        <v>263</v>
      </c>
      <c r="J19" s="8" t="s">
        <v>154</v>
      </c>
    </row>
    <row r="20" spans="1:10" s="8" customFormat="1" x14ac:dyDescent="0.25">
      <c r="A20" s="8" t="s">
        <v>7</v>
      </c>
      <c r="B20" s="8" t="s">
        <v>251</v>
      </c>
      <c r="C20" s="8">
        <v>54</v>
      </c>
      <c r="D20" s="8" t="s">
        <v>37</v>
      </c>
      <c r="E20" s="8" t="str">
        <f>CONCATENATE(Table1345[[#This Row],[WINDOWS]],"_",Table1345[[#This Row],[Alarm_Name]])</f>
        <v>Line1_PowderLoads_Coded Alarm Triangle Individual 18</v>
      </c>
      <c r="F20" s="8" t="str">
        <f>_xlfn.CONCAT(LEFT(A20,5),MID(A20,6,4),"-",COUNTIF($A$2:A20,A20))</f>
        <v>Line1_Pow-19</v>
      </c>
      <c r="G20" s="8" t="s">
        <v>286</v>
      </c>
      <c r="H20" s="10" t="s">
        <v>231</v>
      </c>
      <c r="I20" s="10" t="s">
        <v>263</v>
      </c>
      <c r="J20" s="8" t="s">
        <v>154</v>
      </c>
    </row>
    <row r="21" spans="1:10" s="8" customFormat="1" x14ac:dyDescent="0.25">
      <c r="A21" s="8" t="s">
        <v>7</v>
      </c>
      <c r="B21" s="8" t="s">
        <v>251</v>
      </c>
      <c r="C21" s="8">
        <v>54</v>
      </c>
      <c r="D21" s="8" t="s">
        <v>38</v>
      </c>
      <c r="E21" s="8" t="str">
        <f>CONCATENATE(Table1345[[#This Row],[WINDOWS]],"_",Table1345[[#This Row],[Alarm_Name]])</f>
        <v>Line1_PowderLoads_Coded Alarm Triangle Individual 19</v>
      </c>
      <c r="F21" s="8" t="str">
        <f>_xlfn.CONCAT(LEFT(A21,5),MID(A21,6,4),"-",COUNTIF($A$2:A21,A21))</f>
        <v>Line1_Pow-20</v>
      </c>
      <c r="G21" s="8" t="s">
        <v>287</v>
      </c>
      <c r="H21" s="10" t="s">
        <v>233</v>
      </c>
      <c r="I21" s="10" t="s">
        <v>263</v>
      </c>
      <c r="J21" s="8" t="s">
        <v>154</v>
      </c>
    </row>
    <row r="22" spans="1:10" s="8" customFormat="1" x14ac:dyDescent="0.25">
      <c r="A22" s="8" t="s">
        <v>7</v>
      </c>
      <c r="B22" s="8" t="s">
        <v>251</v>
      </c>
      <c r="C22" s="8">
        <v>54</v>
      </c>
      <c r="D22" s="8" t="s">
        <v>39</v>
      </c>
      <c r="E22" s="8" t="str">
        <f>CONCATENATE(Table1345[[#This Row],[WINDOWS]],"_",Table1345[[#This Row],[Alarm_Name]])</f>
        <v>Line1_PowderLoads_Coded Alarm Triangle Individual 20</v>
      </c>
      <c r="F22" s="8" t="str">
        <f>_xlfn.CONCAT(LEFT(A22,5),MID(A22,6,4),"-",COUNTIF($A$2:A22,A22))</f>
        <v>Line1_Pow-21</v>
      </c>
      <c r="G22" s="8" t="s">
        <v>288</v>
      </c>
      <c r="H22" s="10" t="s">
        <v>231</v>
      </c>
      <c r="I22" s="10" t="s">
        <v>264</v>
      </c>
      <c r="J22" s="8" t="s">
        <v>154</v>
      </c>
    </row>
    <row r="23" spans="1:10" s="8" customFormat="1" x14ac:dyDescent="0.25">
      <c r="A23" s="8" t="s">
        <v>7</v>
      </c>
      <c r="B23" s="8" t="s">
        <v>251</v>
      </c>
      <c r="C23" s="8">
        <v>54</v>
      </c>
      <c r="D23" s="8" t="s">
        <v>40</v>
      </c>
      <c r="E23" s="8" t="str">
        <f>CONCATENATE(Table1345[[#This Row],[WINDOWS]],"_",Table1345[[#This Row],[Alarm_Name]])</f>
        <v>Line1_PowderLoads_Coded Alarm Triangle Individual 21</v>
      </c>
      <c r="F23" s="8" t="str">
        <f>_xlfn.CONCAT(LEFT(A23,5),MID(A23,6,4),"-",COUNTIF($A$2:A23,A23))</f>
        <v>Line1_Pow-22</v>
      </c>
      <c r="G23" s="8" t="s">
        <v>289</v>
      </c>
      <c r="H23" s="10" t="s">
        <v>166</v>
      </c>
      <c r="I23" s="10" t="s">
        <v>264</v>
      </c>
      <c r="J23" s="8" t="s">
        <v>154</v>
      </c>
    </row>
    <row r="24" spans="1:10" s="8" customFormat="1" x14ac:dyDescent="0.25">
      <c r="A24" s="8" t="s">
        <v>7</v>
      </c>
      <c r="B24" s="8" t="s">
        <v>251</v>
      </c>
      <c r="C24" s="8">
        <v>54</v>
      </c>
      <c r="D24" s="8" t="s">
        <v>41</v>
      </c>
      <c r="E24" s="8" t="str">
        <f>CONCATENATE(Table1345[[#This Row],[WINDOWS]],"_",Table1345[[#This Row],[Alarm_Name]])</f>
        <v>Line1_PowderLoads_Coded Alarm Triangle Individual 22</v>
      </c>
      <c r="F24" s="8" t="str">
        <f>_xlfn.CONCAT(LEFT(A24,5),MID(A24,6,4),"-",COUNTIF($A$2:A24,A24))</f>
        <v>Line1_Pow-23</v>
      </c>
      <c r="G24" s="8" t="s">
        <v>290</v>
      </c>
      <c r="H24" s="10" t="s">
        <v>233</v>
      </c>
      <c r="I24" s="10" t="s">
        <v>264</v>
      </c>
      <c r="J24" s="8" t="s">
        <v>154</v>
      </c>
    </row>
    <row r="25" spans="1:10" s="8" customFormat="1" x14ac:dyDescent="0.25">
      <c r="A25" s="8" t="s">
        <v>7</v>
      </c>
      <c r="B25" s="8" t="s">
        <v>251</v>
      </c>
      <c r="C25" s="8">
        <v>54</v>
      </c>
      <c r="D25" s="8" t="s">
        <v>42</v>
      </c>
      <c r="E25" s="8" t="str">
        <f>CONCATENATE(Table1345[[#This Row],[WINDOWS]],"_",Table1345[[#This Row],[Alarm_Name]])</f>
        <v>Line1_PowderLoads_Coded Alarm Triangle Individual 23</v>
      </c>
      <c r="F25" s="8" t="str">
        <f>_xlfn.CONCAT(LEFT(A25,5),MID(A25,6,4),"-",COUNTIF($A$2:A25,A25))</f>
        <v>Line1_Pow-24</v>
      </c>
      <c r="G25" s="8" t="s">
        <v>291</v>
      </c>
      <c r="H25" s="10" t="s">
        <v>228</v>
      </c>
      <c r="I25" s="10" t="s">
        <v>263</v>
      </c>
      <c r="J25" s="8" t="s">
        <v>154</v>
      </c>
    </row>
    <row r="26" spans="1:10" s="8" customFormat="1" x14ac:dyDescent="0.25">
      <c r="A26" s="8" t="s">
        <v>7</v>
      </c>
      <c r="B26" s="8" t="s">
        <v>251</v>
      </c>
      <c r="C26" s="8">
        <v>54</v>
      </c>
      <c r="D26" s="8" t="s">
        <v>43</v>
      </c>
      <c r="E26" s="8" t="str">
        <f>CONCATENATE(Table1345[[#This Row],[WINDOWS]],"_",Table1345[[#This Row],[Alarm_Name]])</f>
        <v>Line1_PowderLoads_Coded Alarm Triangle Individual 24</v>
      </c>
      <c r="F26" s="8" t="str">
        <f>_xlfn.CONCAT(LEFT(A26,5),MID(A26,6,4),"-",COUNTIF($A$2:A26,A26))</f>
        <v>Line1_Pow-25</v>
      </c>
      <c r="G26" s="8" t="s">
        <v>292</v>
      </c>
      <c r="H26" s="10" t="s">
        <v>228</v>
      </c>
      <c r="I26" s="10" t="s">
        <v>263</v>
      </c>
      <c r="J26" s="8" t="s">
        <v>154</v>
      </c>
    </row>
    <row r="27" spans="1:10" s="8" customFormat="1" x14ac:dyDescent="0.25">
      <c r="A27" s="8" t="s">
        <v>7</v>
      </c>
      <c r="B27" s="8" t="s">
        <v>251</v>
      </c>
      <c r="C27" s="8">
        <v>54</v>
      </c>
      <c r="D27" s="8" t="s">
        <v>44</v>
      </c>
      <c r="E27" s="8" t="str">
        <f>CONCATENATE(Table1345[[#This Row],[WINDOWS]],"_",Table1345[[#This Row],[Alarm_Name]])</f>
        <v>Line1_PowderLoads_Coded Alarm Triangle Individual 25</v>
      </c>
      <c r="F27" s="8" t="str">
        <f>_xlfn.CONCAT(LEFT(A27,5),MID(A27,6,4),"-",COUNTIF($A$2:A27,A27))</f>
        <v>Line1_Pow-26</v>
      </c>
      <c r="G27" s="8" t="s">
        <v>293</v>
      </c>
      <c r="H27" s="10" t="s">
        <v>228</v>
      </c>
      <c r="I27" s="10" t="s">
        <v>261</v>
      </c>
      <c r="J27" s="8" t="s">
        <v>154</v>
      </c>
    </row>
    <row r="28" spans="1:10" s="8" customFormat="1" x14ac:dyDescent="0.25">
      <c r="A28" s="8" t="s">
        <v>7</v>
      </c>
      <c r="B28" s="8" t="s">
        <v>251</v>
      </c>
      <c r="C28" s="8">
        <v>54</v>
      </c>
      <c r="D28" s="8" t="s">
        <v>45</v>
      </c>
      <c r="E28" s="8" t="str">
        <f>CONCATENATE(Table1345[[#This Row],[WINDOWS]],"_",Table1345[[#This Row],[Alarm_Name]])</f>
        <v>Line1_PowderLoads_Coded Alarm Triangle Individual 26</v>
      </c>
      <c r="F28" s="8" t="str">
        <f>_xlfn.CONCAT(LEFT(A28,5),MID(A28,6,4),"-",COUNTIF($A$2:A28,A28))</f>
        <v>Line1_Pow-27</v>
      </c>
      <c r="G28" s="8" t="s">
        <v>294</v>
      </c>
      <c r="H28" s="10" t="s">
        <v>228</v>
      </c>
      <c r="I28" s="10" t="s">
        <v>262</v>
      </c>
      <c r="J28" s="8" t="s">
        <v>154</v>
      </c>
    </row>
    <row r="29" spans="1:10" s="8" customFormat="1" x14ac:dyDescent="0.25">
      <c r="A29" s="8" t="s">
        <v>7</v>
      </c>
      <c r="B29" s="8" t="s">
        <v>251</v>
      </c>
      <c r="C29" s="8">
        <v>54</v>
      </c>
      <c r="D29" s="8" t="s">
        <v>46</v>
      </c>
      <c r="E29" s="8" t="str">
        <f>CONCATENATE(Table1345[[#This Row],[WINDOWS]],"_",Table1345[[#This Row],[Alarm_Name]])</f>
        <v>Line1_PowderLoads_Coded Alarm Triangle Individual 27</v>
      </c>
      <c r="F29" s="8" t="str">
        <f>_xlfn.CONCAT(LEFT(A29,5),MID(A29,6,4),"-",COUNTIF($A$2:A29,A29))</f>
        <v>Line1_Pow-28</v>
      </c>
      <c r="G29" s="8" t="s">
        <v>295</v>
      </c>
      <c r="H29" s="10" t="s">
        <v>231</v>
      </c>
      <c r="I29" s="10" t="s">
        <v>261</v>
      </c>
      <c r="J29" s="8" t="s">
        <v>154</v>
      </c>
    </row>
    <row r="30" spans="1:10" s="8" customFormat="1" x14ac:dyDescent="0.25">
      <c r="A30" s="8" t="s">
        <v>7</v>
      </c>
      <c r="B30" s="8" t="s">
        <v>251</v>
      </c>
      <c r="C30" s="8">
        <v>54</v>
      </c>
      <c r="D30" s="8" t="s">
        <v>47</v>
      </c>
      <c r="E30" s="8" t="str">
        <f>CONCATENATE(Table1345[[#This Row],[WINDOWS]],"_",Table1345[[#This Row],[Alarm_Name]])</f>
        <v>Line1_PowderLoads_Coded Alarm Triangle Individual 28</v>
      </c>
      <c r="F30" s="8" t="str">
        <f>_xlfn.CONCAT(LEFT(A30,5),MID(A30,6,4),"-",COUNTIF($A$2:A30,A30))</f>
        <v>Line1_Pow-29</v>
      </c>
      <c r="G30" s="8" t="s">
        <v>296</v>
      </c>
      <c r="H30" s="10" t="s">
        <v>233</v>
      </c>
      <c r="I30" s="10" t="s">
        <v>261</v>
      </c>
      <c r="J30" s="8" t="s">
        <v>154</v>
      </c>
    </row>
    <row r="31" spans="1:10" s="8" customFormat="1" x14ac:dyDescent="0.25">
      <c r="A31" s="8" t="s">
        <v>7</v>
      </c>
      <c r="B31" s="8" t="s">
        <v>251</v>
      </c>
      <c r="C31" s="8">
        <v>54</v>
      </c>
      <c r="D31" s="8" t="s">
        <v>48</v>
      </c>
      <c r="E31" s="8" t="str">
        <f>CONCATENATE(Table1345[[#This Row],[WINDOWS]],"_",Table1345[[#This Row],[Alarm_Name]])</f>
        <v>Line1_PowderLoads_Coded Alarm Triangle Individual 29</v>
      </c>
      <c r="F31" s="8" t="str">
        <f>_xlfn.CONCAT(LEFT(A31,5),MID(A31,6,4),"-",COUNTIF($A$2:A31,A31))</f>
        <v>Line1_Pow-30</v>
      </c>
      <c r="G31" s="8" t="s">
        <v>297</v>
      </c>
      <c r="H31" s="10" t="s">
        <v>166</v>
      </c>
      <c r="I31" s="10" t="s">
        <v>261</v>
      </c>
      <c r="J31" s="8" t="s">
        <v>154</v>
      </c>
    </row>
    <row r="32" spans="1:10" s="8" customFormat="1" x14ac:dyDescent="0.25">
      <c r="A32" s="8" t="s">
        <v>7</v>
      </c>
      <c r="B32" s="8" t="s">
        <v>251</v>
      </c>
      <c r="C32" s="8">
        <v>54</v>
      </c>
      <c r="D32" s="8" t="s">
        <v>49</v>
      </c>
      <c r="E32" s="8" t="str">
        <f>CONCATENATE(Table1345[[#This Row],[WINDOWS]],"_",Table1345[[#This Row],[Alarm_Name]])</f>
        <v>Line1_PowderLoads_Coded Alarm Triangle Individual 30</v>
      </c>
      <c r="F32" s="8" t="str">
        <f>_xlfn.CONCAT(LEFT(A32,5),MID(A32,6,4),"-",COUNTIF($A$2:A32,A32))</f>
        <v>Line1_Pow-31</v>
      </c>
      <c r="G32" s="8" t="s">
        <v>298</v>
      </c>
      <c r="H32" s="10" t="s">
        <v>231</v>
      </c>
      <c r="I32" s="10" t="s">
        <v>260</v>
      </c>
      <c r="J32" s="8" t="s">
        <v>154</v>
      </c>
    </row>
    <row r="33" spans="1:10" s="8" customFormat="1" x14ac:dyDescent="0.25">
      <c r="A33" s="8" t="s">
        <v>7</v>
      </c>
      <c r="B33" s="8" t="s">
        <v>251</v>
      </c>
      <c r="C33" s="8">
        <v>54</v>
      </c>
      <c r="D33" s="8" t="s">
        <v>50</v>
      </c>
      <c r="E33" s="8" t="str">
        <f>CONCATENATE(Table1345[[#This Row],[WINDOWS]],"_",Table1345[[#This Row],[Alarm_Name]])</f>
        <v>Line1_PowderLoads_Coded Alarm Triangle Individual 31</v>
      </c>
      <c r="F33" s="8" t="str">
        <f>_xlfn.CONCAT(LEFT(A33,5),MID(A33,6,4),"-",COUNTIF($A$2:A33,A33))</f>
        <v>Line1_Pow-32</v>
      </c>
      <c r="G33" s="8" t="s">
        <v>299</v>
      </c>
      <c r="H33" s="10" t="s">
        <v>233</v>
      </c>
      <c r="I33" s="10" t="s">
        <v>260</v>
      </c>
      <c r="J33" s="8" t="s">
        <v>154</v>
      </c>
    </row>
    <row r="34" spans="1:10" s="8" customFormat="1" x14ac:dyDescent="0.25">
      <c r="A34" s="8" t="s">
        <v>7</v>
      </c>
      <c r="B34" s="8" t="s">
        <v>251</v>
      </c>
      <c r="C34" s="8">
        <v>54</v>
      </c>
      <c r="D34" s="8" t="s">
        <v>51</v>
      </c>
      <c r="E34" s="8" t="str">
        <f>CONCATENATE(Table1345[[#This Row],[WINDOWS]],"_",Table1345[[#This Row],[Alarm_Name]])</f>
        <v>Line1_PowderLoads_Coded Alarm Triangle Individual 32</v>
      </c>
      <c r="F34" s="8" t="str">
        <f>_xlfn.CONCAT(LEFT(A34,5),MID(A34,6,4),"-",COUNTIF($A$2:A34,A34))</f>
        <v>Line1_Pow-33</v>
      </c>
      <c r="G34" s="8" t="s">
        <v>300</v>
      </c>
      <c r="H34" s="10" t="s">
        <v>166</v>
      </c>
      <c r="I34" s="10" t="s">
        <v>260</v>
      </c>
      <c r="J34" s="8" t="s">
        <v>154</v>
      </c>
    </row>
    <row r="35" spans="1:10" s="8" customFormat="1" x14ac:dyDescent="0.25">
      <c r="A35" s="8" t="s">
        <v>7</v>
      </c>
      <c r="B35" s="8" t="s">
        <v>251</v>
      </c>
      <c r="C35" s="8">
        <v>54</v>
      </c>
      <c r="D35" s="8" t="s">
        <v>52</v>
      </c>
      <c r="E35" s="8" t="str">
        <f>CONCATENATE(Table1345[[#This Row],[WINDOWS]],"_",Table1345[[#This Row],[Alarm_Name]])</f>
        <v>Line1_PowderLoads_Coded Alarm Triangle Individual 33</v>
      </c>
      <c r="F35" s="8" t="str">
        <f>_xlfn.CONCAT(LEFT(A35,5),MID(A35,6,4),"-",COUNTIF($A$2:A35,A35))</f>
        <v>Line1_Pow-34</v>
      </c>
      <c r="G35" s="8" t="s">
        <v>301</v>
      </c>
      <c r="H35" s="10" t="s">
        <v>252</v>
      </c>
      <c r="I35" s="10" t="s">
        <v>259</v>
      </c>
      <c r="J35" s="8" t="s">
        <v>154</v>
      </c>
    </row>
    <row r="36" spans="1:10" s="8" customFormat="1" x14ac:dyDescent="0.25">
      <c r="A36" s="8" t="s">
        <v>7</v>
      </c>
      <c r="B36" s="8" t="s">
        <v>251</v>
      </c>
      <c r="C36" s="8">
        <v>54</v>
      </c>
      <c r="D36" s="8" t="s">
        <v>53</v>
      </c>
      <c r="E36" s="8" t="str">
        <f>CONCATENATE(Table1345[[#This Row],[WINDOWS]],"_",Table1345[[#This Row],[Alarm_Name]])</f>
        <v>Line1_PowderLoads_Coded Alarm Triangle Individual 34</v>
      </c>
      <c r="F36" s="8" t="str">
        <f>_xlfn.CONCAT(LEFT(A36,5),MID(A36,6,4),"-",COUNTIF($A$2:A36,A36))</f>
        <v>Line1_Pow-35</v>
      </c>
      <c r="G36" s="8" t="s">
        <v>302</v>
      </c>
      <c r="H36" s="10" t="s">
        <v>253</v>
      </c>
      <c r="I36" s="10" t="s">
        <v>259</v>
      </c>
      <c r="J36" s="8" t="s">
        <v>154</v>
      </c>
    </row>
    <row r="37" spans="1:10" s="8" customFormat="1" x14ac:dyDescent="0.25">
      <c r="A37" s="8" t="s">
        <v>7</v>
      </c>
      <c r="B37" s="8" t="s">
        <v>251</v>
      </c>
      <c r="C37" s="8">
        <v>54</v>
      </c>
      <c r="D37" s="8" t="s">
        <v>54</v>
      </c>
      <c r="E37" s="8" t="str">
        <f>CONCATENATE(Table1345[[#This Row],[WINDOWS]],"_",Table1345[[#This Row],[Alarm_Name]])</f>
        <v>Line1_PowderLoads_Coded Alarm Triangle Individual 35</v>
      </c>
      <c r="F37" s="8" t="str">
        <f>_xlfn.CONCAT(LEFT(A37,5),MID(A37,6,4),"-",COUNTIF($A$2:A37,A37))</f>
        <v>Line1_Pow-36</v>
      </c>
      <c r="G37" s="8" t="s">
        <v>303</v>
      </c>
      <c r="H37" s="10" t="s">
        <v>254</v>
      </c>
      <c r="I37" s="10" t="s">
        <v>259</v>
      </c>
      <c r="J37" s="8" t="s">
        <v>154</v>
      </c>
    </row>
    <row r="38" spans="1:10" s="8" customFormat="1" x14ac:dyDescent="0.25">
      <c r="A38" s="8" t="s">
        <v>7</v>
      </c>
      <c r="B38" s="8" t="s">
        <v>251</v>
      </c>
      <c r="C38" s="8">
        <v>54</v>
      </c>
      <c r="D38" s="8" t="s">
        <v>55</v>
      </c>
      <c r="E38" s="8" t="str">
        <f>CONCATENATE(Table1345[[#This Row],[WINDOWS]],"_",Table1345[[#This Row],[Alarm_Name]])</f>
        <v>Line1_PowderLoads_Coded Alarm Triangle Individual 36</v>
      </c>
      <c r="F38" s="8" t="str">
        <f>_xlfn.CONCAT(LEFT(A38,5),MID(A38,6,4),"-",COUNTIF($A$2:A38,A38))</f>
        <v>Line1_Pow-37</v>
      </c>
      <c r="G38" s="8" t="s">
        <v>304</v>
      </c>
      <c r="H38" s="10" t="s">
        <v>252</v>
      </c>
      <c r="I38" s="10" t="s">
        <v>258</v>
      </c>
      <c r="J38" s="8" t="s">
        <v>154</v>
      </c>
    </row>
    <row r="39" spans="1:10" s="8" customFormat="1" x14ac:dyDescent="0.25">
      <c r="A39" s="8" t="s">
        <v>7</v>
      </c>
      <c r="B39" s="8" t="s">
        <v>251</v>
      </c>
      <c r="C39" s="8">
        <v>54</v>
      </c>
      <c r="D39" s="8" t="s">
        <v>87</v>
      </c>
      <c r="E39" s="8" t="str">
        <f>CONCATENATE(Table1345[[#This Row],[WINDOWS]],"_",Table1345[[#This Row],[Alarm_Name]])</f>
        <v>Line1_PowderLoads_Coded Alarm Triangle Individual 37</v>
      </c>
      <c r="F39" s="8" t="str">
        <f>_xlfn.CONCAT(LEFT(A39,5),MID(A39,6,4),"-",COUNTIF($A$2:A39,A39))</f>
        <v>Line1_Pow-38</v>
      </c>
      <c r="G39" s="8" t="s">
        <v>305</v>
      </c>
      <c r="H39" s="10" t="s">
        <v>252</v>
      </c>
      <c r="I39" s="10" t="s">
        <v>258</v>
      </c>
      <c r="J39" s="8" t="s">
        <v>154</v>
      </c>
    </row>
    <row r="40" spans="1:10" s="8" customFormat="1" x14ac:dyDescent="0.25">
      <c r="A40" s="8" t="s">
        <v>7</v>
      </c>
      <c r="B40" s="8" t="s">
        <v>251</v>
      </c>
      <c r="C40" s="8">
        <v>54</v>
      </c>
      <c r="D40" s="8" t="s">
        <v>88</v>
      </c>
      <c r="E40" s="8" t="str">
        <f>CONCATENATE(Table1345[[#This Row],[WINDOWS]],"_",Table1345[[#This Row],[Alarm_Name]])</f>
        <v>Line1_PowderLoads_Coded Alarm Triangle Individual 38</v>
      </c>
      <c r="F40" s="8" t="str">
        <f>_xlfn.CONCAT(LEFT(A40,5),MID(A40,6,4),"-",COUNTIF($A$2:A40,A40))</f>
        <v>Line1_Pow-39</v>
      </c>
      <c r="G40" s="8" t="s">
        <v>306</v>
      </c>
      <c r="H40" s="10" t="s">
        <v>254</v>
      </c>
      <c r="I40" s="10" t="s">
        <v>258</v>
      </c>
      <c r="J40" s="8" t="s">
        <v>154</v>
      </c>
    </row>
    <row r="41" spans="1:10" s="8" customFormat="1" x14ac:dyDescent="0.25">
      <c r="A41" s="8" t="s">
        <v>7</v>
      </c>
      <c r="B41" s="8" t="s">
        <v>251</v>
      </c>
      <c r="C41" s="8">
        <v>54</v>
      </c>
      <c r="D41" s="8" t="s">
        <v>56</v>
      </c>
      <c r="E41" s="8" t="str">
        <f>CONCATENATE(Table1345[[#This Row],[WINDOWS]],"_",Table1345[[#This Row],[Alarm_Name]])</f>
        <v>Line1_PowderLoads_Coded Alarm Triangle Individual 39</v>
      </c>
      <c r="F41" s="8" t="str">
        <f>_xlfn.CONCAT(LEFT(A41,5),MID(A41,6,4),"-",COUNTIF($A$2:A41,A41))</f>
        <v>Line1_Pow-40</v>
      </c>
      <c r="G41" s="8" t="s">
        <v>307</v>
      </c>
      <c r="H41" s="10" t="s">
        <v>255</v>
      </c>
      <c r="I41" s="10" t="s">
        <v>232</v>
      </c>
      <c r="J41" s="8" t="s">
        <v>154</v>
      </c>
    </row>
    <row r="42" spans="1:10" s="8" customFormat="1" x14ac:dyDescent="0.25">
      <c r="A42" s="8" t="s">
        <v>7</v>
      </c>
      <c r="B42" s="8" t="s">
        <v>251</v>
      </c>
      <c r="C42" s="8">
        <v>54</v>
      </c>
      <c r="D42" s="8" t="s">
        <v>57</v>
      </c>
      <c r="E42" s="8" t="str">
        <f>CONCATENATE(Table1345[[#This Row],[WINDOWS]],"_",Table1345[[#This Row],[Alarm_Name]])</f>
        <v>Line1_PowderLoads_Coded Alarm Triangle Individual 40</v>
      </c>
      <c r="F42" s="8" t="str">
        <f>_xlfn.CONCAT(LEFT(A42,5),MID(A42,6,4),"-",COUNTIF($A$2:A42,A42))</f>
        <v>Line1_Pow-41</v>
      </c>
      <c r="G42" s="8" t="s">
        <v>223</v>
      </c>
      <c r="H42" s="10" t="s">
        <v>231</v>
      </c>
      <c r="I42" s="10" t="s">
        <v>232</v>
      </c>
      <c r="J42" s="8" t="s">
        <v>154</v>
      </c>
    </row>
    <row r="43" spans="1:10" s="8" customFormat="1" x14ac:dyDescent="0.25">
      <c r="A43" s="8" t="s">
        <v>7</v>
      </c>
      <c r="B43" s="8" t="s">
        <v>251</v>
      </c>
      <c r="C43" s="8">
        <v>54</v>
      </c>
      <c r="D43" s="8" t="s">
        <v>58</v>
      </c>
      <c r="E43" s="8" t="str">
        <f>CONCATENATE(Table1345[[#This Row],[WINDOWS]],"_",Table1345[[#This Row],[Alarm_Name]])</f>
        <v>Line1_PowderLoads_Coded Alarm Triangle Individual 41</v>
      </c>
      <c r="F43" s="8" t="str">
        <f>_xlfn.CONCAT(LEFT(A43,5),MID(A43,6,4),"-",COUNTIF($A$2:A43,A43))</f>
        <v>Line1_Pow-42</v>
      </c>
      <c r="G43" s="8" t="s">
        <v>222</v>
      </c>
      <c r="H43" s="10" t="s">
        <v>233</v>
      </c>
      <c r="I43" s="10" t="s">
        <v>232</v>
      </c>
      <c r="J43" s="8" t="s">
        <v>154</v>
      </c>
    </row>
    <row r="44" spans="1:10" s="8" customFormat="1" x14ac:dyDescent="0.25">
      <c r="A44" s="8" t="s">
        <v>7</v>
      </c>
      <c r="B44" s="8" t="s">
        <v>251</v>
      </c>
      <c r="C44" s="8">
        <v>54</v>
      </c>
      <c r="D44" s="8" t="s">
        <v>59</v>
      </c>
      <c r="E44" s="8" t="str">
        <f>CONCATENATE(Table1345[[#This Row],[WINDOWS]],"_",Table1345[[#This Row],[Alarm_Name]])</f>
        <v>Line1_PowderLoads_Coded Alarm Triangle Individual 42</v>
      </c>
      <c r="F44" s="8" t="str">
        <f>_xlfn.CONCAT(LEFT(A44,5),MID(A44,6,4),"-",COUNTIF($A$2:A44,A44))</f>
        <v>Line1_Pow-43</v>
      </c>
      <c r="G44" s="8" t="s">
        <v>221</v>
      </c>
      <c r="H44" s="10" t="s">
        <v>166</v>
      </c>
      <c r="I44" s="10" t="s">
        <v>232</v>
      </c>
      <c r="J44" s="8" t="s">
        <v>154</v>
      </c>
    </row>
    <row r="45" spans="1:10" s="8" customFormat="1" x14ac:dyDescent="0.25">
      <c r="A45" s="8" t="s">
        <v>7</v>
      </c>
      <c r="B45" s="8" t="s">
        <v>251</v>
      </c>
      <c r="C45" s="8">
        <v>54</v>
      </c>
      <c r="D45" s="8" t="s">
        <v>60</v>
      </c>
      <c r="E45" s="8" t="str">
        <f>CONCATENATE(Table1345[[#This Row],[WINDOWS]],"_",Table1345[[#This Row],[Alarm_Name]])</f>
        <v>Line1_PowderLoads_Coded Alarm Triangle Individual 43</v>
      </c>
      <c r="F45" s="8" t="str">
        <f>_xlfn.CONCAT(LEFT(A45,5),MID(A45,6,4),"-",COUNTIF($A$2:A45,A45))</f>
        <v>Line1_Pow-44</v>
      </c>
      <c r="G45" s="8" t="s">
        <v>223</v>
      </c>
      <c r="H45" s="10" t="s">
        <v>231</v>
      </c>
      <c r="I45" s="10" t="s">
        <v>231</v>
      </c>
      <c r="J45" s="8" t="s">
        <v>154</v>
      </c>
    </row>
    <row r="46" spans="1:10" s="8" customFormat="1" x14ac:dyDescent="0.25">
      <c r="A46" s="8" t="s">
        <v>7</v>
      </c>
      <c r="B46" s="8" t="s">
        <v>251</v>
      </c>
      <c r="C46" s="8">
        <v>54</v>
      </c>
      <c r="D46" s="8" t="s">
        <v>61</v>
      </c>
      <c r="E46" s="8" t="str">
        <f>CONCATENATE(Table1345[[#This Row],[WINDOWS]],"_",Table1345[[#This Row],[Alarm_Name]])</f>
        <v>Line1_PowderLoads_Coded Alarm Triangle Individual 44</v>
      </c>
      <c r="F46" s="8" t="str">
        <f>_xlfn.CONCAT(LEFT(A46,5),MID(A46,6,4),"-",COUNTIF($A$2:A46,A46))</f>
        <v>Line1_Pow-45</v>
      </c>
      <c r="G46" s="8" t="s">
        <v>222</v>
      </c>
      <c r="H46" s="10" t="s">
        <v>233</v>
      </c>
      <c r="I46" s="10" t="s">
        <v>232</v>
      </c>
      <c r="J46" s="8" t="s">
        <v>154</v>
      </c>
    </row>
    <row r="47" spans="1:10" s="8" customFormat="1" x14ac:dyDescent="0.25">
      <c r="A47" s="8" t="s">
        <v>7</v>
      </c>
      <c r="B47" s="8" t="s">
        <v>251</v>
      </c>
      <c r="C47" s="8">
        <v>54</v>
      </c>
      <c r="D47" s="8" t="s">
        <v>62</v>
      </c>
      <c r="E47" s="8" t="str">
        <f>CONCATENATE(Table1345[[#This Row],[WINDOWS]],"_",Table1345[[#This Row],[Alarm_Name]])</f>
        <v>Line1_PowderLoads_Coded Alarm Triangle Individual 45</v>
      </c>
      <c r="F47" s="8" t="str">
        <f>_xlfn.CONCAT(LEFT(A47,5),MID(A47,6,4),"-",COUNTIF($A$2:A47,A47))</f>
        <v>Line1_Pow-46</v>
      </c>
      <c r="G47" s="8" t="s">
        <v>221</v>
      </c>
      <c r="H47" s="10" t="s">
        <v>166</v>
      </c>
      <c r="I47" s="10" t="s">
        <v>232</v>
      </c>
      <c r="J47" s="8" t="s">
        <v>154</v>
      </c>
    </row>
    <row r="48" spans="1:10" s="8" customFormat="1" x14ac:dyDescent="0.25">
      <c r="A48" s="8" t="s">
        <v>7</v>
      </c>
      <c r="B48" s="8" t="s">
        <v>251</v>
      </c>
      <c r="C48" s="8">
        <v>54</v>
      </c>
      <c r="D48" s="8" t="s">
        <v>63</v>
      </c>
      <c r="E48" s="8" t="str">
        <f>CONCATENATE(Table1345[[#This Row],[WINDOWS]],"_",Table1345[[#This Row],[Alarm_Name]])</f>
        <v>Line1_PowderLoads_Coded Alarm Triangle Individual 46</v>
      </c>
      <c r="F48" s="8" t="str">
        <f>_xlfn.CONCAT(LEFT(A48,5),MID(A48,6,4),"-",COUNTIF($A$2:A48,A48))</f>
        <v>Line1_Pow-47</v>
      </c>
      <c r="G48" s="8" t="s">
        <v>224</v>
      </c>
      <c r="H48" s="10" t="s">
        <v>190</v>
      </c>
      <c r="I48" s="10" t="s">
        <v>230</v>
      </c>
      <c r="J48" s="8" t="s">
        <v>154</v>
      </c>
    </row>
    <row r="49" spans="1:10" s="8" customFormat="1" x14ac:dyDescent="0.25">
      <c r="A49" s="8" t="s">
        <v>7</v>
      </c>
      <c r="B49" s="8" t="s">
        <v>251</v>
      </c>
      <c r="C49" s="8">
        <v>54</v>
      </c>
      <c r="D49" s="8" t="s">
        <v>64</v>
      </c>
      <c r="E49" s="8" t="str">
        <f>CONCATENATE(Table1345[[#This Row],[WINDOWS]],"_",Table1345[[#This Row],[Alarm_Name]])</f>
        <v>Line1_PowderLoads_Coded Alarm Triangle Individual 47</v>
      </c>
      <c r="F49" s="8" t="str">
        <f>_xlfn.CONCAT(LEFT(A49,5),MID(A49,6,4),"-",COUNTIF($A$2:A49,A49))</f>
        <v>Line1_Pow-48</v>
      </c>
      <c r="G49" s="8" t="s">
        <v>205</v>
      </c>
      <c r="H49" s="10" t="s">
        <v>242</v>
      </c>
      <c r="I49" s="10" t="s">
        <v>243</v>
      </c>
      <c r="J49" s="8" t="s">
        <v>154</v>
      </c>
    </row>
    <row r="50" spans="1:10" s="8" customFormat="1" x14ac:dyDescent="0.25">
      <c r="A50" s="8" t="s">
        <v>7</v>
      </c>
      <c r="B50" s="8" t="s">
        <v>251</v>
      </c>
      <c r="C50" s="8">
        <v>54</v>
      </c>
      <c r="D50" s="8" t="s">
        <v>65</v>
      </c>
      <c r="E50" s="8" t="str">
        <f>CONCATENATE(Table1345[[#This Row],[WINDOWS]],"_",Table1345[[#This Row],[Alarm_Name]])</f>
        <v>Line1_PowderLoads_Coded Alarm Triangle Individual 48</v>
      </c>
      <c r="F50" s="8" t="str">
        <f>_xlfn.CONCAT(LEFT(A50,5),MID(A50,6,4),"-",COUNTIF($A$2:A50,A50))</f>
        <v>Line1_Pow-49</v>
      </c>
      <c r="G50" s="8" t="s">
        <v>207</v>
      </c>
      <c r="H50" s="10" t="s">
        <v>242</v>
      </c>
      <c r="I50" s="10" t="s">
        <v>241</v>
      </c>
      <c r="J50" s="8" t="s">
        <v>154</v>
      </c>
    </row>
    <row r="51" spans="1:10" s="8" customFormat="1" x14ac:dyDescent="0.25">
      <c r="A51" s="8" t="s">
        <v>7</v>
      </c>
      <c r="B51" s="8" t="s">
        <v>251</v>
      </c>
      <c r="C51" s="8">
        <v>54</v>
      </c>
      <c r="D51" s="8" t="s">
        <v>66</v>
      </c>
      <c r="E51" s="8" t="str">
        <f>CONCATENATE(Table1345[[#This Row],[WINDOWS]],"_",Table1345[[#This Row],[Alarm_Name]])</f>
        <v>Line1_PowderLoads_Coded Alarm Triangle Individual 49</v>
      </c>
      <c r="F51" s="8" t="str">
        <f>_xlfn.CONCAT(LEFT(A51,5),MID(A51,6,4),"-",COUNTIF($A$2:A51,A51))</f>
        <v>Line1_Pow-50</v>
      </c>
      <c r="G51" s="8" t="s">
        <v>308</v>
      </c>
      <c r="H51" s="10" t="s">
        <v>242</v>
      </c>
      <c r="I51" s="10" t="s">
        <v>258</v>
      </c>
      <c r="J51" s="8" t="s">
        <v>154</v>
      </c>
    </row>
    <row r="52" spans="1:10" s="8" customFormat="1" x14ac:dyDescent="0.25">
      <c r="A52" s="8" t="s">
        <v>7</v>
      </c>
      <c r="B52" s="8" t="s">
        <v>251</v>
      </c>
      <c r="C52" s="8">
        <v>54</v>
      </c>
      <c r="D52" s="8" t="s">
        <v>74</v>
      </c>
      <c r="E52" s="8" t="str">
        <f>CONCATENATE(Table1345[[#This Row],[WINDOWS]],"_",Table1345[[#This Row],[Alarm_Name]])</f>
        <v>Line1_PowderLoads_Coded Alarm Triangle Individual 57</v>
      </c>
      <c r="F52" s="8" t="str">
        <f>_xlfn.CONCAT(LEFT(A52,5),MID(A52,6,4),"-",COUNTIF($A$2:A52,A52))</f>
        <v>Line1_Pow-51</v>
      </c>
      <c r="G52" s="8" t="s">
        <v>225</v>
      </c>
      <c r="H52" s="10" t="s">
        <v>190</v>
      </c>
      <c r="I52" s="10" t="s">
        <v>257</v>
      </c>
      <c r="J52" s="8" t="s">
        <v>154</v>
      </c>
    </row>
    <row r="53" spans="1:10" s="8" customFormat="1" x14ac:dyDescent="0.25">
      <c r="A53" s="8" t="s">
        <v>7</v>
      </c>
      <c r="B53" s="8" t="s">
        <v>251</v>
      </c>
      <c r="C53" s="8">
        <v>54</v>
      </c>
      <c r="D53" s="8" t="s">
        <v>75</v>
      </c>
      <c r="E53" s="8" t="str">
        <f>CONCATENATE(Table1345[[#This Row],[WINDOWS]],"_",Table1345[[#This Row],[Alarm_Name]])</f>
        <v>Line1_PowderLoads_Coded Alarm Triangle Individual 58</v>
      </c>
      <c r="F53" s="8" t="str">
        <f>_xlfn.CONCAT(LEFT(A53,5),MID(A53,6,4),"-",COUNTIF($A$2:A53,A53))</f>
        <v>Line1_Pow-52</v>
      </c>
      <c r="G53" s="8" t="s">
        <v>226</v>
      </c>
      <c r="H53" s="10" t="s">
        <v>189</v>
      </c>
      <c r="I53" s="10" t="s">
        <v>191</v>
      </c>
      <c r="J53" s="8" t="s">
        <v>154</v>
      </c>
    </row>
    <row r="54" spans="1:10" s="8" customFormat="1" x14ac:dyDescent="0.25">
      <c r="A54" s="8" t="s">
        <v>7</v>
      </c>
      <c r="B54" s="8" t="s">
        <v>251</v>
      </c>
      <c r="C54" s="8">
        <v>54</v>
      </c>
      <c r="D54" s="8" t="s">
        <v>76</v>
      </c>
      <c r="E54" s="8" t="str">
        <f>CONCATENATE(Table1345[[#This Row],[WINDOWS]],"_",Table1345[[#This Row],[Alarm_Name]])</f>
        <v>Line1_PowderLoads_Coded Alarm Triangle Individual 59</v>
      </c>
      <c r="F54" s="8" t="str">
        <f>_xlfn.CONCAT(LEFT(A54,5),MID(A54,6,4),"-",COUNTIF($A$2:A54,A54))</f>
        <v>Line1_Pow-53</v>
      </c>
      <c r="G54" s="8" t="s">
        <v>227</v>
      </c>
      <c r="H54" s="10" t="s">
        <v>256</v>
      </c>
      <c r="I54" s="10" t="s">
        <v>257</v>
      </c>
      <c r="J54" s="8" t="s">
        <v>154</v>
      </c>
    </row>
    <row r="55" spans="1:10" s="8" customFormat="1" x14ac:dyDescent="0.25">
      <c r="A55" s="8" t="s">
        <v>7</v>
      </c>
      <c r="B55" s="8" t="s">
        <v>251</v>
      </c>
      <c r="C55" s="8">
        <v>54</v>
      </c>
      <c r="D55" s="8" t="s">
        <v>77</v>
      </c>
      <c r="E55" s="8" t="str">
        <f>CONCATENATE(Table1345[[#This Row],[WINDOWS]],"_",Table1345[[#This Row],[Alarm_Name]])</f>
        <v>Line1_PowderLoads_Coded Alarm Triangle Individual 60</v>
      </c>
      <c r="F55" s="8" t="str">
        <f>_xlfn.CONCAT(LEFT(A55,5),MID(A55,6,4),"-",COUNTIF($A$2:A55,A55))</f>
        <v>Line1_Pow-54</v>
      </c>
      <c r="G55" s="8" t="s">
        <v>227</v>
      </c>
      <c r="H55" s="10" t="s">
        <v>228</v>
      </c>
      <c r="I55" s="10" t="s">
        <v>257</v>
      </c>
      <c r="J5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2021-10-21T19:09:37Z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