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E1246BC5-E329-4426-9DD9-6FA877D491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pers Results (Accuracy) " sheetId="4" r:id="rId1"/>
    <sheet name="Foglio1" sheetId="5" r:id="rId2"/>
    <sheet name="Papers Results (Accuracy)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5" l="1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C11" i="4"/>
  <c r="AC12" i="4"/>
  <c r="AB11" i="4"/>
  <c r="AB12" i="4"/>
  <c r="AA11" i="4"/>
  <c r="AA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2" i="4"/>
  <c r="B11" i="4"/>
  <c r="B12" i="1" l="1"/>
  <c r="D34" i="1" l="1"/>
  <c r="D36" i="1" s="1"/>
  <c r="E34" i="1"/>
  <c r="E36" i="1" s="1"/>
  <c r="F34" i="1"/>
  <c r="F36" i="1" s="1"/>
  <c r="G34" i="1"/>
  <c r="G36" i="1" s="1"/>
  <c r="H34" i="1"/>
  <c r="H36" i="1" s="1"/>
  <c r="I34" i="1"/>
  <c r="I36" i="1" s="1"/>
  <c r="J34" i="1"/>
  <c r="J36" i="1" s="1"/>
  <c r="C34" i="1"/>
  <c r="C36" i="1" s="1"/>
  <c r="C31" i="1"/>
  <c r="D31" i="1"/>
  <c r="E31" i="1"/>
  <c r="F31" i="1"/>
  <c r="G31" i="1"/>
  <c r="H31" i="1"/>
  <c r="I31" i="1"/>
  <c r="J31" i="1"/>
  <c r="S3" i="1"/>
  <c r="AB3" i="1" s="1"/>
  <c r="S4" i="1"/>
  <c r="AB4" i="1" s="1"/>
  <c r="S5" i="1"/>
  <c r="AB5" i="1" s="1"/>
  <c r="S6" i="1"/>
  <c r="AB6" i="1" s="1"/>
  <c r="S7" i="1"/>
  <c r="AB7" i="1" s="1"/>
  <c r="S8" i="1"/>
  <c r="AB8" i="1" s="1"/>
  <c r="S9" i="1"/>
  <c r="AB9" i="1" s="1"/>
  <c r="S10" i="1"/>
  <c r="AB10" i="1" s="1"/>
  <c r="S11" i="1"/>
  <c r="AB11" i="1" s="1"/>
  <c r="M3" i="1"/>
  <c r="V3" i="1" s="1"/>
  <c r="N3" i="1"/>
  <c r="W3" i="1" s="1"/>
  <c r="O3" i="1"/>
  <c r="X3" i="1" s="1"/>
  <c r="P3" i="1"/>
  <c r="Y3" i="1" s="1"/>
  <c r="Q3" i="1"/>
  <c r="Z3" i="1" s="1"/>
  <c r="R3" i="1"/>
  <c r="AA3" i="1" s="1"/>
  <c r="M4" i="1"/>
  <c r="V4" i="1" s="1"/>
  <c r="N4" i="1"/>
  <c r="W4" i="1" s="1"/>
  <c r="O4" i="1"/>
  <c r="X4" i="1" s="1"/>
  <c r="P4" i="1"/>
  <c r="Y4" i="1" s="1"/>
  <c r="Q4" i="1"/>
  <c r="Z4" i="1" s="1"/>
  <c r="R4" i="1"/>
  <c r="AA4" i="1" s="1"/>
  <c r="M5" i="1"/>
  <c r="V5" i="1" s="1"/>
  <c r="N5" i="1"/>
  <c r="W5" i="1" s="1"/>
  <c r="O5" i="1"/>
  <c r="X5" i="1" s="1"/>
  <c r="P5" i="1"/>
  <c r="Y5" i="1" s="1"/>
  <c r="Q5" i="1"/>
  <c r="Z5" i="1" s="1"/>
  <c r="R5" i="1"/>
  <c r="AA5" i="1" s="1"/>
  <c r="M6" i="1"/>
  <c r="V6" i="1" s="1"/>
  <c r="N6" i="1"/>
  <c r="W6" i="1" s="1"/>
  <c r="O6" i="1"/>
  <c r="X6" i="1" s="1"/>
  <c r="P6" i="1"/>
  <c r="Y6" i="1" s="1"/>
  <c r="Q6" i="1"/>
  <c r="Z6" i="1" s="1"/>
  <c r="R6" i="1"/>
  <c r="AA6" i="1" s="1"/>
  <c r="M7" i="1"/>
  <c r="V7" i="1" s="1"/>
  <c r="N7" i="1"/>
  <c r="W7" i="1" s="1"/>
  <c r="O7" i="1"/>
  <c r="X7" i="1" s="1"/>
  <c r="P7" i="1"/>
  <c r="Y7" i="1" s="1"/>
  <c r="Q7" i="1"/>
  <c r="Z7" i="1" s="1"/>
  <c r="R7" i="1"/>
  <c r="AA7" i="1" s="1"/>
  <c r="M8" i="1"/>
  <c r="V8" i="1" s="1"/>
  <c r="N8" i="1"/>
  <c r="W8" i="1" s="1"/>
  <c r="O8" i="1"/>
  <c r="X8" i="1" s="1"/>
  <c r="P8" i="1"/>
  <c r="Y8" i="1" s="1"/>
  <c r="Q8" i="1"/>
  <c r="Z8" i="1" s="1"/>
  <c r="R8" i="1"/>
  <c r="AA8" i="1" s="1"/>
  <c r="M9" i="1"/>
  <c r="V9" i="1" s="1"/>
  <c r="N9" i="1"/>
  <c r="W9" i="1" s="1"/>
  <c r="O9" i="1"/>
  <c r="X9" i="1" s="1"/>
  <c r="P9" i="1"/>
  <c r="Y9" i="1" s="1"/>
  <c r="Q9" i="1"/>
  <c r="Z9" i="1" s="1"/>
  <c r="R9" i="1"/>
  <c r="AA9" i="1" s="1"/>
  <c r="M10" i="1"/>
  <c r="V10" i="1" s="1"/>
  <c r="N10" i="1"/>
  <c r="W10" i="1" s="1"/>
  <c r="O10" i="1"/>
  <c r="X10" i="1" s="1"/>
  <c r="P10" i="1"/>
  <c r="Y10" i="1" s="1"/>
  <c r="Q10" i="1"/>
  <c r="Z10" i="1" s="1"/>
  <c r="R10" i="1"/>
  <c r="AA10" i="1" s="1"/>
  <c r="M11" i="1"/>
  <c r="V11" i="1" s="1"/>
  <c r="N11" i="1"/>
  <c r="W11" i="1" s="1"/>
  <c r="O11" i="1"/>
  <c r="X11" i="1" s="1"/>
  <c r="P11" i="1"/>
  <c r="Y11" i="1" s="1"/>
  <c r="Q11" i="1"/>
  <c r="Z11" i="1" s="1"/>
  <c r="R11" i="1"/>
  <c r="AA11" i="1" s="1"/>
  <c r="L4" i="1"/>
  <c r="U4" i="1" s="1"/>
  <c r="L5" i="1"/>
  <c r="U5" i="1" s="1"/>
  <c r="L6" i="1"/>
  <c r="U6" i="1" s="1"/>
  <c r="L7" i="1"/>
  <c r="U7" i="1" s="1"/>
  <c r="L8" i="1"/>
  <c r="U8" i="1" s="1"/>
  <c r="L9" i="1"/>
  <c r="U9" i="1" s="1"/>
  <c r="L10" i="1"/>
  <c r="U10" i="1" s="1"/>
  <c r="L11" i="1"/>
  <c r="U11" i="1" s="1"/>
  <c r="L3" i="1"/>
  <c r="U3" i="1" s="1"/>
  <c r="AB22" i="1" l="1"/>
  <c r="Z23" i="1"/>
  <c r="AA22" i="1"/>
  <c r="V22" i="1"/>
  <c r="W21" i="1"/>
  <c r="Z20" i="1"/>
  <c r="W16" i="1"/>
  <c r="X24" i="1"/>
  <c r="X21" i="1"/>
  <c r="X18" i="1"/>
  <c r="W24" i="1"/>
  <c r="AA19" i="1"/>
  <c r="W18" i="1"/>
  <c r="AA16" i="1"/>
  <c r="V24" i="1"/>
  <c r="V21" i="1"/>
  <c r="Z19" i="1"/>
  <c r="V18" i="1"/>
  <c r="J19" i="1"/>
  <c r="S19" i="1" s="1"/>
  <c r="P22" i="1"/>
  <c r="Z16" i="1"/>
  <c r="U24" i="1"/>
  <c r="U21" i="1"/>
  <c r="Y19" i="1"/>
  <c r="U18" i="1"/>
  <c r="X22" i="1"/>
  <c r="AB20" i="1"/>
  <c r="X19" i="1"/>
  <c r="AB17" i="1"/>
  <c r="X16" i="1"/>
  <c r="AA23" i="1"/>
  <c r="W22" i="1"/>
  <c r="AA20" i="1"/>
  <c r="AA17" i="1"/>
  <c r="V19" i="1"/>
  <c r="Z17" i="1"/>
  <c r="V16" i="1"/>
  <c r="Y23" i="1"/>
  <c r="U22" i="1"/>
  <c r="Y20" i="1"/>
  <c r="Y17" i="1"/>
  <c r="X23" i="1"/>
  <c r="AB21" i="1"/>
  <c r="X20" i="1"/>
  <c r="AB18" i="1"/>
  <c r="X17" i="1"/>
  <c r="AA24" i="1"/>
  <c r="W23" i="1"/>
  <c r="AA21" i="1"/>
  <c r="W20" i="1"/>
  <c r="W17" i="1"/>
  <c r="Z24" i="1"/>
  <c r="V23" i="1"/>
  <c r="Z21" i="1"/>
  <c r="V20" i="1"/>
  <c r="Z18" i="1"/>
  <c r="V17" i="1"/>
  <c r="Y24" i="1"/>
  <c r="U23" i="1"/>
  <c r="Y21" i="1"/>
  <c r="U20" i="1"/>
  <c r="Y18" i="1"/>
  <c r="U17" i="1"/>
  <c r="F21" i="1"/>
  <c r="O21" i="1" s="1"/>
  <c r="J16" i="1"/>
  <c r="AB16" i="1" s="1"/>
  <c r="E21" i="1"/>
  <c r="N21" i="1" s="1"/>
  <c r="I16" i="1"/>
  <c r="R16" i="1" s="1"/>
  <c r="D24" i="1"/>
  <c r="M24" i="1" s="1"/>
  <c r="D21" i="1"/>
  <c r="M21" i="1" s="1"/>
  <c r="H16" i="1"/>
  <c r="Q16" i="1" s="1"/>
  <c r="J22" i="1"/>
  <c r="S22" i="1" s="1"/>
  <c r="I22" i="1"/>
  <c r="R22" i="1" s="1"/>
  <c r="H22" i="1"/>
  <c r="Z22" i="1" s="1"/>
  <c r="I19" i="1"/>
  <c r="R19" i="1" s="1"/>
  <c r="J20" i="1"/>
  <c r="S20" i="1" s="1"/>
  <c r="H19" i="1"/>
  <c r="Q19" i="1" s="1"/>
  <c r="F24" i="1"/>
  <c r="O24" i="1" s="1"/>
  <c r="F18" i="1"/>
  <c r="O18" i="1" s="1"/>
  <c r="D18" i="1"/>
  <c r="M18" i="1" s="1"/>
  <c r="C24" i="1"/>
  <c r="L24" i="1" s="1"/>
  <c r="G22" i="1"/>
  <c r="Y22" i="1" s="1"/>
  <c r="C21" i="1"/>
  <c r="L21" i="1" s="1"/>
  <c r="G19" i="1"/>
  <c r="P19" i="1" s="1"/>
  <c r="C18" i="1"/>
  <c r="L18" i="1" s="1"/>
  <c r="C16" i="1"/>
  <c r="L16" i="1" s="1"/>
  <c r="G16" i="1"/>
  <c r="Y16" i="1" s="1"/>
  <c r="J23" i="1"/>
  <c r="AB23" i="1" s="1"/>
  <c r="F22" i="1"/>
  <c r="O22" i="1" s="1"/>
  <c r="F19" i="1"/>
  <c r="O19" i="1" s="1"/>
  <c r="J17" i="1"/>
  <c r="S17" i="1" s="1"/>
  <c r="F16" i="1"/>
  <c r="O16" i="1" s="1"/>
  <c r="I23" i="1"/>
  <c r="R23" i="1" s="1"/>
  <c r="E22" i="1"/>
  <c r="N22" i="1" s="1"/>
  <c r="I20" i="1"/>
  <c r="R20" i="1" s="1"/>
  <c r="E19" i="1"/>
  <c r="W19" i="1" s="1"/>
  <c r="I17" i="1"/>
  <c r="R17" i="1" s="1"/>
  <c r="E16" i="1"/>
  <c r="N16" i="1" s="1"/>
  <c r="H23" i="1"/>
  <c r="Q23" i="1" s="1"/>
  <c r="D22" i="1"/>
  <c r="M22" i="1" s="1"/>
  <c r="H20" i="1"/>
  <c r="Q20" i="1" s="1"/>
  <c r="D19" i="1"/>
  <c r="M19" i="1" s="1"/>
  <c r="H17" i="1"/>
  <c r="Q17" i="1" s="1"/>
  <c r="D16" i="1"/>
  <c r="M16" i="1" s="1"/>
  <c r="G23" i="1"/>
  <c r="P23" i="1" s="1"/>
  <c r="C22" i="1"/>
  <c r="L22" i="1" s="1"/>
  <c r="G20" i="1"/>
  <c r="P20" i="1" s="1"/>
  <c r="C19" i="1"/>
  <c r="L19" i="1" s="1"/>
  <c r="G17" i="1"/>
  <c r="P17" i="1" s="1"/>
  <c r="E18" i="1"/>
  <c r="N18" i="1" s="1"/>
  <c r="J24" i="1"/>
  <c r="AB24" i="1" s="1"/>
  <c r="F23" i="1"/>
  <c r="O23" i="1" s="1"/>
  <c r="J21" i="1"/>
  <c r="S21" i="1" s="1"/>
  <c r="F20" i="1"/>
  <c r="O20" i="1" s="1"/>
  <c r="J18" i="1"/>
  <c r="S18" i="1" s="1"/>
  <c r="F17" i="1"/>
  <c r="O17" i="1" s="1"/>
  <c r="I24" i="1"/>
  <c r="R24" i="1" s="1"/>
  <c r="E23" i="1"/>
  <c r="N23" i="1" s="1"/>
  <c r="I21" i="1"/>
  <c r="R21" i="1" s="1"/>
  <c r="E20" i="1"/>
  <c r="N20" i="1" s="1"/>
  <c r="I18" i="1"/>
  <c r="AA18" i="1" s="1"/>
  <c r="E17" i="1"/>
  <c r="N17" i="1" s="1"/>
  <c r="H24" i="1"/>
  <c r="Q24" i="1" s="1"/>
  <c r="D23" i="1"/>
  <c r="M23" i="1" s="1"/>
  <c r="H21" i="1"/>
  <c r="Q21" i="1" s="1"/>
  <c r="D20" i="1"/>
  <c r="M20" i="1" s="1"/>
  <c r="H18" i="1"/>
  <c r="Q18" i="1" s="1"/>
  <c r="D17" i="1"/>
  <c r="M17" i="1" s="1"/>
  <c r="E24" i="1"/>
  <c r="N24" i="1" s="1"/>
  <c r="G24" i="1"/>
  <c r="P24" i="1" s="1"/>
  <c r="C23" i="1"/>
  <c r="L23" i="1" s="1"/>
  <c r="G21" i="1"/>
  <c r="P21" i="1" s="1"/>
  <c r="C20" i="1"/>
  <c r="L20" i="1" s="1"/>
  <c r="G18" i="1"/>
  <c r="P18" i="1" s="1"/>
  <c r="C17" i="1"/>
  <c r="L17" i="1" s="1"/>
  <c r="U16" i="1" l="1"/>
  <c r="U19" i="1"/>
  <c r="N19" i="1"/>
  <c r="E27" i="1" s="1"/>
  <c r="AB19" i="1"/>
  <c r="R18" i="1"/>
  <c r="I27" i="1" s="1"/>
  <c r="S23" i="1"/>
  <c r="P16" i="1"/>
  <c r="G26" i="1" s="1"/>
  <c r="Q22" i="1"/>
  <c r="H27" i="1" s="1"/>
  <c r="S16" i="1"/>
  <c r="D27" i="1"/>
  <c r="D26" i="1"/>
  <c r="F26" i="1"/>
  <c r="S24" i="1"/>
  <c r="F27" i="1"/>
  <c r="C26" i="1" l="1"/>
  <c r="E26" i="1"/>
  <c r="C27" i="1"/>
  <c r="I26" i="1"/>
  <c r="H26" i="1"/>
  <c r="J26" i="1"/>
  <c r="G27" i="1"/>
  <c r="J27" i="1"/>
</calcChain>
</file>

<file path=xl/sharedStrings.xml><?xml version="1.0" encoding="utf-8"?>
<sst xmlns="http://schemas.openxmlformats.org/spreadsheetml/2006/main" count="175" uniqueCount="118">
  <si>
    <t>AVG</t>
  </si>
  <si>
    <t>Recognition of EEG Signal Motor Imagery Intention Based on Deep Multi-View Feature Learning</t>
  </si>
  <si>
    <t xml:space="preserve">[X] </t>
  </si>
  <si>
    <t>Densely Feature Fusion Based on Convolutional Neural Networks for Motor Imagery EEG Classification</t>
  </si>
  <si>
    <t>[7]</t>
  </si>
  <si>
    <t>Separable common spatio-spectral patterns for motor imagery BCI systems</t>
  </si>
  <si>
    <t>Learning Temporal Information for Brain-Computer Interface Using Convolutional Neural Networks</t>
  </si>
  <si>
    <t>Classification of multiple motor imagery using deep convolutional neural networks and spatial filter</t>
  </si>
  <si>
    <t>User-customized brain computer interfaces using Bayesian optimization</t>
  </si>
  <si>
    <t>[43]</t>
  </si>
  <si>
    <t>Filter Bank Common Spatial Pattern (FBCSP) in Brain-Computer Interface</t>
  </si>
  <si>
    <t>[X]</t>
  </si>
  <si>
    <t>DFFN [7]</t>
  </si>
  <si>
    <t xml:space="preserve">  SCSSP [44]</t>
  </si>
  <si>
    <t>CW-CNN [42]</t>
  </si>
  <si>
    <t>FBCSP-SVM [42]</t>
  </si>
  <si>
    <t>Monolithic Network [46]</t>
  </si>
  <si>
    <t>BO [43]</t>
  </si>
  <si>
    <t>FBCSP [41]</t>
  </si>
  <si>
    <t>Classification accuracy</t>
  </si>
  <si>
    <t>[2]</t>
  </si>
  <si>
    <t>A Novel Channel Selection Method for BCI Classification Using Dynamic Channel Relevance</t>
  </si>
  <si>
    <t>Sinc-based convolutional neural networks for EEG-BCI-based motor imagery classification</t>
  </si>
  <si>
    <t>Buoni risultati ma preprocess esteso. Inoltre fa comparazioni binarie (e.g. piede vs lingua, sinistra vs piede etc). In più non riporta il Kappa score</t>
  </si>
  <si>
    <t>A Sliding Window Common Spatial Pattern for Enhancing Motor Imagery Classification in EEG-BCI</t>
  </si>
  <si>
    <t>Risultati discreti ma in linea con gli altri. Anche lui fa comparazione a coppie</t>
  </si>
  <si>
    <t>EEG representation approach based on Kernel Canonical Correlation Analysis highlighting discriminative patterns for BCI applications</t>
  </si>
  <si>
    <t xml:space="preserve">Titolo </t>
  </si>
  <si>
    <t>Note</t>
  </si>
  <si>
    <t>Riporta solo accuracy media attorno al 75%. Nessun risultato per singolo soggetto</t>
  </si>
  <si>
    <t>Other Paper based in dataset 2a</t>
  </si>
  <si>
    <t>Risultati buoni (intorno al 81%). Utilizza una versione modificata del FBCSP dove le feature estratte tramite il FBCSP sono ulteriormente modificate prima della classificazione. Riporta i risultati per ogni soggetto. No kappa score</t>
  </si>
  <si>
    <t>EEGNet + VAE</t>
  </si>
  <si>
    <t>T score</t>
  </si>
  <si>
    <t>P value from T score</t>
  </si>
  <si>
    <t>P value (wilcoxon)</t>
  </si>
  <si>
    <t>Difference</t>
  </si>
  <si>
    <t>ABS difference</t>
  </si>
  <si>
    <t>Rank average</t>
  </si>
  <si>
    <t>smaller sum</t>
  </si>
  <si>
    <t xml:space="preserve">sample size </t>
  </si>
  <si>
    <t>F Test</t>
  </si>
  <si>
    <t>FBCSP [1]</t>
  </si>
  <si>
    <t>BO [2]</t>
  </si>
  <si>
    <t>Monolithic Network [3]</t>
  </si>
  <si>
    <t>CW-CNN [4]</t>
  </si>
  <si>
    <t xml:space="preserve">  SCSSP [5]</t>
  </si>
  <si>
    <t>DFFN [6]</t>
  </si>
  <si>
    <t>[6]</t>
  </si>
  <si>
    <t>Xu [8]</t>
  </si>
  <si>
    <t>TSGL-EEGNet [9]</t>
  </si>
  <si>
    <t>TSGL-EEGNet (Stacking) [9]</t>
  </si>
  <si>
    <t>Advanced TSGL-EEGNet for Motor Imagery EEG-Based Brain-Computer Interfaces</t>
  </si>
  <si>
    <t>[10]</t>
  </si>
  <si>
    <t>MI-EEGNET: A novel convolutional neural network for motor imagery classification</t>
  </si>
  <si>
    <t>MI-EEGNet [10]</t>
  </si>
  <si>
    <t>[9]</t>
  </si>
  <si>
    <t>[5]</t>
  </si>
  <si>
    <t>[3]</t>
  </si>
  <si>
    <t>[4]</t>
  </si>
  <si>
    <t>[11]</t>
  </si>
  <si>
    <t>A Multibranch of Convolutional Neural Network Models for Electroencephalogram-Based Motor Imagery Classification</t>
  </si>
  <si>
    <t>STD</t>
  </si>
  <si>
    <t>[8]</t>
  </si>
  <si>
    <t>EEGNet [1]</t>
  </si>
  <si>
    <t>Zancanaro et al., CNN-based Approaches For Cross-Subject Classification in Motor Imagery: From the State-of-The-Art to DynamicNet</t>
  </si>
  <si>
    <t>MSFNet: A Multi-Scale Space-Time Frequency Fusion Network for Motor Imagery EEG Classification</t>
  </si>
  <si>
    <t>[12]</t>
  </si>
  <si>
    <t>MSFNet [12]</t>
  </si>
  <si>
    <t>MB-EEGNet [11]</t>
  </si>
  <si>
    <t>ShallowConvNet [12]</t>
  </si>
  <si>
    <t>MB-ShallowConNet [11]</t>
  </si>
  <si>
    <t>TCNet-Fusion [13]</t>
  </si>
  <si>
    <t>Electroencephalography-based motor imagery classification using temporal convolutional network fusion</t>
  </si>
  <si>
    <t>[13]</t>
  </si>
  <si>
    <t>Parallel Spatial–Temporal Self-Attention CNN-Based Motor Imagery Classification for BCI</t>
  </si>
  <si>
    <t>[14]</t>
  </si>
  <si>
    <t>Liu et al. [14]</t>
  </si>
  <si>
    <t>HS-CNN: a CNN with hybrid convolution scale for EEG motor imagery classification</t>
  </si>
  <si>
    <t>[15]</t>
  </si>
  <si>
    <t>HS-CNN [15]</t>
  </si>
  <si>
    <t>Gaur et al. [16]</t>
  </si>
  <si>
    <t xml:space="preserve"> A multi-class EEG-based BCI classification using multivariate empirical mode decomposition based filtering and Riemannian</t>
  </si>
  <si>
    <t>[16]</t>
  </si>
  <si>
    <t>Guar et al. [17]</t>
  </si>
  <si>
    <t>An empirical mode decomposition based filtering method for classification of motor-imagery EEG signals for enhancing brain–computer interface</t>
  </si>
  <si>
    <t>[17]</t>
  </si>
  <si>
    <t>One-Dimensional Convolutional Multi-branch Fusion Network for EEG-Based Motor Imagery Classification</t>
  </si>
  <si>
    <t>[18]</t>
  </si>
  <si>
    <t>Liu et al. [18]</t>
  </si>
  <si>
    <t>[19]</t>
  </si>
  <si>
    <t>Deep Learning for EEG motor imagery classification based on multi-layer CNNs feature fusion</t>
  </si>
  <si>
    <t>MCNN [19]</t>
  </si>
  <si>
    <t>CCNN [19]</t>
  </si>
  <si>
    <t>TSF-STAN [20]</t>
  </si>
  <si>
    <t>Joint spatial and temporal features extraction for multi-classification of motor imagery EEG</t>
  </si>
  <si>
    <t>[20]</t>
  </si>
  <si>
    <t>Lotte and Guan [21]</t>
  </si>
  <si>
    <t>[21]</t>
  </si>
  <si>
    <t xml:space="preserve">Regularizing common spatial patterns to improve BCI designs: unified theory and new algorithms </t>
  </si>
  <si>
    <t>A novel hybrid CNN-Transformer model for EEG Motor Imagery classification</t>
  </si>
  <si>
    <t>[22]</t>
  </si>
  <si>
    <t>Ma et al. [22]</t>
  </si>
  <si>
    <t>MSATNet: multi-scale adaptive transformer network for motor imagery classification</t>
  </si>
  <si>
    <t>[23]</t>
  </si>
  <si>
    <t>MSATNet [23]</t>
  </si>
  <si>
    <t>Classification Algorithm for Electroencephalogram-based Motor Imagery Using Hybrid Neural Network with Spatio-temporal Convolution and Multi-head Attention Mechanism</t>
  </si>
  <si>
    <t>[24]</t>
  </si>
  <si>
    <t>Shi et al [24]</t>
  </si>
  <si>
    <t>S1</t>
  </si>
  <si>
    <t>S2</t>
  </si>
  <si>
    <t>S3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</si>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</sst>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133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3771-5E3E-49EA-9331-3FAB7EAFD6E4}">
  <dimension ref="A1:AI46"/>
  <sheetViews>
    <sheetView tabSelected="1" topLeftCell="J1" zoomScale="85" zoomScaleNormal="85" workbookViewId="0">
      <selection activeCell="N18" sqref="N18"/>
    </sheetView>
  </sheetViews>
  <sheetFormatPr defaultRowHeight="14.4" x14ac:dyDescent="0.3"/>
  <cols>
    <col min="1" max="1" width="16.88671875" style="5" customWidth="1"/>
    <col min="2" max="12" width="10.21875" style="5" customWidth="1"/>
    <col min="13" max="13" width="10.21875" style="6" customWidth="1"/>
    <col min="14" max="24" width="10.21875" style="5" customWidth="1"/>
    <col min="25" max="16384" width="8.88671875" style="5"/>
  </cols>
  <sheetData>
    <row r="1" spans="1:35" s="1" customFormat="1" ht="57.6" customHeight="1" thickBot="1" x14ac:dyDescent="0.35">
      <c r="B1" s="1" t="s">
        <v>42</v>
      </c>
      <c r="C1" s="1" t="s">
        <v>64</v>
      </c>
      <c r="D1" s="1" t="s">
        <v>70</v>
      </c>
      <c r="E1" s="1" t="s">
        <v>43</v>
      </c>
      <c r="F1" s="1" t="s">
        <v>45</v>
      </c>
      <c r="G1" s="1" t="s">
        <v>46</v>
      </c>
      <c r="H1" s="1" t="s">
        <v>47</v>
      </c>
      <c r="I1" s="1" t="s">
        <v>49</v>
      </c>
      <c r="J1" s="1" t="s">
        <v>50</v>
      </c>
      <c r="K1" s="1" t="s">
        <v>51</v>
      </c>
      <c r="L1" s="1" t="s">
        <v>55</v>
      </c>
      <c r="M1" s="43" t="s">
        <v>44</v>
      </c>
      <c r="N1" s="1" t="s">
        <v>69</v>
      </c>
      <c r="O1" s="43" t="s">
        <v>71</v>
      </c>
      <c r="P1" s="1" t="s">
        <v>68</v>
      </c>
      <c r="Q1" s="1" t="s">
        <v>72</v>
      </c>
      <c r="R1" s="43" t="s">
        <v>77</v>
      </c>
      <c r="S1" s="43" t="s">
        <v>80</v>
      </c>
      <c r="T1" s="1" t="s">
        <v>81</v>
      </c>
      <c r="U1" s="43" t="s">
        <v>84</v>
      </c>
      <c r="V1" s="1" t="s">
        <v>89</v>
      </c>
      <c r="W1" s="1" t="s">
        <v>92</v>
      </c>
      <c r="X1" s="1" t="s">
        <v>93</v>
      </c>
      <c r="Y1" s="1" t="s">
        <v>94</v>
      </c>
      <c r="Z1" s="1" t="s">
        <v>97</v>
      </c>
      <c r="AA1" s="1" t="s">
        <v>102</v>
      </c>
      <c r="AB1" s="1" t="s">
        <v>105</v>
      </c>
      <c r="AC1" s="1" t="s">
        <v>108</v>
      </c>
    </row>
    <row r="2" spans="1:35" x14ac:dyDescent="0.3">
      <c r="A2" s="1" t="s">
        <v>109</v>
      </c>
      <c r="B2" s="40">
        <v>69.97</v>
      </c>
      <c r="C2" s="31">
        <v>74.760000000000005</v>
      </c>
      <c r="D2" s="31">
        <v>66.319999999999993</v>
      </c>
      <c r="E2" s="31">
        <v>82.12</v>
      </c>
      <c r="F2" s="31">
        <v>86.11</v>
      </c>
      <c r="G2" s="31">
        <v>67.88</v>
      </c>
      <c r="H2" s="31">
        <v>83.2</v>
      </c>
      <c r="I2" s="31">
        <v>86.607100000000003</v>
      </c>
      <c r="J2" s="31">
        <v>83.77</v>
      </c>
      <c r="K2" s="31">
        <v>85.41</v>
      </c>
      <c r="L2" s="31">
        <v>83.680599999999998</v>
      </c>
      <c r="M2" s="33">
        <v>83.13</v>
      </c>
      <c r="N2" s="31">
        <v>89.59</v>
      </c>
      <c r="O2" s="33">
        <v>82.58</v>
      </c>
      <c r="P2" s="31">
        <v>83.68</v>
      </c>
      <c r="Q2" s="31">
        <v>90.74</v>
      </c>
      <c r="R2" s="33">
        <v>82.99</v>
      </c>
      <c r="S2" s="33">
        <v>90.07</v>
      </c>
      <c r="T2" s="31">
        <v>91.49</v>
      </c>
      <c r="U2" s="33">
        <v>66.7</v>
      </c>
      <c r="V2" s="31">
        <v>89.99</v>
      </c>
      <c r="W2" s="31">
        <v>90.21</v>
      </c>
      <c r="X2" s="31">
        <v>87.14</v>
      </c>
      <c r="Y2" s="31">
        <v>88.3</v>
      </c>
      <c r="Z2" s="31">
        <v>88.89</v>
      </c>
      <c r="AA2" s="31">
        <v>92.02</v>
      </c>
      <c r="AB2" s="31">
        <v>90.62</v>
      </c>
      <c r="AC2" s="32">
        <v>87.9</v>
      </c>
      <c r="AD2" s="6"/>
      <c r="AE2" s="6"/>
      <c r="AF2" s="6"/>
      <c r="AG2" s="6"/>
      <c r="AH2" s="6"/>
      <c r="AI2" s="6"/>
    </row>
    <row r="3" spans="1:35" x14ac:dyDescent="0.3">
      <c r="A3" s="1" t="s">
        <v>110</v>
      </c>
      <c r="B3" s="41">
        <v>55.27</v>
      </c>
      <c r="C3" s="33">
        <v>52.81</v>
      </c>
      <c r="D3" s="33">
        <v>48.61</v>
      </c>
      <c r="E3" s="33">
        <v>44.86</v>
      </c>
      <c r="F3" s="33">
        <v>60.76</v>
      </c>
      <c r="G3" s="33">
        <v>42.18</v>
      </c>
      <c r="H3" s="33">
        <v>65.69</v>
      </c>
      <c r="I3" s="33">
        <v>61.261299999999999</v>
      </c>
      <c r="J3" s="33">
        <v>70.180000000000007</v>
      </c>
      <c r="K3" s="33">
        <v>70.67</v>
      </c>
      <c r="L3" s="33">
        <v>49.652799999999999</v>
      </c>
      <c r="M3" s="33">
        <v>65.45</v>
      </c>
      <c r="N3" s="33">
        <v>68.06</v>
      </c>
      <c r="O3" s="33">
        <v>70.010000000000005</v>
      </c>
      <c r="P3" s="33">
        <v>74.150000000000006</v>
      </c>
      <c r="Q3" s="33">
        <v>70.67</v>
      </c>
      <c r="R3" s="33">
        <v>56.25</v>
      </c>
      <c r="S3" s="33">
        <v>80.28</v>
      </c>
      <c r="T3" s="33">
        <v>60.56</v>
      </c>
      <c r="U3" s="33">
        <v>63.9</v>
      </c>
      <c r="V3" s="33">
        <v>69.12</v>
      </c>
      <c r="W3" s="33">
        <v>63.4</v>
      </c>
      <c r="X3" s="33">
        <v>63.1</v>
      </c>
      <c r="Y3" s="33">
        <v>81.7</v>
      </c>
      <c r="Z3" s="33">
        <v>51.39</v>
      </c>
      <c r="AA3" s="33">
        <v>78.12</v>
      </c>
      <c r="AB3" s="33">
        <v>65.97</v>
      </c>
      <c r="AC3" s="34">
        <v>71.900000000000006</v>
      </c>
      <c r="AD3" s="6"/>
      <c r="AE3" s="6"/>
      <c r="AF3" s="6"/>
      <c r="AG3" s="6"/>
      <c r="AH3" s="6"/>
      <c r="AI3" s="6"/>
    </row>
    <row r="4" spans="1:35" x14ac:dyDescent="0.3">
      <c r="A4" s="1" t="s">
        <v>111</v>
      </c>
      <c r="B4" s="41">
        <v>79.28</v>
      </c>
      <c r="C4" s="33">
        <v>84.58</v>
      </c>
      <c r="D4" s="33">
        <v>83.33</v>
      </c>
      <c r="E4" s="33">
        <v>86.6</v>
      </c>
      <c r="F4" s="33">
        <v>86.81</v>
      </c>
      <c r="G4" s="33">
        <v>77.87</v>
      </c>
      <c r="H4" s="33">
        <v>90.29</v>
      </c>
      <c r="I4" s="33">
        <v>87.2727</v>
      </c>
      <c r="J4" s="33">
        <v>94.36</v>
      </c>
      <c r="K4" s="33">
        <v>95.24</v>
      </c>
      <c r="L4" s="33">
        <v>89.236099999999993</v>
      </c>
      <c r="M4" s="33">
        <v>80.290000000000006</v>
      </c>
      <c r="N4" s="33">
        <v>94.58</v>
      </c>
      <c r="O4" s="33">
        <v>93.79</v>
      </c>
      <c r="P4" s="33">
        <v>90.68</v>
      </c>
      <c r="Q4" s="33">
        <v>95.23</v>
      </c>
      <c r="R4" s="33">
        <v>93.06</v>
      </c>
      <c r="S4" s="33">
        <v>97.08</v>
      </c>
      <c r="T4" s="33">
        <v>94.16</v>
      </c>
      <c r="U4" s="33">
        <v>77.8</v>
      </c>
      <c r="V4" s="33">
        <v>92.98</v>
      </c>
      <c r="W4" s="33">
        <v>89.35</v>
      </c>
      <c r="X4" s="33">
        <v>86.76</v>
      </c>
      <c r="Y4" s="33">
        <v>92.2</v>
      </c>
      <c r="Z4" s="33">
        <v>96.53</v>
      </c>
      <c r="AA4" s="33">
        <v>95.13</v>
      </c>
      <c r="AB4" s="33">
        <v>95.14</v>
      </c>
      <c r="AC4" s="34">
        <v>95.8</v>
      </c>
      <c r="AD4" s="6"/>
      <c r="AE4" s="6"/>
      <c r="AF4" s="6"/>
      <c r="AG4" s="6"/>
      <c r="AH4" s="6"/>
      <c r="AI4" s="6"/>
    </row>
    <row r="5" spans="1:35" x14ac:dyDescent="0.3">
      <c r="A5" s="1" t="s">
        <v>112</v>
      </c>
      <c r="B5" s="41">
        <v>53.07</v>
      </c>
      <c r="C5" s="33">
        <v>53.19</v>
      </c>
      <c r="D5" s="33">
        <v>51.74</v>
      </c>
      <c r="E5" s="33">
        <v>66.28</v>
      </c>
      <c r="F5" s="33">
        <v>67.36</v>
      </c>
      <c r="G5" s="33">
        <v>51.77</v>
      </c>
      <c r="H5" s="33">
        <v>69.42</v>
      </c>
      <c r="I5" s="33">
        <v>75.2</v>
      </c>
      <c r="J5" s="33">
        <v>75.88</v>
      </c>
      <c r="K5" s="33">
        <v>80.260000000000005</v>
      </c>
      <c r="L5" s="33">
        <v>68.055599999999998</v>
      </c>
      <c r="M5" s="33">
        <v>81.599999999999994</v>
      </c>
      <c r="N5" s="33">
        <v>79.88</v>
      </c>
      <c r="O5" s="33">
        <v>82.6</v>
      </c>
      <c r="P5" s="33">
        <v>76.900000000000006</v>
      </c>
      <c r="Q5" s="33">
        <v>82.24</v>
      </c>
      <c r="R5" s="33">
        <v>84.03</v>
      </c>
      <c r="S5" s="33">
        <v>89.66</v>
      </c>
      <c r="T5" s="33">
        <v>76.72</v>
      </c>
      <c r="U5" s="33">
        <v>63.2</v>
      </c>
      <c r="V5" s="33">
        <v>78.069999999999993</v>
      </c>
      <c r="W5" s="33">
        <v>71.16</v>
      </c>
      <c r="X5" s="33">
        <v>68.290000000000006</v>
      </c>
      <c r="Y5" s="33">
        <v>77.599999999999994</v>
      </c>
      <c r="Z5" s="33">
        <v>70.14</v>
      </c>
      <c r="AA5" s="33">
        <v>78.3</v>
      </c>
      <c r="AB5" s="33">
        <v>78.12</v>
      </c>
      <c r="AC5" s="34">
        <v>84</v>
      </c>
      <c r="AD5" s="6"/>
      <c r="AE5" s="6"/>
      <c r="AF5" s="6"/>
      <c r="AG5" s="6"/>
      <c r="AH5" s="6"/>
      <c r="AI5" s="6"/>
    </row>
    <row r="6" spans="1:35" x14ac:dyDescent="0.3">
      <c r="A6" s="1" t="s">
        <v>113</v>
      </c>
      <c r="B6" s="41">
        <v>46.35</v>
      </c>
      <c r="C6" s="33">
        <v>69.86</v>
      </c>
      <c r="D6" s="33">
        <v>64.58</v>
      </c>
      <c r="E6" s="33">
        <v>48.72</v>
      </c>
      <c r="F6" s="33">
        <v>62.5</v>
      </c>
      <c r="G6" s="33">
        <v>50.17</v>
      </c>
      <c r="H6" s="33">
        <v>61.65</v>
      </c>
      <c r="I6" s="33">
        <v>64.545500000000004</v>
      </c>
      <c r="J6" s="33">
        <v>64.349999999999994</v>
      </c>
      <c r="K6" s="33">
        <v>70.290000000000006</v>
      </c>
      <c r="L6" s="33">
        <v>64.930599999999998</v>
      </c>
      <c r="M6" s="33">
        <v>76.7</v>
      </c>
      <c r="N6" s="33">
        <v>76.92</v>
      </c>
      <c r="O6" s="33">
        <v>77.81</v>
      </c>
      <c r="P6" s="33">
        <v>78.83</v>
      </c>
      <c r="Q6" s="33">
        <v>76.75</v>
      </c>
      <c r="R6" s="33">
        <v>68.03</v>
      </c>
      <c r="S6" s="33">
        <v>97.04</v>
      </c>
      <c r="T6" s="33">
        <v>58.52</v>
      </c>
      <c r="U6" s="33">
        <v>72.2</v>
      </c>
      <c r="V6" s="33">
        <v>86.84</v>
      </c>
      <c r="W6" s="33">
        <v>62.82</v>
      </c>
      <c r="X6" s="33">
        <v>63.61</v>
      </c>
      <c r="Y6" s="33">
        <v>63.3</v>
      </c>
      <c r="Z6" s="33">
        <v>54.86</v>
      </c>
      <c r="AA6" s="33">
        <v>64.23</v>
      </c>
      <c r="AB6" s="33">
        <v>79.86</v>
      </c>
      <c r="AC6" s="34">
        <v>78.099999999999994</v>
      </c>
      <c r="AD6" s="6"/>
      <c r="AE6" s="6"/>
      <c r="AF6" s="6"/>
      <c r="AG6" s="6"/>
      <c r="AH6" s="6"/>
      <c r="AI6" s="6"/>
    </row>
    <row r="7" spans="1:35" x14ac:dyDescent="0.3">
      <c r="A7" s="1" t="s">
        <v>114</v>
      </c>
      <c r="B7" s="41">
        <v>40.86</v>
      </c>
      <c r="C7" s="33">
        <v>53.82</v>
      </c>
      <c r="D7" s="33">
        <v>47.22</v>
      </c>
      <c r="E7" s="33">
        <v>53.3</v>
      </c>
      <c r="F7" s="33">
        <v>45.14</v>
      </c>
      <c r="G7" s="33">
        <v>45.97</v>
      </c>
      <c r="H7" s="33">
        <v>60.74</v>
      </c>
      <c r="I7" s="33">
        <v>65.909099999999995</v>
      </c>
      <c r="J7" s="33">
        <v>65.67</v>
      </c>
      <c r="K7" s="33">
        <v>68.37</v>
      </c>
      <c r="L7" s="33">
        <v>56.25</v>
      </c>
      <c r="M7" s="33">
        <v>71.12</v>
      </c>
      <c r="N7" s="33">
        <v>66.099999999999994</v>
      </c>
      <c r="O7" s="33">
        <v>64.790000000000006</v>
      </c>
      <c r="P7" s="33">
        <v>68.040000000000006</v>
      </c>
      <c r="Q7" s="33">
        <v>68.83</v>
      </c>
      <c r="R7" s="33">
        <v>58.34</v>
      </c>
      <c r="S7" s="33">
        <v>87.04</v>
      </c>
      <c r="T7" s="33">
        <v>68.52</v>
      </c>
      <c r="U7" s="33">
        <v>70.099999999999994</v>
      </c>
      <c r="V7" s="33">
        <v>77.36</v>
      </c>
      <c r="W7" s="33">
        <v>47.66</v>
      </c>
      <c r="X7" s="33">
        <v>48.32</v>
      </c>
      <c r="Y7" s="33">
        <v>67.5</v>
      </c>
      <c r="Z7" s="33">
        <v>71.53</v>
      </c>
      <c r="AA7" s="33">
        <v>67.88</v>
      </c>
      <c r="AB7" s="33">
        <v>62.5</v>
      </c>
      <c r="AC7" s="34">
        <v>67.7</v>
      </c>
      <c r="AD7" s="6"/>
      <c r="AE7" s="6"/>
      <c r="AF7" s="6"/>
      <c r="AG7" s="6"/>
      <c r="AH7" s="6"/>
      <c r="AI7" s="6"/>
    </row>
    <row r="8" spans="1:35" x14ac:dyDescent="0.3">
      <c r="A8" s="1" t="s">
        <v>115</v>
      </c>
      <c r="B8" s="41">
        <v>76.849999999999994</v>
      </c>
      <c r="C8" s="33">
        <v>74.510000000000005</v>
      </c>
      <c r="D8" s="33">
        <v>73.61</v>
      </c>
      <c r="E8" s="33">
        <v>72.64</v>
      </c>
      <c r="F8" s="33">
        <v>90.63</v>
      </c>
      <c r="G8" s="33">
        <v>87.5</v>
      </c>
      <c r="H8" s="33">
        <v>85.18</v>
      </c>
      <c r="I8" s="33">
        <v>83.783799999999999</v>
      </c>
      <c r="J8" s="33">
        <v>88.95</v>
      </c>
      <c r="K8" s="33">
        <v>90.97</v>
      </c>
      <c r="L8" s="33">
        <v>94.097200000000001</v>
      </c>
      <c r="M8" s="33">
        <v>84</v>
      </c>
      <c r="N8" s="33">
        <v>91.57</v>
      </c>
      <c r="O8" s="33">
        <v>88.02</v>
      </c>
      <c r="P8" s="33">
        <v>88.3</v>
      </c>
      <c r="Q8" s="33">
        <v>94.22</v>
      </c>
      <c r="R8" s="33">
        <v>88.2</v>
      </c>
      <c r="S8" s="33">
        <v>92.14</v>
      </c>
      <c r="T8" s="33">
        <v>78.569999999999993</v>
      </c>
      <c r="U8" s="33">
        <v>64.599999999999994</v>
      </c>
      <c r="V8" s="33">
        <v>94.38</v>
      </c>
      <c r="W8" s="33">
        <v>90.86</v>
      </c>
      <c r="X8" s="33">
        <v>87.73</v>
      </c>
      <c r="Y8" s="33">
        <v>90</v>
      </c>
      <c r="Z8" s="33">
        <v>81.25</v>
      </c>
      <c r="AA8" s="33">
        <v>97.05</v>
      </c>
      <c r="AB8" s="33">
        <v>91.67</v>
      </c>
      <c r="AC8" s="34">
        <v>91</v>
      </c>
      <c r="AD8" s="6"/>
      <c r="AE8" s="6"/>
      <c r="AF8" s="6"/>
      <c r="AG8" s="6"/>
      <c r="AH8" s="6"/>
      <c r="AI8" s="6"/>
    </row>
    <row r="9" spans="1:35" x14ac:dyDescent="0.3">
      <c r="A9" s="1" t="s">
        <v>116</v>
      </c>
      <c r="B9" s="41">
        <v>69.73</v>
      </c>
      <c r="C9" s="33">
        <v>73.47</v>
      </c>
      <c r="D9" s="33">
        <v>78.13</v>
      </c>
      <c r="E9" s="33">
        <v>82.33</v>
      </c>
      <c r="F9" s="33">
        <v>81.25</v>
      </c>
      <c r="G9" s="33">
        <v>85.79</v>
      </c>
      <c r="H9" s="33">
        <v>84.21</v>
      </c>
      <c r="I9" s="33">
        <v>89.908299999999997</v>
      </c>
      <c r="J9" s="33">
        <v>83.84</v>
      </c>
      <c r="K9" s="33">
        <v>86.35</v>
      </c>
      <c r="L9" s="33">
        <v>82.638900000000007</v>
      </c>
      <c r="M9" s="33">
        <v>82.66</v>
      </c>
      <c r="N9" s="33">
        <v>87.71</v>
      </c>
      <c r="O9" s="33">
        <v>86.91</v>
      </c>
      <c r="P9" s="33">
        <v>79.52</v>
      </c>
      <c r="Q9" s="33">
        <v>88.92</v>
      </c>
      <c r="R9" s="33">
        <v>88.2</v>
      </c>
      <c r="S9" s="33">
        <v>98.51</v>
      </c>
      <c r="T9" s="33">
        <v>97.01</v>
      </c>
      <c r="U9" s="33">
        <v>76.400000000000006</v>
      </c>
      <c r="V9" s="33">
        <v>92.1</v>
      </c>
      <c r="W9" s="33">
        <v>83.72</v>
      </c>
      <c r="X9" s="33">
        <v>80.17</v>
      </c>
      <c r="Y9" s="33">
        <v>95</v>
      </c>
      <c r="Z9" s="33">
        <v>93.75</v>
      </c>
      <c r="AA9" s="33">
        <v>93.23</v>
      </c>
      <c r="AB9" s="33">
        <v>88.89</v>
      </c>
      <c r="AC9" s="34">
        <v>85.1</v>
      </c>
      <c r="AD9" s="6"/>
      <c r="AE9" s="6"/>
      <c r="AF9" s="6"/>
      <c r="AG9" s="6"/>
      <c r="AH9" s="6"/>
      <c r="AI9" s="6"/>
    </row>
    <row r="10" spans="1:35" x14ac:dyDescent="0.3">
      <c r="A10" s="1" t="s">
        <v>117</v>
      </c>
      <c r="B10" s="42">
        <v>71.7</v>
      </c>
      <c r="C10" s="35">
        <v>73.92</v>
      </c>
      <c r="D10" s="35">
        <v>69.44</v>
      </c>
      <c r="E10" s="35">
        <v>76.349999999999994</v>
      </c>
      <c r="F10" s="35">
        <v>77.08</v>
      </c>
      <c r="G10" s="35">
        <v>76.31</v>
      </c>
      <c r="H10" s="35">
        <v>85.48</v>
      </c>
      <c r="I10" s="35">
        <v>92.0792</v>
      </c>
      <c r="J10" s="35">
        <v>83.64</v>
      </c>
      <c r="K10" s="35">
        <v>83.64</v>
      </c>
      <c r="L10" s="35">
        <v>82.986099999999993</v>
      </c>
      <c r="M10" s="35">
        <v>80.739999999999995</v>
      </c>
      <c r="N10" s="35">
        <v>83.69</v>
      </c>
      <c r="O10" s="35">
        <v>83.38</v>
      </c>
      <c r="P10" s="35">
        <v>84.16</v>
      </c>
      <c r="Q10" s="35">
        <v>85.98</v>
      </c>
      <c r="R10" s="35">
        <v>86.81</v>
      </c>
      <c r="S10" s="35">
        <v>92.31</v>
      </c>
      <c r="T10" s="35">
        <v>93.85</v>
      </c>
      <c r="U10" s="35">
        <v>77.099999999999994</v>
      </c>
      <c r="V10" s="35">
        <v>94.21</v>
      </c>
      <c r="W10" s="35">
        <v>82.32</v>
      </c>
      <c r="X10" s="35">
        <v>78.83</v>
      </c>
      <c r="Y10" s="35">
        <v>91.7</v>
      </c>
      <c r="Z10" s="35">
        <v>93.75</v>
      </c>
      <c r="AA10" s="35">
        <v>89.23</v>
      </c>
      <c r="AB10" s="35">
        <v>82.99</v>
      </c>
      <c r="AC10" s="36">
        <v>88.2</v>
      </c>
      <c r="AD10" s="6"/>
      <c r="AE10" s="6"/>
      <c r="AF10" s="6"/>
      <c r="AG10" s="6"/>
      <c r="AH10" s="6"/>
      <c r="AI10" s="6"/>
    </row>
    <row r="11" spans="1:35" x14ac:dyDescent="0.3">
      <c r="A11" s="1" t="s">
        <v>0</v>
      </c>
      <c r="B11" s="33">
        <f>AVERAGE(B2:B10)</f>
        <v>62.564444444444462</v>
      </c>
      <c r="C11" s="33">
        <f t="shared" ref="C11:Z11" si="0">AVERAGE(C2:C10)</f>
        <v>67.88</v>
      </c>
      <c r="D11" s="33">
        <f t="shared" si="0"/>
        <v>64.775555555555556</v>
      </c>
      <c r="E11" s="33">
        <f t="shared" si="0"/>
        <v>68.13333333333334</v>
      </c>
      <c r="F11" s="33">
        <f t="shared" si="0"/>
        <v>73.071111111111108</v>
      </c>
      <c r="G11" s="33">
        <f t="shared" si="0"/>
        <v>65.048888888888897</v>
      </c>
      <c r="H11" s="33">
        <f t="shared" si="0"/>
        <v>76.206666666666678</v>
      </c>
      <c r="I11" s="33">
        <f t="shared" si="0"/>
        <v>78.507444444444459</v>
      </c>
      <c r="J11" s="33">
        <f t="shared" si="0"/>
        <v>78.959999999999994</v>
      </c>
      <c r="K11" s="33">
        <f t="shared" si="0"/>
        <v>81.244444444444454</v>
      </c>
      <c r="L11" s="33">
        <f t="shared" si="0"/>
        <v>74.614211111111103</v>
      </c>
      <c r="M11" s="33">
        <f t="shared" si="0"/>
        <v>78.41</v>
      </c>
      <c r="N11" s="33">
        <f t="shared" si="0"/>
        <v>82.01111111111112</v>
      </c>
      <c r="O11" s="33">
        <f t="shared" si="0"/>
        <v>81.098888888888894</v>
      </c>
      <c r="P11" s="33">
        <f t="shared" si="0"/>
        <v>80.473333333333329</v>
      </c>
      <c r="Q11" s="33">
        <f t="shared" si="0"/>
        <v>83.731111111111105</v>
      </c>
      <c r="R11" s="33">
        <f t="shared" si="0"/>
        <v>78.434444444444452</v>
      </c>
      <c r="S11" s="33">
        <f t="shared" si="0"/>
        <v>91.570000000000007</v>
      </c>
      <c r="T11" s="33">
        <f t="shared" si="0"/>
        <v>79.933333333333337</v>
      </c>
      <c r="U11" s="33">
        <f t="shared" si="0"/>
        <v>70.222222222222229</v>
      </c>
      <c r="V11" s="33">
        <f t="shared" si="0"/>
        <v>86.116666666666674</v>
      </c>
      <c r="W11" s="33">
        <f t="shared" si="0"/>
        <v>75.722222222222229</v>
      </c>
      <c r="X11" s="33">
        <f t="shared" si="0"/>
        <v>73.772222222222226</v>
      </c>
      <c r="Y11" s="33">
        <f t="shared" si="0"/>
        <v>83.033333333333331</v>
      </c>
      <c r="Z11" s="33">
        <f t="shared" si="0"/>
        <v>78.010000000000005</v>
      </c>
      <c r="AA11" s="33">
        <f t="shared" ref="AA11:AB11" si="1">AVERAGE(AA2:AA10)</f>
        <v>83.910000000000011</v>
      </c>
      <c r="AB11" s="33">
        <f t="shared" si="1"/>
        <v>81.751111111111115</v>
      </c>
      <c r="AC11" s="33">
        <f t="shared" ref="AC11" si="2">AVERAGE(AC2:AC10)</f>
        <v>83.300000000000011</v>
      </c>
    </row>
    <row r="12" spans="1:35" x14ac:dyDescent="0.3">
      <c r="A12" s="1" t="s">
        <v>62</v>
      </c>
      <c r="B12" s="33">
        <f>STDEV(B2:B10)</f>
        <v>13.921553533200816</v>
      </c>
      <c r="C12" s="33">
        <f t="shared" ref="C12:Z12" si="3">STDEV(C2:C10)</f>
        <v>11.631938789385091</v>
      </c>
      <c r="D12" s="33">
        <f t="shared" si="3"/>
        <v>13.058929044059369</v>
      </c>
      <c r="E12" s="33">
        <f t="shared" si="3"/>
        <v>15.684394314094467</v>
      </c>
      <c r="F12" s="33">
        <f t="shared" si="3"/>
        <v>15.108463227976252</v>
      </c>
      <c r="G12" s="33">
        <f t="shared" si="3"/>
        <v>17.741741349459222</v>
      </c>
      <c r="H12" s="33">
        <f t="shared" si="3"/>
        <v>11.648976349877167</v>
      </c>
      <c r="I12" s="33">
        <f t="shared" si="3"/>
        <v>11.971157899521533</v>
      </c>
      <c r="J12" s="33">
        <f t="shared" si="3"/>
        <v>10.50276154161371</v>
      </c>
      <c r="K12" s="33">
        <f t="shared" si="3"/>
        <v>9.6057171922650806</v>
      </c>
      <c r="L12" s="33">
        <f t="shared" si="3"/>
        <v>15.440102217071399</v>
      </c>
      <c r="M12" s="33">
        <f t="shared" si="3"/>
        <v>6.2725413509996066</v>
      </c>
      <c r="N12" s="33">
        <f t="shared" si="3"/>
        <v>10.12634490381936</v>
      </c>
      <c r="O12" s="33">
        <f t="shared" si="3"/>
        <v>9.0287436064556346</v>
      </c>
      <c r="P12" s="33">
        <f t="shared" si="3"/>
        <v>7.0733425620423604</v>
      </c>
      <c r="Q12" s="33">
        <f t="shared" si="3"/>
        <v>9.7912134646892817</v>
      </c>
      <c r="R12" s="33">
        <f t="shared" si="3"/>
        <v>13.834020665655219</v>
      </c>
      <c r="S12" s="33">
        <f t="shared" si="3"/>
        <v>5.7358543391547183</v>
      </c>
      <c r="T12" s="33">
        <f t="shared" si="3"/>
        <v>14.989771512601497</v>
      </c>
      <c r="U12" s="33">
        <f t="shared" si="3"/>
        <v>5.9173004355402163</v>
      </c>
      <c r="V12" s="33">
        <f t="shared" si="3"/>
        <v>9.1003502679841937</v>
      </c>
      <c r="W12" s="33">
        <f t="shared" si="3"/>
        <v>15.243302445482183</v>
      </c>
      <c r="X12" s="33">
        <f t="shared" si="3"/>
        <v>13.710167557125034</v>
      </c>
      <c r="Y12" s="33">
        <f t="shared" si="3"/>
        <v>11.405042744330279</v>
      </c>
      <c r="Z12" s="33">
        <f t="shared" si="3"/>
        <v>17.014081667842081</v>
      </c>
      <c r="AA12" s="33">
        <f t="shared" ref="AA12:AB12" si="4">STDEV(AA2:AA10)</f>
        <v>12.189874896814921</v>
      </c>
      <c r="AB12" s="33">
        <f t="shared" si="4"/>
        <v>11.430291383473561</v>
      </c>
      <c r="AC12" s="33">
        <f t="shared" ref="AC12" si="5">STDEV(AC2:AC10)</f>
        <v>9.1159201400624781</v>
      </c>
    </row>
    <row r="13" spans="1:3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T13" s="7"/>
      <c r="U13" s="8"/>
    </row>
    <row r="14" spans="1:35" x14ac:dyDescent="0.3">
      <c r="A14" s="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8"/>
      <c r="N14" s="17"/>
      <c r="O14" s="17"/>
      <c r="P14" s="17"/>
      <c r="T14" s="7"/>
      <c r="U14" s="8"/>
    </row>
    <row r="15" spans="1:35" x14ac:dyDescent="0.3">
      <c r="A15" s="6"/>
      <c r="B15" s="7">
        <v>1</v>
      </c>
      <c r="C15" s="8" t="s">
        <v>65</v>
      </c>
      <c r="D15" s="8"/>
      <c r="E15" s="17"/>
      <c r="F15" s="17"/>
      <c r="G15" s="17"/>
      <c r="H15" s="17"/>
      <c r="I15" s="17"/>
      <c r="J15" s="17"/>
      <c r="K15" s="17"/>
      <c r="L15" s="18"/>
      <c r="M15" s="17"/>
      <c r="N15" s="17"/>
      <c r="O15" s="17"/>
      <c r="Q15" s="7"/>
      <c r="R15" s="8"/>
    </row>
    <row r="16" spans="1:35" x14ac:dyDescent="0.3">
      <c r="A16" s="6"/>
      <c r="B16" s="7" t="s">
        <v>20</v>
      </c>
      <c r="C16" s="9" t="s">
        <v>8</v>
      </c>
      <c r="D16" s="9"/>
      <c r="E16" s="17"/>
      <c r="F16" s="17"/>
      <c r="G16" s="17"/>
      <c r="H16" s="17"/>
      <c r="I16" s="17"/>
      <c r="J16" s="17"/>
      <c r="K16" s="17"/>
      <c r="L16" s="18"/>
      <c r="M16" s="17"/>
      <c r="N16" s="17"/>
      <c r="O16" s="17"/>
      <c r="Q16" s="7"/>
      <c r="R16" s="8"/>
    </row>
    <row r="17" spans="1:19" x14ac:dyDescent="0.3">
      <c r="B17" s="7" t="s">
        <v>58</v>
      </c>
      <c r="C17" s="9" t="s">
        <v>7</v>
      </c>
      <c r="D17" s="9"/>
      <c r="E17" s="17"/>
      <c r="F17" s="17"/>
      <c r="G17" s="17"/>
      <c r="H17" s="17"/>
      <c r="I17" s="17"/>
      <c r="J17" s="17"/>
      <c r="K17" s="17"/>
      <c r="L17" s="18"/>
      <c r="M17" s="17"/>
      <c r="N17" s="17"/>
      <c r="O17" s="17"/>
      <c r="P17" s="7"/>
      <c r="Q17" s="8"/>
    </row>
    <row r="18" spans="1:19" x14ac:dyDescent="0.3">
      <c r="B18" s="7" t="s">
        <v>59</v>
      </c>
      <c r="C18" s="8" t="s">
        <v>6</v>
      </c>
      <c r="D18" s="8"/>
      <c r="L18" s="6"/>
      <c r="M18" s="5"/>
    </row>
    <row r="19" spans="1:19" x14ac:dyDescent="0.3">
      <c r="B19" s="7" t="s">
        <v>57</v>
      </c>
      <c r="C19" s="8" t="s">
        <v>5</v>
      </c>
      <c r="D19" s="8"/>
      <c r="E19" s="17"/>
      <c r="F19" s="17"/>
      <c r="G19" s="17"/>
      <c r="H19" s="17"/>
      <c r="I19" s="17"/>
      <c r="J19" s="17"/>
      <c r="K19" s="17"/>
      <c r="L19" s="18"/>
      <c r="M19" s="17"/>
      <c r="N19" s="17"/>
      <c r="O19" s="17"/>
    </row>
    <row r="20" spans="1:19" x14ac:dyDescent="0.3">
      <c r="B20" s="7" t="s">
        <v>48</v>
      </c>
      <c r="C20" s="8" t="s">
        <v>3</v>
      </c>
      <c r="D20" s="8"/>
      <c r="L20" s="6"/>
      <c r="M20" s="5"/>
    </row>
    <row r="21" spans="1:19" x14ac:dyDescent="0.3">
      <c r="B21" s="7" t="s">
        <v>63</v>
      </c>
      <c r="C21" s="5" t="s">
        <v>1</v>
      </c>
      <c r="L21" s="6"/>
      <c r="M21" s="5"/>
    </row>
    <row r="22" spans="1:19" x14ac:dyDescent="0.3">
      <c r="B22" s="7" t="s">
        <v>56</v>
      </c>
      <c r="C22" s="5" t="s">
        <v>52</v>
      </c>
      <c r="L22" s="6"/>
      <c r="M22" s="5"/>
    </row>
    <row r="23" spans="1:19" x14ac:dyDescent="0.3">
      <c r="B23" s="2" t="s">
        <v>53</v>
      </c>
      <c r="C23" t="s">
        <v>54</v>
      </c>
      <c r="D23"/>
      <c r="L23" s="6"/>
      <c r="M23" s="5"/>
    </row>
    <row r="24" spans="1:19" x14ac:dyDescent="0.3">
      <c r="A24" s="6"/>
      <c r="B24" s="7" t="s">
        <v>60</v>
      </c>
      <c r="C24" s="5" t="s">
        <v>61</v>
      </c>
      <c r="E24" s="6"/>
      <c r="F24" s="6"/>
      <c r="G24" s="6"/>
      <c r="H24" s="6"/>
      <c r="I24" s="6"/>
      <c r="J24" s="6"/>
      <c r="K24" s="6"/>
      <c r="L24" s="6"/>
      <c r="N24" s="6"/>
      <c r="O24" s="6"/>
    </row>
    <row r="25" spans="1:19" x14ac:dyDescent="0.3">
      <c r="A25" s="1"/>
      <c r="B25" s="7" t="s">
        <v>67</v>
      </c>
      <c r="C25" s="8" t="s">
        <v>66</v>
      </c>
      <c r="D25" s="8"/>
      <c r="F25" s="6"/>
      <c r="G25" s="6"/>
      <c r="H25" s="6"/>
      <c r="I25" s="6"/>
      <c r="J25" s="6"/>
      <c r="K25" s="6"/>
      <c r="L25" s="6"/>
      <c r="N25" s="6"/>
      <c r="O25" s="6"/>
      <c r="P25" s="6"/>
      <c r="S25" s="8"/>
    </row>
    <row r="26" spans="1:19" x14ac:dyDescent="0.3">
      <c r="A26" s="1"/>
      <c r="B26" s="7" t="s">
        <v>74</v>
      </c>
      <c r="C26" s="5" t="s">
        <v>73</v>
      </c>
      <c r="F26" s="6"/>
      <c r="G26" s="6"/>
      <c r="H26" s="6"/>
      <c r="I26" s="6"/>
      <c r="J26" s="6"/>
      <c r="K26" s="6"/>
      <c r="L26" s="6"/>
      <c r="N26" s="6"/>
      <c r="O26" s="6"/>
      <c r="P26" s="6"/>
    </row>
    <row r="27" spans="1:19" x14ac:dyDescent="0.3">
      <c r="A27" s="6"/>
      <c r="B27" s="7" t="s">
        <v>76</v>
      </c>
      <c r="C27" s="5" t="s">
        <v>75</v>
      </c>
    </row>
    <row r="28" spans="1:19" x14ac:dyDescent="0.3">
      <c r="A28" s="6"/>
      <c r="B28" s="7" t="s">
        <v>79</v>
      </c>
      <c r="C28" s="5" t="s">
        <v>78</v>
      </c>
    </row>
    <row r="29" spans="1:19" x14ac:dyDescent="0.3">
      <c r="A29" s="6"/>
      <c r="B29" s="7" t="s">
        <v>83</v>
      </c>
      <c r="C29" s="5" t="s">
        <v>82</v>
      </c>
    </row>
    <row r="30" spans="1:19" x14ac:dyDescent="0.3">
      <c r="A30" s="6"/>
      <c r="B30" s="7" t="s">
        <v>86</v>
      </c>
      <c r="C30" s="5" t="s">
        <v>85</v>
      </c>
    </row>
    <row r="31" spans="1:19" x14ac:dyDescent="0.3">
      <c r="A31" s="6"/>
      <c r="B31" s="7" t="s">
        <v>88</v>
      </c>
      <c r="C31" s="5" t="s">
        <v>87</v>
      </c>
      <c r="E31" s="38"/>
      <c r="F31" s="38"/>
      <c r="G31" s="37"/>
      <c r="H31" s="39"/>
      <c r="I31" s="37"/>
      <c r="J31" s="37"/>
      <c r="K31" s="37"/>
      <c r="L31" s="37"/>
    </row>
    <row r="32" spans="1:19" x14ac:dyDescent="0.3">
      <c r="A32" s="6"/>
      <c r="B32" s="7" t="s">
        <v>90</v>
      </c>
      <c r="C32" s="5" t="s">
        <v>91</v>
      </c>
      <c r="E32" s="38"/>
      <c r="F32" s="38"/>
      <c r="G32" s="37"/>
      <c r="H32" s="39"/>
      <c r="I32" s="37"/>
      <c r="J32" s="37"/>
      <c r="K32" s="37"/>
      <c r="L32" s="37"/>
    </row>
    <row r="33" spans="1:16" x14ac:dyDescent="0.3">
      <c r="A33" s="6"/>
      <c r="B33" s="7" t="s">
        <v>96</v>
      </c>
      <c r="C33" s="5" t="s">
        <v>95</v>
      </c>
      <c r="E33" s="38"/>
      <c r="F33" s="38"/>
      <c r="G33" s="37"/>
      <c r="H33" s="37"/>
      <c r="I33" s="37"/>
      <c r="J33" s="37"/>
      <c r="K33" s="37"/>
      <c r="L33" s="37"/>
    </row>
    <row r="34" spans="1:16" x14ac:dyDescent="0.3">
      <c r="A34" s="6"/>
      <c r="B34" s="7" t="s">
        <v>98</v>
      </c>
      <c r="C34" s="5" t="s">
        <v>99</v>
      </c>
      <c r="E34" s="38"/>
      <c r="F34" s="38"/>
      <c r="G34" s="37"/>
      <c r="H34" s="37"/>
      <c r="I34" s="39"/>
      <c r="J34" s="37"/>
      <c r="K34" s="37"/>
      <c r="L34" s="37"/>
    </row>
    <row r="35" spans="1:16" x14ac:dyDescent="0.3">
      <c r="A35" s="6"/>
      <c r="B35" s="7" t="s">
        <v>101</v>
      </c>
      <c r="C35" s="5" t="s">
        <v>100</v>
      </c>
      <c r="E35" s="38"/>
      <c r="F35" s="38"/>
      <c r="G35" s="37"/>
      <c r="H35" s="37"/>
      <c r="I35" s="39"/>
      <c r="J35" s="37"/>
      <c r="K35" s="37"/>
      <c r="L35" s="37"/>
    </row>
    <row r="36" spans="1:16" x14ac:dyDescent="0.3">
      <c r="B36" s="7" t="s">
        <v>104</v>
      </c>
      <c r="C36" s="5" t="s">
        <v>103</v>
      </c>
      <c r="E36" s="38"/>
      <c r="F36" s="38"/>
      <c r="G36" s="37"/>
      <c r="H36" s="37"/>
      <c r="I36" s="39"/>
      <c r="J36" s="37"/>
      <c r="K36" s="37"/>
      <c r="L36" s="37"/>
    </row>
    <row r="37" spans="1:16" x14ac:dyDescent="0.3">
      <c r="B37" s="7" t="s">
        <v>107</v>
      </c>
      <c r="C37" s="5" t="s">
        <v>106</v>
      </c>
      <c r="E37" s="38"/>
      <c r="F37" s="38"/>
      <c r="G37" s="37"/>
      <c r="H37" s="37"/>
      <c r="I37" s="37"/>
      <c r="J37" s="37"/>
      <c r="K37" s="37"/>
      <c r="L37" s="37"/>
      <c r="N37" s="37"/>
      <c r="O37" s="37"/>
      <c r="P37" s="37"/>
    </row>
    <row r="38" spans="1:16" x14ac:dyDescent="0.3">
      <c r="B38" s="7"/>
      <c r="E38" s="38"/>
      <c r="F38" s="38"/>
      <c r="G38" s="37"/>
      <c r="H38" s="37"/>
      <c r="I38" s="39"/>
      <c r="J38" s="37"/>
      <c r="K38" s="37"/>
      <c r="L38" s="37"/>
      <c r="N38" s="37"/>
      <c r="O38" s="37"/>
      <c r="P38" s="37"/>
    </row>
    <row r="39" spans="1:16" x14ac:dyDescent="0.3">
      <c r="B39" s="7"/>
      <c r="E39" s="38"/>
      <c r="F39" s="38"/>
      <c r="G39" s="37"/>
      <c r="H39" s="37"/>
      <c r="I39" s="37"/>
      <c r="J39" s="37"/>
      <c r="K39" s="37"/>
      <c r="L39" s="37"/>
      <c r="N39" s="37"/>
      <c r="O39" s="37"/>
      <c r="P39" s="37"/>
    </row>
    <row r="40" spans="1:16" x14ac:dyDescent="0.3">
      <c r="B40" s="7"/>
      <c r="E40" s="38"/>
      <c r="F40" s="38"/>
      <c r="G40" s="37"/>
      <c r="H40" s="37"/>
      <c r="I40" s="37"/>
      <c r="J40" s="37"/>
      <c r="K40" s="37"/>
      <c r="L40" s="37"/>
      <c r="N40" s="39"/>
      <c r="O40" s="39"/>
      <c r="P40" s="39"/>
    </row>
    <row r="41" spans="1:16" x14ac:dyDescent="0.3">
      <c r="B41" s="7"/>
      <c r="G41" s="38"/>
      <c r="H41" s="37"/>
      <c r="I41" s="37"/>
      <c r="J41" s="39"/>
      <c r="K41" s="37"/>
      <c r="L41" s="37"/>
      <c r="M41" s="37"/>
      <c r="N41" s="37"/>
      <c r="O41" s="37"/>
      <c r="P41" s="37"/>
    </row>
    <row r="42" spans="1:16" x14ac:dyDescent="0.3">
      <c r="B42" s="7"/>
      <c r="G42" s="38"/>
      <c r="H42" s="37"/>
      <c r="I42" s="37"/>
      <c r="J42" s="37"/>
      <c r="K42" s="37"/>
      <c r="L42" s="37"/>
      <c r="M42" s="37"/>
      <c r="N42" s="37"/>
      <c r="O42" s="37"/>
      <c r="P42" s="37"/>
    </row>
    <row r="43" spans="1:16" x14ac:dyDescent="0.3">
      <c r="G43" s="38"/>
      <c r="H43" s="37"/>
      <c r="I43" s="37"/>
      <c r="J43" s="37"/>
      <c r="K43" s="37"/>
      <c r="L43" s="37"/>
      <c r="M43" s="37"/>
      <c r="N43" s="39"/>
      <c r="O43" s="39"/>
      <c r="P43" s="39"/>
    </row>
    <row r="44" spans="1:16" x14ac:dyDescent="0.3">
      <c r="G44" s="38"/>
      <c r="H44" s="37"/>
      <c r="I44" s="37"/>
      <c r="J44" s="37"/>
      <c r="K44" s="37"/>
      <c r="L44" s="37"/>
      <c r="M44" s="37"/>
      <c r="N44" s="37"/>
      <c r="O44" s="37"/>
      <c r="P44" s="37"/>
    </row>
    <row r="45" spans="1:16" x14ac:dyDescent="0.3">
      <c r="G45" s="38"/>
      <c r="H45" s="37"/>
      <c r="I45" s="37"/>
      <c r="J45" s="37"/>
      <c r="K45" s="37"/>
      <c r="L45" s="37"/>
      <c r="M45" s="37"/>
      <c r="N45" s="37"/>
      <c r="O45" s="37"/>
      <c r="P45" s="37"/>
    </row>
    <row r="46" spans="1:16" x14ac:dyDescent="0.3">
      <c r="G46" s="38"/>
      <c r="H46" s="37"/>
      <c r="I46" s="37"/>
      <c r="J46" s="37"/>
      <c r="K46" s="37"/>
      <c r="L46" s="37"/>
      <c r="M46" s="37"/>
      <c r="N46" s="37"/>
      <c r="O46" s="37"/>
      <c r="P46" s="37"/>
    </row>
  </sheetData>
  <conditionalFormatting sqref="B2:B10">
    <cfRule type="top10" dxfId="132" priority="44" bottom="1" rank="4"/>
    <cfRule type="top10" dxfId="131" priority="43" bottom="1" rank="1"/>
  </conditionalFormatting>
  <conditionalFormatting sqref="C2:C10">
    <cfRule type="top10" dxfId="130" priority="36" bottom="1" rank="4"/>
    <cfRule type="top10" dxfId="129" priority="35" bottom="1" rank="1"/>
  </conditionalFormatting>
  <conditionalFormatting sqref="D2:D10">
    <cfRule type="top10" dxfId="128" priority="37" bottom="1" rank="1"/>
    <cfRule type="top10" dxfId="127" priority="38" bottom="1" rank="4"/>
  </conditionalFormatting>
  <conditionalFormatting sqref="E2:E10">
    <cfRule type="top10" dxfId="126" priority="64" bottom="1" rank="4"/>
    <cfRule type="top10" dxfId="125" priority="63" bottom="1" rank="1"/>
  </conditionalFormatting>
  <conditionalFormatting sqref="F2:F10">
    <cfRule type="top10" dxfId="124" priority="60" bottom="1" rank="4"/>
    <cfRule type="top10" dxfId="123" priority="59" bottom="1" rank="1"/>
  </conditionalFormatting>
  <conditionalFormatting sqref="G2:G10">
    <cfRule type="top10" dxfId="122" priority="58" bottom="1" rank="4"/>
    <cfRule type="top10" dxfId="121" priority="57" bottom="1" rank="1"/>
  </conditionalFormatting>
  <conditionalFormatting sqref="H2:H10">
    <cfRule type="top10" dxfId="120" priority="56" bottom="1" rank="4"/>
    <cfRule type="top10" dxfId="119" priority="55" bottom="1" rank="1"/>
  </conditionalFormatting>
  <conditionalFormatting sqref="I2:I10">
    <cfRule type="top10" dxfId="118" priority="54" bottom="1" rank="4"/>
    <cfRule type="top10" dxfId="117" priority="53" bottom="1" rank="1"/>
  </conditionalFormatting>
  <conditionalFormatting sqref="J2:J10">
    <cfRule type="top10" dxfId="116" priority="51" bottom="1" rank="1"/>
    <cfRule type="top10" dxfId="115" priority="52" bottom="1" rank="4"/>
  </conditionalFormatting>
  <conditionalFormatting sqref="L2:L10">
    <cfRule type="top10" dxfId="113" priority="50" bottom="1" rank="4"/>
    <cfRule type="top10" dxfId="112" priority="49" bottom="1" rank="1"/>
  </conditionalFormatting>
  <conditionalFormatting sqref="M2:M10">
    <cfRule type="top10" dxfId="111" priority="46" bottom="1" rank="4"/>
    <cfRule type="top10" dxfId="110" priority="45" bottom="1" rank="1"/>
  </conditionalFormatting>
  <conditionalFormatting sqref="N2:N10">
    <cfRule type="top10" dxfId="109" priority="32" bottom="1" rank="4"/>
    <cfRule type="top10" dxfId="108" priority="31" bottom="1" rank="1"/>
  </conditionalFormatting>
  <conditionalFormatting sqref="O2:O10">
    <cfRule type="top10" dxfId="107" priority="33" bottom="1" rank="1"/>
    <cfRule type="top10" dxfId="106" priority="34" bottom="1" rank="4"/>
  </conditionalFormatting>
  <conditionalFormatting sqref="P2:P10">
    <cfRule type="top10" dxfId="105" priority="39" bottom="1" rank="1"/>
    <cfRule type="top10" dxfId="104" priority="40" bottom="1" rank="4"/>
  </conditionalFormatting>
  <conditionalFormatting sqref="Q2:Q10">
    <cfRule type="top10" dxfId="103" priority="28" bottom="1" rank="4"/>
    <cfRule type="top10" dxfId="102" priority="27" bottom="1" rank="1"/>
  </conditionalFormatting>
  <conditionalFormatting sqref="R2:R10">
    <cfRule type="top10" dxfId="101" priority="26" bottom="1" rank="4"/>
    <cfRule type="top10" dxfId="100" priority="25" bottom="1" rank="1"/>
  </conditionalFormatting>
  <conditionalFormatting sqref="S2:S10">
    <cfRule type="top10" dxfId="99" priority="24" bottom="1" rank="4"/>
    <cfRule type="top10" dxfId="98" priority="23" bottom="1" rank="1"/>
  </conditionalFormatting>
  <conditionalFormatting sqref="T2:T10">
    <cfRule type="top10" dxfId="97" priority="22" bottom="1" rank="4"/>
    <cfRule type="top10" dxfId="96" priority="21" bottom="1" rank="1"/>
  </conditionalFormatting>
  <conditionalFormatting sqref="U2:U10">
    <cfRule type="top10" dxfId="95" priority="20" bottom="1" rank="4"/>
    <cfRule type="top10" dxfId="94" priority="19" bottom="1" rank="1"/>
  </conditionalFormatting>
  <conditionalFormatting sqref="V2:V10">
    <cfRule type="top10" dxfId="93" priority="18" bottom="1" rank="4"/>
    <cfRule type="top10" dxfId="92" priority="17" bottom="1" rank="1"/>
  </conditionalFormatting>
  <conditionalFormatting sqref="W2:W10">
    <cfRule type="top10" dxfId="91" priority="15" bottom="1" rank="1"/>
    <cfRule type="top10" dxfId="90" priority="16" bottom="1" rank="4"/>
  </conditionalFormatting>
  <conditionalFormatting sqref="X2:X10">
    <cfRule type="top10" dxfId="89" priority="14" bottom="1" rank="4"/>
    <cfRule type="top10" dxfId="88" priority="13" bottom="1" rank="1"/>
  </conditionalFormatting>
  <conditionalFormatting sqref="Y2:Y10">
    <cfRule type="top10" dxfId="87" priority="12" bottom="1" rank="4"/>
    <cfRule type="top10" dxfId="86" priority="11" bottom="1" rank="1"/>
  </conditionalFormatting>
  <conditionalFormatting sqref="Z2:Z10">
    <cfRule type="top10" dxfId="85" priority="9" bottom="1" rank="1"/>
    <cfRule type="top10" dxfId="84" priority="10" bottom="1" rank="4"/>
  </conditionalFormatting>
  <conditionalFormatting sqref="AA2:AA10">
    <cfRule type="top10" dxfId="83" priority="8" bottom="1" rank="4"/>
    <cfRule type="top10" dxfId="82" priority="7" bottom="1" rank="1"/>
  </conditionalFormatting>
  <conditionalFormatting sqref="AB2:AB10">
    <cfRule type="top10" dxfId="81" priority="5" bottom="1" rank="1"/>
    <cfRule type="top10" dxfId="80" priority="6" bottom="1" rank="4"/>
  </conditionalFormatting>
  <conditionalFormatting sqref="AC2:AC10">
    <cfRule type="top10" dxfId="79" priority="4" bottom="1" rank="4"/>
    <cfRule type="top10" dxfId="78" priority="3" bottom="1" rank="1"/>
  </conditionalFormatting>
  <conditionalFormatting sqref="K2:K10">
    <cfRule type="top10" dxfId="1" priority="1" bottom="1" rank="1"/>
    <cfRule type="top10" dxfId="0" priority="2" bottom="1" rank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B55D-449D-487D-B91D-D1F0029F0CD3}">
  <dimension ref="B1:P26"/>
  <sheetViews>
    <sheetView topLeftCell="A15" workbookViewId="0">
      <selection activeCell="C16" sqref="C16"/>
    </sheetView>
  </sheetViews>
  <sheetFormatPr defaultRowHeight="14.4" x14ac:dyDescent="0.3"/>
  <sheetData>
    <row r="1" spans="2:16" ht="15" thickBot="1" x14ac:dyDescent="0.35"/>
    <row r="2" spans="2:16" ht="58.2" thickBot="1" x14ac:dyDescent="0.35">
      <c r="C2" s="1" t="s">
        <v>42</v>
      </c>
      <c r="D2" s="1" t="s">
        <v>64</v>
      </c>
      <c r="E2" s="1" t="s">
        <v>70</v>
      </c>
      <c r="F2" s="1" t="s">
        <v>43</v>
      </c>
      <c r="G2" s="1" t="s">
        <v>45</v>
      </c>
      <c r="H2" s="1" t="s">
        <v>46</v>
      </c>
      <c r="I2" s="1" t="s">
        <v>47</v>
      </c>
      <c r="J2" s="1" t="s">
        <v>49</v>
      </c>
      <c r="K2" s="1" t="s">
        <v>50</v>
      </c>
      <c r="L2" s="1" t="s">
        <v>51</v>
      </c>
      <c r="M2" s="1" t="s">
        <v>55</v>
      </c>
      <c r="N2" s="43" t="s">
        <v>44</v>
      </c>
      <c r="O2" s="1" t="s">
        <v>69</v>
      </c>
      <c r="P2" s="43" t="s">
        <v>71</v>
      </c>
    </row>
    <row r="3" spans="2:16" x14ac:dyDescent="0.3">
      <c r="B3" s="1" t="s">
        <v>109</v>
      </c>
      <c r="C3" s="40">
        <v>69.97</v>
      </c>
      <c r="D3" s="31">
        <v>74.760000000000005</v>
      </c>
      <c r="E3" s="31">
        <v>66.319999999999993</v>
      </c>
      <c r="F3" s="31">
        <v>82.12</v>
      </c>
      <c r="G3" s="31">
        <v>86.11</v>
      </c>
      <c r="H3" s="31">
        <v>67.88</v>
      </c>
      <c r="I3" s="31">
        <v>83.2</v>
      </c>
      <c r="J3" s="31">
        <v>86.607100000000003</v>
      </c>
      <c r="K3" s="31">
        <v>83.77</v>
      </c>
      <c r="L3" s="31">
        <v>85.41</v>
      </c>
      <c r="M3" s="31">
        <v>83.680599999999998</v>
      </c>
      <c r="N3" s="33">
        <v>83.13</v>
      </c>
      <c r="O3" s="31">
        <v>89.59</v>
      </c>
      <c r="P3" s="33">
        <v>82.58</v>
      </c>
    </row>
    <row r="4" spans="2:16" x14ac:dyDescent="0.3">
      <c r="B4" s="1" t="s">
        <v>110</v>
      </c>
      <c r="C4" s="41">
        <v>55.27</v>
      </c>
      <c r="D4" s="33">
        <v>52.81</v>
      </c>
      <c r="E4" s="33">
        <v>48.61</v>
      </c>
      <c r="F4" s="33">
        <v>44.86</v>
      </c>
      <c r="G4" s="33">
        <v>60.76</v>
      </c>
      <c r="H4" s="33">
        <v>42.18</v>
      </c>
      <c r="I4" s="33">
        <v>65.69</v>
      </c>
      <c r="J4" s="33">
        <v>61.261299999999999</v>
      </c>
      <c r="K4" s="33">
        <v>70.180000000000007</v>
      </c>
      <c r="L4" s="33">
        <v>70.67</v>
      </c>
      <c r="M4" s="33">
        <v>49.652799999999999</v>
      </c>
      <c r="N4" s="33">
        <v>65.45</v>
      </c>
      <c r="O4" s="33">
        <v>68.06</v>
      </c>
      <c r="P4" s="33">
        <v>70.010000000000005</v>
      </c>
    </row>
    <row r="5" spans="2:16" x14ac:dyDescent="0.3">
      <c r="B5" s="1" t="s">
        <v>111</v>
      </c>
      <c r="C5" s="41">
        <v>79.28</v>
      </c>
      <c r="D5" s="33">
        <v>84.58</v>
      </c>
      <c r="E5" s="33">
        <v>83.33</v>
      </c>
      <c r="F5" s="33">
        <v>86.6</v>
      </c>
      <c r="G5" s="33">
        <v>86.81</v>
      </c>
      <c r="H5" s="33">
        <v>77.87</v>
      </c>
      <c r="I5" s="33">
        <v>90.29</v>
      </c>
      <c r="J5" s="33">
        <v>87.2727</v>
      </c>
      <c r="K5" s="33">
        <v>94.36</v>
      </c>
      <c r="L5" s="33">
        <v>95.24</v>
      </c>
      <c r="M5" s="33">
        <v>89.236099999999993</v>
      </c>
      <c r="N5" s="33">
        <v>80.290000000000006</v>
      </c>
      <c r="O5" s="33">
        <v>94.58</v>
      </c>
      <c r="P5" s="33">
        <v>93.79</v>
      </c>
    </row>
    <row r="6" spans="2:16" x14ac:dyDescent="0.3">
      <c r="B6" s="1" t="s">
        <v>112</v>
      </c>
      <c r="C6" s="41">
        <v>53.07</v>
      </c>
      <c r="D6" s="33">
        <v>53.19</v>
      </c>
      <c r="E6" s="33">
        <v>51.74</v>
      </c>
      <c r="F6" s="33">
        <v>66.28</v>
      </c>
      <c r="G6" s="33">
        <v>67.36</v>
      </c>
      <c r="H6" s="33">
        <v>51.77</v>
      </c>
      <c r="I6" s="33">
        <v>69.42</v>
      </c>
      <c r="J6" s="33">
        <v>75.2</v>
      </c>
      <c r="K6" s="33">
        <v>75.88</v>
      </c>
      <c r="L6" s="33">
        <v>80.260000000000005</v>
      </c>
      <c r="M6" s="33">
        <v>68.055599999999998</v>
      </c>
      <c r="N6" s="33">
        <v>81.599999999999994</v>
      </c>
      <c r="O6" s="33">
        <v>79.88</v>
      </c>
      <c r="P6" s="33">
        <v>82.6</v>
      </c>
    </row>
    <row r="7" spans="2:16" x14ac:dyDescent="0.3">
      <c r="B7" s="1" t="s">
        <v>113</v>
      </c>
      <c r="C7" s="41">
        <v>46.35</v>
      </c>
      <c r="D7" s="33">
        <v>69.86</v>
      </c>
      <c r="E7" s="33">
        <v>64.58</v>
      </c>
      <c r="F7" s="33">
        <v>48.72</v>
      </c>
      <c r="G7" s="33">
        <v>62.5</v>
      </c>
      <c r="H7" s="33">
        <v>50.17</v>
      </c>
      <c r="I7" s="33">
        <v>61.65</v>
      </c>
      <c r="J7" s="33">
        <v>64.545500000000004</v>
      </c>
      <c r="K7" s="33">
        <v>64.349999999999994</v>
      </c>
      <c r="L7" s="33">
        <v>70.290000000000006</v>
      </c>
      <c r="M7" s="33">
        <v>64.930599999999998</v>
      </c>
      <c r="N7" s="33">
        <v>76.7</v>
      </c>
      <c r="O7" s="33">
        <v>76.92</v>
      </c>
      <c r="P7" s="33">
        <v>77.81</v>
      </c>
    </row>
    <row r="8" spans="2:16" x14ac:dyDescent="0.3">
      <c r="B8" s="1" t="s">
        <v>114</v>
      </c>
      <c r="C8" s="41">
        <v>40.86</v>
      </c>
      <c r="D8" s="33">
        <v>53.82</v>
      </c>
      <c r="E8" s="33">
        <v>47.22</v>
      </c>
      <c r="F8" s="33">
        <v>53.3</v>
      </c>
      <c r="G8" s="33">
        <v>45.14</v>
      </c>
      <c r="H8" s="33">
        <v>45.97</v>
      </c>
      <c r="I8" s="33">
        <v>60.74</v>
      </c>
      <c r="J8" s="33">
        <v>65.909099999999995</v>
      </c>
      <c r="K8" s="33">
        <v>65.67</v>
      </c>
      <c r="L8" s="33">
        <v>68.37</v>
      </c>
      <c r="M8" s="33">
        <v>56.25</v>
      </c>
      <c r="N8" s="33">
        <v>71.12</v>
      </c>
      <c r="O8" s="33">
        <v>66.099999999999994</v>
      </c>
      <c r="P8" s="33">
        <v>64.790000000000006</v>
      </c>
    </row>
    <row r="9" spans="2:16" x14ac:dyDescent="0.3">
      <c r="B9" s="1" t="s">
        <v>115</v>
      </c>
      <c r="C9" s="41">
        <v>76.849999999999994</v>
      </c>
      <c r="D9" s="33">
        <v>74.510000000000005</v>
      </c>
      <c r="E9" s="33">
        <v>73.61</v>
      </c>
      <c r="F9" s="33">
        <v>72.64</v>
      </c>
      <c r="G9" s="33">
        <v>90.63</v>
      </c>
      <c r="H9" s="33">
        <v>87.5</v>
      </c>
      <c r="I9" s="33">
        <v>85.18</v>
      </c>
      <c r="J9" s="33">
        <v>83.783799999999999</v>
      </c>
      <c r="K9" s="33">
        <v>88.95</v>
      </c>
      <c r="L9" s="33">
        <v>90.97</v>
      </c>
      <c r="M9" s="33">
        <v>94.097200000000001</v>
      </c>
      <c r="N9" s="33">
        <v>84</v>
      </c>
      <c r="O9" s="33">
        <v>91.57</v>
      </c>
      <c r="P9" s="33">
        <v>88.02</v>
      </c>
    </row>
    <row r="10" spans="2:16" x14ac:dyDescent="0.3">
      <c r="B10" s="1" t="s">
        <v>116</v>
      </c>
      <c r="C10" s="41">
        <v>69.73</v>
      </c>
      <c r="D10" s="33">
        <v>73.47</v>
      </c>
      <c r="E10" s="33">
        <v>78.13</v>
      </c>
      <c r="F10" s="33">
        <v>82.33</v>
      </c>
      <c r="G10" s="33">
        <v>81.25</v>
      </c>
      <c r="H10" s="33">
        <v>85.79</v>
      </c>
      <c r="I10" s="33">
        <v>84.21</v>
      </c>
      <c r="J10" s="33">
        <v>89.908299999999997</v>
      </c>
      <c r="K10" s="33">
        <v>83.84</v>
      </c>
      <c r="L10" s="33">
        <v>86.35</v>
      </c>
      <c r="M10" s="33">
        <v>82.638900000000007</v>
      </c>
      <c r="N10" s="33">
        <v>82.66</v>
      </c>
      <c r="O10" s="33">
        <v>87.71</v>
      </c>
      <c r="P10" s="33">
        <v>86.91</v>
      </c>
    </row>
    <row r="11" spans="2:16" x14ac:dyDescent="0.3">
      <c r="B11" s="1" t="s">
        <v>117</v>
      </c>
      <c r="C11" s="42">
        <v>71.7</v>
      </c>
      <c r="D11" s="35">
        <v>73.92</v>
      </c>
      <c r="E11" s="35">
        <v>69.44</v>
      </c>
      <c r="F11" s="35">
        <v>76.349999999999994</v>
      </c>
      <c r="G11" s="35">
        <v>77.08</v>
      </c>
      <c r="H11" s="35">
        <v>76.31</v>
      </c>
      <c r="I11" s="35">
        <v>85.48</v>
      </c>
      <c r="J11" s="35">
        <v>92.0792</v>
      </c>
      <c r="K11" s="35">
        <v>83.64</v>
      </c>
      <c r="L11" s="35">
        <v>83.64</v>
      </c>
      <c r="M11" s="35">
        <v>82.986099999999993</v>
      </c>
      <c r="N11" s="35">
        <v>80.739999999999995</v>
      </c>
      <c r="O11" s="35">
        <v>83.69</v>
      </c>
      <c r="P11" s="35">
        <v>83.38</v>
      </c>
    </row>
    <row r="12" spans="2:16" x14ac:dyDescent="0.3">
      <c r="B12" s="1" t="s">
        <v>0</v>
      </c>
      <c r="C12" s="33">
        <f>AVERAGE(C3:C11)</f>
        <v>62.564444444444462</v>
      </c>
      <c r="D12" s="33">
        <f t="shared" ref="D12:P12" si="0">AVERAGE(D3:D11)</f>
        <v>67.88</v>
      </c>
      <c r="E12" s="33">
        <f t="shared" si="0"/>
        <v>64.775555555555556</v>
      </c>
      <c r="F12" s="33">
        <f t="shared" si="0"/>
        <v>68.13333333333334</v>
      </c>
      <c r="G12" s="33">
        <f t="shared" si="0"/>
        <v>73.071111111111108</v>
      </c>
      <c r="H12" s="33">
        <f t="shared" si="0"/>
        <v>65.048888888888897</v>
      </c>
      <c r="I12" s="33">
        <f t="shared" si="0"/>
        <v>76.206666666666678</v>
      </c>
      <c r="J12" s="33">
        <f t="shared" si="0"/>
        <v>78.507444444444459</v>
      </c>
      <c r="K12" s="33">
        <f t="shared" si="0"/>
        <v>78.959999999999994</v>
      </c>
      <c r="L12" s="33">
        <f t="shared" si="0"/>
        <v>81.244444444444454</v>
      </c>
      <c r="M12" s="33">
        <f t="shared" si="0"/>
        <v>74.614211111111103</v>
      </c>
      <c r="N12" s="33">
        <f t="shared" si="0"/>
        <v>78.41</v>
      </c>
      <c r="O12" s="33">
        <f t="shared" si="0"/>
        <v>82.01111111111112</v>
      </c>
      <c r="P12" s="33">
        <f t="shared" si="0"/>
        <v>81.098888888888894</v>
      </c>
    </row>
    <row r="13" spans="2:16" x14ac:dyDescent="0.3">
      <c r="B13" s="1" t="s">
        <v>62</v>
      </c>
      <c r="C13" s="33">
        <f>STDEV(C3:C11)</f>
        <v>13.921553533200816</v>
      </c>
      <c r="D13" s="33">
        <f t="shared" ref="D13:P13" si="1">STDEV(D3:D11)</f>
        <v>11.631938789385091</v>
      </c>
      <c r="E13" s="33">
        <f t="shared" si="1"/>
        <v>13.058929044059369</v>
      </c>
      <c r="F13" s="33">
        <f t="shared" si="1"/>
        <v>15.684394314094467</v>
      </c>
      <c r="G13" s="33">
        <f t="shared" si="1"/>
        <v>15.108463227976252</v>
      </c>
      <c r="H13" s="33">
        <f t="shared" si="1"/>
        <v>17.741741349459222</v>
      </c>
      <c r="I13" s="33">
        <f t="shared" si="1"/>
        <v>11.648976349877167</v>
      </c>
      <c r="J13" s="33">
        <f t="shared" si="1"/>
        <v>11.971157899521533</v>
      </c>
      <c r="K13" s="33">
        <f t="shared" si="1"/>
        <v>10.50276154161371</v>
      </c>
      <c r="L13" s="33">
        <f t="shared" si="1"/>
        <v>9.6057171922650806</v>
      </c>
      <c r="M13" s="33">
        <f t="shared" si="1"/>
        <v>15.440102217071399</v>
      </c>
      <c r="N13" s="33">
        <f t="shared" si="1"/>
        <v>6.2725413509996066</v>
      </c>
      <c r="O13" s="33">
        <f t="shared" si="1"/>
        <v>10.12634490381936</v>
      </c>
      <c r="P13" s="33">
        <f t="shared" si="1"/>
        <v>9.0287436064556346</v>
      </c>
    </row>
    <row r="14" spans="2:16" ht="15" thickBot="1" x14ac:dyDescent="0.35"/>
    <row r="15" spans="2:16" ht="43.8" thickBot="1" x14ac:dyDescent="0.35">
      <c r="C15" s="1" t="s">
        <v>68</v>
      </c>
      <c r="D15" s="1" t="s">
        <v>72</v>
      </c>
      <c r="E15" s="43" t="s">
        <v>77</v>
      </c>
      <c r="F15" s="43" t="s">
        <v>80</v>
      </c>
      <c r="G15" s="1" t="s">
        <v>81</v>
      </c>
      <c r="H15" s="43" t="s">
        <v>84</v>
      </c>
      <c r="I15" s="1" t="s">
        <v>89</v>
      </c>
      <c r="J15" s="1" t="s">
        <v>92</v>
      </c>
      <c r="K15" s="1" t="s">
        <v>93</v>
      </c>
      <c r="L15" s="1" t="s">
        <v>94</v>
      </c>
      <c r="M15" s="1" t="s">
        <v>97</v>
      </c>
      <c r="N15" s="1" t="s">
        <v>102</v>
      </c>
      <c r="O15" s="1" t="s">
        <v>105</v>
      </c>
      <c r="P15" s="1" t="s">
        <v>108</v>
      </c>
    </row>
    <row r="16" spans="2:16" x14ac:dyDescent="0.3">
      <c r="B16" s="1" t="s">
        <v>109</v>
      </c>
      <c r="C16" s="31">
        <v>83.68</v>
      </c>
      <c r="D16" s="31">
        <v>90.74</v>
      </c>
      <c r="E16" s="33">
        <v>82.99</v>
      </c>
      <c r="F16" s="33">
        <v>90.07</v>
      </c>
      <c r="G16" s="31">
        <v>91.49</v>
      </c>
      <c r="H16" s="33">
        <v>66.7</v>
      </c>
      <c r="I16" s="31">
        <v>89.99</v>
      </c>
      <c r="J16" s="31">
        <v>90.21</v>
      </c>
      <c r="K16" s="31">
        <v>87.14</v>
      </c>
      <c r="L16" s="31">
        <v>88.3</v>
      </c>
      <c r="M16" s="31">
        <v>88.89</v>
      </c>
      <c r="N16" s="31">
        <v>92.02</v>
      </c>
      <c r="O16" s="31">
        <v>90.62</v>
      </c>
      <c r="P16" s="32">
        <v>87.9</v>
      </c>
    </row>
    <row r="17" spans="2:16" x14ac:dyDescent="0.3">
      <c r="B17" s="1" t="s">
        <v>110</v>
      </c>
      <c r="C17" s="33">
        <v>74.150000000000006</v>
      </c>
      <c r="D17" s="33">
        <v>70.67</v>
      </c>
      <c r="E17" s="33">
        <v>56.25</v>
      </c>
      <c r="F17" s="33">
        <v>80.28</v>
      </c>
      <c r="G17" s="33">
        <v>60.56</v>
      </c>
      <c r="H17" s="33">
        <v>63.9</v>
      </c>
      <c r="I17" s="33">
        <v>69.12</v>
      </c>
      <c r="J17" s="33">
        <v>63.4</v>
      </c>
      <c r="K17" s="33">
        <v>63.1</v>
      </c>
      <c r="L17" s="33">
        <v>81.7</v>
      </c>
      <c r="M17" s="33">
        <v>51.39</v>
      </c>
      <c r="N17" s="33">
        <v>78.12</v>
      </c>
      <c r="O17" s="33">
        <v>65.97</v>
      </c>
      <c r="P17" s="34">
        <v>71.900000000000006</v>
      </c>
    </row>
    <row r="18" spans="2:16" x14ac:dyDescent="0.3">
      <c r="B18" s="1" t="s">
        <v>111</v>
      </c>
      <c r="C18" s="33">
        <v>90.68</v>
      </c>
      <c r="D18" s="33">
        <v>95.23</v>
      </c>
      <c r="E18" s="33">
        <v>93.06</v>
      </c>
      <c r="F18" s="33">
        <v>97.08</v>
      </c>
      <c r="G18" s="33">
        <v>94.16</v>
      </c>
      <c r="H18" s="33">
        <v>77.8</v>
      </c>
      <c r="I18" s="33">
        <v>92.98</v>
      </c>
      <c r="J18" s="33">
        <v>89.35</v>
      </c>
      <c r="K18" s="33">
        <v>86.76</v>
      </c>
      <c r="L18" s="33">
        <v>92.2</v>
      </c>
      <c r="M18" s="33">
        <v>96.53</v>
      </c>
      <c r="N18" s="33">
        <v>95.13</v>
      </c>
      <c r="O18" s="33">
        <v>95.14</v>
      </c>
      <c r="P18" s="34">
        <v>95.8</v>
      </c>
    </row>
    <row r="19" spans="2:16" x14ac:dyDescent="0.3">
      <c r="B19" s="1" t="s">
        <v>112</v>
      </c>
      <c r="C19" s="33">
        <v>76.900000000000006</v>
      </c>
      <c r="D19" s="33">
        <v>82.24</v>
      </c>
      <c r="E19" s="33">
        <v>84.03</v>
      </c>
      <c r="F19" s="33">
        <v>89.66</v>
      </c>
      <c r="G19" s="33">
        <v>76.72</v>
      </c>
      <c r="H19" s="33">
        <v>63.2</v>
      </c>
      <c r="I19" s="33">
        <v>78.069999999999993</v>
      </c>
      <c r="J19" s="33">
        <v>71.16</v>
      </c>
      <c r="K19" s="33">
        <v>68.290000000000006</v>
      </c>
      <c r="L19" s="33">
        <v>77.599999999999994</v>
      </c>
      <c r="M19" s="33">
        <v>70.14</v>
      </c>
      <c r="N19" s="33">
        <v>78.3</v>
      </c>
      <c r="O19" s="33">
        <v>78.12</v>
      </c>
      <c r="P19" s="34">
        <v>84</v>
      </c>
    </row>
    <row r="20" spans="2:16" x14ac:dyDescent="0.3">
      <c r="B20" s="1" t="s">
        <v>113</v>
      </c>
      <c r="C20" s="33">
        <v>78.83</v>
      </c>
      <c r="D20" s="33">
        <v>76.75</v>
      </c>
      <c r="E20" s="33">
        <v>68.03</v>
      </c>
      <c r="F20" s="33">
        <v>97.04</v>
      </c>
      <c r="G20" s="33">
        <v>58.52</v>
      </c>
      <c r="H20" s="33">
        <v>72.2</v>
      </c>
      <c r="I20" s="33">
        <v>86.84</v>
      </c>
      <c r="J20" s="33">
        <v>62.82</v>
      </c>
      <c r="K20" s="33">
        <v>63.61</v>
      </c>
      <c r="L20" s="33">
        <v>63.3</v>
      </c>
      <c r="M20" s="33">
        <v>54.86</v>
      </c>
      <c r="N20" s="33">
        <v>64.23</v>
      </c>
      <c r="O20" s="33">
        <v>79.86</v>
      </c>
      <c r="P20" s="34">
        <v>78.099999999999994</v>
      </c>
    </row>
    <row r="21" spans="2:16" x14ac:dyDescent="0.3">
      <c r="B21" s="1" t="s">
        <v>114</v>
      </c>
      <c r="C21" s="33">
        <v>68.040000000000006</v>
      </c>
      <c r="D21" s="33">
        <v>68.83</v>
      </c>
      <c r="E21" s="33">
        <v>58.34</v>
      </c>
      <c r="F21" s="33">
        <v>87.04</v>
      </c>
      <c r="G21" s="33">
        <v>68.52</v>
      </c>
      <c r="H21" s="33">
        <v>70.099999999999994</v>
      </c>
      <c r="I21" s="33">
        <v>77.36</v>
      </c>
      <c r="J21" s="33">
        <v>47.66</v>
      </c>
      <c r="K21" s="33">
        <v>48.32</v>
      </c>
      <c r="L21" s="33">
        <v>67.5</v>
      </c>
      <c r="M21" s="33">
        <v>71.53</v>
      </c>
      <c r="N21" s="33">
        <v>67.88</v>
      </c>
      <c r="O21" s="33">
        <v>62.5</v>
      </c>
      <c r="P21" s="34">
        <v>67.7</v>
      </c>
    </row>
    <row r="22" spans="2:16" x14ac:dyDescent="0.3">
      <c r="B22" s="1" t="s">
        <v>115</v>
      </c>
      <c r="C22" s="33">
        <v>88.3</v>
      </c>
      <c r="D22" s="33">
        <v>94.22</v>
      </c>
      <c r="E22" s="33">
        <v>88.2</v>
      </c>
      <c r="F22" s="33">
        <v>92.14</v>
      </c>
      <c r="G22" s="33">
        <v>78.569999999999993</v>
      </c>
      <c r="H22" s="33">
        <v>64.599999999999994</v>
      </c>
      <c r="I22" s="33">
        <v>94.38</v>
      </c>
      <c r="J22" s="33">
        <v>90.86</v>
      </c>
      <c r="K22" s="33">
        <v>87.73</v>
      </c>
      <c r="L22" s="33">
        <v>90</v>
      </c>
      <c r="M22" s="33">
        <v>81.25</v>
      </c>
      <c r="N22" s="33">
        <v>97.05</v>
      </c>
      <c r="O22" s="33">
        <v>91.67</v>
      </c>
      <c r="P22" s="34">
        <v>91</v>
      </c>
    </row>
    <row r="23" spans="2:16" x14ac:dyDescent="0.3">
      <c r="B23" s="1" t="s">
        <v>116</v>
      </c>
      <c r="C23" s="33">
        <v>79.52</v>
      </c>
      <c r="D23" s="33">
        <v>88.92</v>
      </c>
      <c r="E23" s="33">
        <v>88.2</v>
      </c>
      <c r="F23" s="33">
        <v>98.51</v>
      </c>
      <c r="G23" s="33">
        <v>97.01</v>
      </c>
      <c r="H23" s="33">
        <v>76.400000000000006</v>
      </c>
      <c r="I23" s="33">
        <v>92.1</v>
      </c>
      <c r="J23" s="33">
        <v>83.72</v>
      </c>
      <c r="K23" s="33">
        <v>80.17</v>
      </c>
      <c r="L23" s="33">
        <v>95</v>
      </c>
      <c r="M23" s="33">
        <v>93.75</v>
      </c>
      <c r="N23" s="33">
        <v>93.23</v>
      </c>
      <c r="O23" s="33">
        <v>88.89</v>
      </c>
      <c r="P23" s="34">
        <v>85.1</v>
      </c>
    </row>
    <row r="24" spans="2:16" x14ac:dyDescent="0.3">
      <c r="B24" s="1" t="s">
        <v>117</v>
      </c>
      <c r="C24" s="35">
        <v>84.16</v>
      </c>
      <c r="D24" s="35">
        <v>85.98</v>
      </c>
      <c r="E24" s="35">
        <v>86.81</v>
      </c>
      <c r="F24" s="35">
        <v>92.31</v>
      </c>
      <c r="G24" s="35">
        <v>93.85</v>
      </c>
      <c r="H24" s="35">
        <v>77.099999999999994</v>
      </c>
      <c r="I24" s="35">
        <v>94.21</v>
      </c>
      <c r="J24" s="35">
        <v>82.32</v>
      </c>
      <c r="K24" s="35">
        <v>78.83</v>
      </c>
      <c r="L24" s="35">
        <v>91.7</v>
      </c>
      <c r="M24" s="35">
        <v>93.75</v>
      </c>
      <c r="N24" s="35">
        <v>89.23</v>
      </c>
      <c r="O24" s="35">
        <v>82.99</v>
      </c>
      <c r="P24" s="36">
        <v>88.2</v>
      </c>
    </row>
    <row r="25" spans="2:16" x14ac:dyDescent="0.3">
      <c r="B25" s="1" t="s">
        <v>0</v>
      </c>
      <c r="C25" s="33">
        <f t="shared" ref="C25:P25" si="2">AVERAGE(C16:C24)</f>
        <v>80.473333333333329</v>
      </c>
      <c r="D25" s="33">
        <f t="shared" si="2"/>
        <v>83.731111111111105</v>
      </c>
      <c r="E25" s="33">
        <f t="shared" si="2"/>
        <v>78.434444444444452</v>
      </c>
      <c r="F25" s="33">
        <f t="shared" si="2"/>
        <v>91.570000000000007</v>
      </c>
      <c r="G25" s="33">
        <f t="shared" si="2"/>
        <v>79.933333333333337</v>
      </c>
      <c r="H25" s="33">
        <f t="shared" si="2"/>
        <v>70.222222222222229</v>
      </c>
      <c r="I25" s="33">
        <f t="shared" si="2"/>
        <v>86.116666666666674</v>
      </c>
      <c r="J25" s="33">
        <f t="shared" si="2"/>
        <v>75.722222222222229</v>
      </c>
      <c r="K25" s="33">
        <f t="shared" si="2"/>
        <v>73.772222222222226</v>
      </c>
      <c r="L25" s="33">
        <f t="shared" si="2"/>
        <v>83.033333333333331</v>
      </c>
      <c r="M25" s="33">
        <f t="shared" si="2"/>
        <v>78.010000000000005</v>
      </c>
      <c r="N25" s="33">
        <f t="shared" si="2"/>
        <v>83.910000000000011</v>
      </c>
      <c r="O25" s="33">
        <f t="shared" si="2"/>
        <v>81.751111111111115</v>
      </c>
      <c r="P25" s="33">
        <f t="shared" si="2"/>
        <v>83.300000000000011</v>
      </c>
    </row>
    <row r="26" spans="2:16" x14ac:dyDescent="0.3">
      <c r="B26" s="1" t="s">
        <v>62</v>
      </c>
      <c r="C26" s="33">
        <f t="shared" ref="C26:P26" si="3">STDEV(C16:C24)</f>
        <v>7.0733425620423604</v>
      </c>
      <c r="D26" s="33">
        <f t="shared" si="3"/>
        <v>9.7912134646892817</v>
      </c>
      <c r="E26" s="33">
        <f t="shared" si="3"/>
        <v>13.834020665655219</v>
      </c>
      <c r="F26" s="33">
        <f t="shared" si="3"/>
        <v>5.7358543391547183</v>
      </c>
      <c r="G26" s="33">
        <f t="shared" si="3"/>
        <v>14.989771512601497</v>
      </c>
      <c r="H26" s="33">
        <f t="shared" si="3"/>
        <v>5.9173004355402163</v>
      </c>
      <c r="I26" s="33">
        <f t="shared" si="3"/>
        <v>9.1003502679841937</v>
      </c>
      <c r="J26" s="33">
        <f t="shared" si="3"/>
        <v>15.243302445482183</v>
      </c>
      <c r="K26" s="33">
        <f t="shared" si="3"/>
        <v>13.710167557125034</v>
      </c>
      <c r="L26" s="33">
        <f t="shared" si="3"/>
        <v>11.405042744330279</v>
      </c>
      <c r="M26" s="33">
        <f t="shared" si="3"/>
        <v>17.014081667842081</v>
      </c>
      <c r="N26" s="33">
        <f t="shared" si="3"/>
        <v>12.189874896814921</v>
      </c>
      <c r="O26" s="33">
        <f t="shared" si="3"/>
        <v>11.430291383473561</v>
      </c>
      <c r="P26" s="33">
        <f t="shared" si="3"/>
        <v>9.1159201400624781</v>
      </c>
    </row>
  </sheetData>
  <conditionalFormatting sqref="C3:C11">
    <cfRule type="top10" dxfId="77" priority="40" bottom="1" rank="4"/>
    <cfRule type="top10" dxfId="76" priority="39" bottom="1" rank="1"/>
  </conditionalFormatting>
  <conditionalFormatting sqref="C16:C24">
    <cfRule type="top10" dxfId="75" priority="30" bottom="1" rank="4"/>
    <cfRule type="top10" dxfId="74" priority="29" bottom="1" rank="1"/>
  </conditionalFormatting>
  <conditionalFormatting sqref="D3:D11">
    <cfRule type="top10" dxfId="73" priority="36" bottom="1" rank="4"/>
    <cfRule type="top10" dxfId="72" priority="35" bottom="1" rank="1"/>
  </conditionalFormatting>
  <conditionalFormatting sqref="D16:D24">
    <cfRule type="top10" dxfId="71" priority="27" bottom="1" rank="1"/>
    <cfRule type="top10" dxfId="70" priority="28" bottom="1" rank="4"/>
  </conditionalFormatting>
  <conditionalFormatting sqref="E3:E11">
    <cfRule type="top10" dxfId="69" priority="38" bottom="1" rank="4"/>
    <cfRule type="top10" dxfId="68" priority="37" bottom="1" rank="1"/>
  </conditionalFormatting>
  <conditionalFormatting sqref="E16:E24">
    <cfRule type="top10" dxfId="67" priority="25" bottom="1" rank="1"/>
    <cfRule type="top10" dxfId="66" priority="26" bottom="1" rank="4"/>
  </conditionalFormatting>
  <conditionalFormatting sqref="F3:F11">
    <cfRule type="top10" dxfId="65" priority="55" bottom="1" rank="1"/>
    <cfRule type="top10" dxfId="64" priority="56" bottom="1" rank="4"/>
  </conditionalFormatting>
  <conditionalFormatting sqref="F16:F24">
    <cfRule type="top10" dxfId="63" priority="23" bottom="1" rank="1"/>
    <cfRule type="top10" dxfId="62" priority="24" bottom="1" rank="4"/>
  </conditionalFormatting>
  <conditionalFormatting sqref="G3:G11">
    <cfRule type="top10" dxfId="61" priority="54" bottom="1" rank="4"/>
    <cfRule type="top10" dxfId="60" priority="53" bottom="1" rank="1"/>
  </conditionalFormatting>
  <conditionalFormatting sqref="G16:G24">
    <cfRule type="top10" dxfId="59" priority="22" bottom="1" rank="4"/>
    <cfRule type="top10" dxfId="58" priority="21" bottom="1" rank="1"/>
  </conditionalFormatting>
  <conditionalFormatting sqref="H3:H11">
    <cfRule type="top10" dxfId="57" priority="52" bottom="1" rank="4"/>
    <cfRule type="top10" dxfId="56" priority="51" bottom="1" rank="1"/>
  </conditionalFormatting>
  <conditionalFormatting sqref="H16:H24">
    <cfRule type="top10" dxfId="55" priority="19" bottom="1" rank="1"/>
    <cfRule type="top10" dxfId="54" priority="20" bottom="1" rank="4"/>
  </conditionalFormatting>
  <conditionalFormatting sqref="I3:I11">
    <cfRule type="top10" dxfId="53" priority="49" bottom="1" rank="1"/>
    <cfRule type="top10" dxfId="52" priority="50" bottom="1" rank="4"/>
  </conditionalFormatting>
  <conditionalFormatting sqref="I16:I24">
    <cfRule type="top10" dxfId="51" priority="17" bottom="1" rank="1"/>
    <cfRule type="top10" dxfId="50" priority="18" bottom="1" rank="4"/>
  </conditionalFormatting>
  <conditionalFormatting sqref="J3:J11">
    <cfRule type="top10" dxfId="49" priority="47" bottom="1" rank="1"/>
    <cfRule type="top10" dxfId="48" priority="48" bottom="1" rank="4"/>
  </conditionalFormatting>
  <conditionalFormatting sqref="J16:J24">
    <cfRule type="top10" dxfId="47" priority="15" bottom="1" rank="1"/>
    <cfRule type="top10" dxfId="46" priority="16" bottom="1" rank="4"/>
  </conditionalFormatting>
  <conditionalFormatting sqref="K3:K11">
    <cfRule type="top10" dxfId="45" priority="45" bottom="1" rank="1"/>
    <cfRule type="top10" dxfId="44" priority="46" bottom="1" rank="4"/>
  </conditionalFormatting>
  <conditionalFormatting sqref="K16:K24">
    <cfRule type="top10" dxfId="43" priority="14" bottom="1" rank="4"/>
    <cfRule type="top10" dxfId="42" priority="13" bottom="1" rank="1"/>
  </conditionalFormatting>
  <conditionalFormatting sqref="L3:L11">
    <cfRule type="top10" dxfId="41" priority="2" bottom="1" rank="4"/>
    <cfRule type="top10" dxfId="40" priority="1" bottom="1" rank="1"/>
  </conditionalFormatting>
  <conditionalFormatting sqref="L16:L24">
    <cfRule type="top10" dxfId="39" priority="12" bottom="1" rank="4"/>
    <cfRule type="top10" dxfId="38" priority="11" bottom="1" rank="1"/>
  </conditionalFormatting>
  <conditionalFormatting sqref="M3:M11">
    <cfRule type="top10" dxfId="37" priority="43" bottom="1" rank="1"/>
    <cfRule type="top10" dxfId="36" priority="44" bottom="1" rank="4"/>
  </conditionalFormatting>
  <conditionalFormatting sqref="M16:M24">
    <cfRule type="top10" dxfId="35" priority="10" bottom="1" rank="4"/>
    <cfRule type="top10" dxfId="34" priority="9" bottom="1" rank="1"/>
  </conditionalFormatting>
  <conditionalFormatting sqref="N3:N11">
    <cfRule type="top10" dxfId="33" priority="41" bottom="1" rank="1"/>
    <cfRule type="top10" dxfId="32" priority="42" bottom="1" rank="4"/>
  </conditionalFormatting>
  <conditionalFormatting sqref="N16:N24">
    <cfRule type="top10" dxfId="31" priority="8" bottom="1" rank="4"/>
    <cfRule type="top10" dxfId="30" priority="7" bottom="1" rank="1"/>
  </conditionalFormatting>
  <conditionalFormatting sqref="O3:O11">
    <cfRule type="top10" dxfId="29" priority="31" bottom="1" rank="1"/>
    <cfRule type="top10" dxfId="28" priority="32" bottom="1" rank="4"/>
  </conditionalFormatting>
  <conditionalFormatting sqref="O16:O24">
    <cfRule type="top10" dxfId="27" priority="6" bottom="1" rank="4"/>
    <cfRule type="top10" dxfId="26" priority="5" bottom="1" rank="1"/>
  </conditionalFormatting>
  <conditionalFormatting sqref="P3:P11">
    <cfRule type="top10" dxfId="25" priority="33" bottom="1" rank="1"/>
    <cfRule type="top10" dxfId="24" priority="34" bottom="1" rank="4"/>
  </conditionalFormatting>
  <conditionalFormatting sqref="P16:P24">
    <cfRule type="top10" dxfId="23" priority="3" bottom="1" rank="1"/>
    <cfRule type="top10" dxfId="22" priority="4" bottom="1" rank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H42"/>
  <sheetViews>
    <sheetView zoomScale="70" zoomScaleNormal="70" workbookViewId="0">
      <selection activeCell="AE24" sqref="AE24"/>
    </sheetView>
  </sheetViews>
  <sheetFormatPr defaultRowHeight="14.4" x14ac:dyDescent="0.3"/>
  <cols>
    <col min="1" max="1" width="12.33203125" style="5" customWidth="1"/>
    <col min="2" max="2" width="12.33203125" style="5" bestFit="1" customWidth="1"/>
    <col min="3" max="3" width="12" style="5" hidden="1" customWidth="1"/>
    <col min="4" max="5" width="12" style="5" bestFit="1" customWidth="1"/>
    <col min="6" max="6" width="14.21875" style="5" bestFit="1" customWidth="1"/>
    <col min="7" max="7" width="12.109375" style="5" bestFit="1" customWidth="1"/>
    <col min="8" max="9" width="12" style="5" bestFit="1" customWidth="1"/>
    <col min="10" max="10" width="9.5546875" style="5" bestFit="1" customWidth="1"/>
    <col min="11" max="11" width="8.88671875" style="5"/>
    <col min="12" max="28" width="8.88671875" style="5" hidden="1" customWidth="1"/>
    <col min="29" max="30" width="8.88671875" style="5"/>
    <col min="31" max="31" width="92" style="5" bestFit="1" customWidth="1"/>
    <col min="32" max="32" width="19.44140625" style="5" customWidth="1"/>
    <col min="33" max="16384" width="8.88671875" style="5"/>
  </cols>
  <sheetData>
    <row r="1" spans="1:34" x14ac:dyDescent="0.3">
      <c r="A1" s="44" t="s">
        <v>19</v>
      </c>
      <c r="B1" s="44"/>
      <c r="C1" s="44"/>
      <c r="D1" s="44"/>
      <c r="E1" s="44"/>
      <c r="F1" s="44"/>
      <c r="G1" s="44"/>
      <c r="H1" s="44"/>
      <c r="I1" s="44"/>
    </row>
    <row r="2" spans="1:34" ht="57.6" customHeight="1" x14ac:dyDescent="0.3">
      <c r="B2" s="5" t="s">
        <v>32</v>
      </c>
      <c r="C2" s="1" t="s">
        <v>18</v>
      </c>
      <c r="D2" s="1" t="s">
        <v>17</v>
      </c>
      <c r="E2" s="1" t="s">
        <v>16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11</v>
      </c>
      <c r="L2" s="44" t="s">
        <v>36</v>
      </c>
      <c r="M2" s="44"/>
      <c r="N2" s="44"/>
      <c r="O2" s="44"/>
      <c r="P2" s="44"/>
      <c r="Q2" s="44"/>
      <c r="R2" s="44"/>
      <c r="S2" s="44"/>
      <c r="U2" s="46" t="s">
        <v>37</v>
      </c>
      <c r="V2" s="46"/>
      <c r="W2" s="46"/>
      <c r="X2" s="46"/>
      <c r="Y2" s="46"/>
      <c r="Z2" s="46"/>
      <c r="AA2" s="46"/>
      <c r="AB2" s="46"/>
      <c r="AC2" s="1"/>
    </row>
    <row r="3" spans="1:34" x14ac:dyDescent="0.3">
      <c r="A3" s="6">
        <v>1</v>
      </c>
      <c r="B3" s="19">
        <v>83.5648074074074</v>
      </c>
      <c r="C3" s="24">
        <v>76</v>
      </c>
      <c r="D3" s="24">
        <v>82.12</v>
      </c>
      <c r="E3" s="24">
        <v>83.13</v>
      </c>
      <c r="F3" s="24">
        <v>82.29</v>
      </c>
      <c r="G3" s="24">
        <v>86.11</v>
      </c>
      <c r="H3" s="24">
        <v>67.88</v>
      </c>
      <c r="I3" s="24">
        <v>83.2</v>
      </c>
      <c r="J3" s="25">
        <v>86.607100000000003</v>
      </c>
      <c r="L3" s="17">
        <f>$B3-C3</f>
        <v>7.5648074074074003</v>
      </c>
      <c r="M3" s="17">
        <f t="shared" ref="M3:S11" si="0">$B3-D3</f>
        <v>1.4448074074073958</v>
      </c>
      <c r="N3" s="17">
        <f t="shared" si="0"/>
        <v>0.43480740740740487</v>
      </c>
      <c r="O3" s="17">
        <f t="shared" si="0"/>
        <v>1.2748074074073941</v>
      </c>
      <c r="P3" s="17">
        <f t="shared" si="0"/>
        <v>-2.5451925925925991</v>
      </c>
      <c r="Q3" s="17">
        <f t="shared" si="0"/>
        <v>15.684807407407405</v>
      </c>
      <c r="R3" s="17">
        <f t="shared" si="0"/>
        <v>0.36480740740739748</v>
      </c>
      <c r="S3" s="17">
        <f t="shared" si="0"/>
        <v>-3.0422925925926023</v>
      </c>
      <c r="U3" s="17">
        <f>ABS(L3)</f>
        <v>7.5648074074074003</v>
      </c>
      <c r="V3" s="17">
        <f t="shared" ref="V3:AB3" si="1">ABS(M3)</f>
        <v>1.4448074074073958</v>
      </c>
      <c r="W3" s="17">
        <f t="shared" si="1"/>
        <v>0.43480740740740487</v>
      </c>
      <c r="X3" s="17">
        <f t="shared" si="1"/>
        <v>1.2748074074073941</v>
      </c>
      <c r="Y3" s="17">
        <f t="shared" si="1"/>
        <v>2.5451925925925991</v>
      </c>
      <c r="Z3" s="17">
        <f t="shared" si="1"/>
        <v>15.684807407407405</v>
      </c>
      <c r="AA3" s="17">
        <f t="shared" si="1"/>
        <v>0.36480740740739748</v>
      </c>
      <c r="AB3" s="17">
        <f t="shared" si="1"/>
        <v>3.0422925925926023</v>
      </c>
      <c r="AC3" s="17"/>
      <c r="AD3" s="7">
        <v>41</v>
      </c>
      <c r="AE3" s="8" t="s">
        <v>10</v>
      </c>
    </row>
    <row r="4" spans="1:34" x14ac:dyDescent="0.3">
      <c r="A4" s="6">
        <v>2</v>
      </c>
      <c r="B4" s="20">
        <v>73.456796296296289</v>
      </c>
      <c r="C4" s="26">
        <v>56.5</v>
      </c>
      <c r="D4" s="26">
        <v>44.86</v>
      </c>
      <c r="E4" s="26">
        <v>65.45</v>
      </c>
      <c r="F4" s="26">
        <v>60.42</v>
      </c>
      <c r="G4" s="26">
        <v>60.76</v>
      </c>
      <c r="H4" s="26">
        <v>42.18</v>
      </c>
      <c r="I4" s="26">
        <v>65.69</v>
      </c>
      <c r="J4" s="27">
        <v>61.261299999999999</v>
      </c>
      <c r="L4" s="17">
        <f t="shared" ref="L4:L11" si="2">$B4-C4</f>
        <v>16.956796296296289</v>
      </c>
      <c r="M4" s="17">
        <f t="shared" si="0"/>
        <v>28.59679629629629</v>
      </c>
      <c r="N4" s="17">
        <f t="shared" si="0"/>
        <v>8.0067962962962866</v>
      </c>
      <c r="O4" s="17">
        <f t="shared" si="0"/>
        <v>13.036796296296288</v>
      </c>
      <c r="P4" s="17">
        <f t="shared" si="0"/>
        <v>12.696796296296291</v>
      </c>
      <c r="Q4" s="17">
        <f t="shared" si="0"/>
        <v>31.27679629629629</v>
      </c>
      <c r="R4" s="17">
        <f t="shared" si="0"/>
        <v>7.7667962962962918</v>
      </c>
      <c r="S4" s="17">
        <f t="shared" si="0"/>
        <v>12.195496296296291</v>
      </c>
      <c r="U4" s="17">
        <f t="shared" ref="U4:U11" si="3">ABS(L4)</f>
        <v>16.956796296296289</v>
      </c>
      <c r="V4" s="17">
        <f t="shared" ref="V4:V11" si="4">ABS(M4)</f>
        <v>28.59679629629629</v>
      </c>
      <c r="W4" s="17">
        <f t="shared" ref="W4:W11" si="5">ABS(N4)</f>
        <v>8.0067962962962866</v>
      </c>
      <c r="X4" s="17">
        <f t="shared" ref="X4:X11" si="6">ABS(O4)</f>
        <v>13.036796296296288</v>
      </c>
      <c r="Y4" s="17">
        <f t="shared" ref="Y4:Y11" si="7">ABS(P4)</f>
        <v>12.696796296296291</v>
      </c>
      <c r="Z4" s="17">
        <f t="shared" ref="Z4:Z11" si="8">ABS(Q4)</f>
        <v>31.27679629629629</v>
      </c>
      <c r="AA4" s="17">
        <f t="shared" ref="AA4:AA11" si="9">ABS(R4)</f>
        <v>7.7667962962962918</v>
      </c>
      <c r="AB4" s="17">
        <f t="shared" ref="AB4:AB11" si="10">ABS(S4)</f>
        <v>12.195496296296291</v>
      </c>
      <c r="AC4" s="17"/>
      <c r="AD4" s="7" t="s">
        <v>9</v>
      </c>
      <c r="AE4" s="9" t="s">
        <v>8</v>
      </c>
    </row>
    <row r="5" spans="1:34" x14ac:dyDescent="0.3">
      <c r="A5" s="6">
        <v>3</v>
      </c>
      <c r="B5" s="20">
        <v>89.390433333333334</v>
      </c>
      <c r="C5" s="26">
        <v>81.25</v>
      </c>
      <c r="D5" s="26">
        <v>86.6</v>
      </c>
      <c r="E5" s="26">
        <v>80.290000000000006</v>
      </c>
      <c r="F5" s="26">
        <v>82.99</v>
      </c>
      <c r="G5" s="26">
        <v>86.81</v>
      </c>
      <c r="H5" s="26">
        <v>77.87</v>
      </c>
      <c r="I5" s="26">
        <v>90.29</v>
      </c>
      <c r="J5" s="27">
        <v>87.2727</v>
      </c>
      <c r="L5" s="17">
        <f t="shared" si="2"/>
        <v>8.1404333333333341</v>
      </c>
      <c r="M5" s="17">
        <f t="shared" si="0"/>
        <v>2.7904333333333398</v>
      </c>
      <c r="N5" s="17">
        <f t="shared" si="0"/>
        <v>9.1004333333333278</v>
      </c>
      <c r="O5" s="17">
        <f t="shared" si="0"/>
        <v>6.4004333333333392</v>
      </c>
      <c r="P5" s="17">
        <f t="shared" si="0"/>
        <v>2.5804333333333318</v>
      </c>
      <c r="Q5" s="17">
        <f t="shared" si="0"/>
        <v>11.52043333333333</v>
      </c>
      <c r="R5" s="17">
        <f t="shared" si="0"/>
        <v>-0.89956666666667218</v>
      </c>
      <c r="S5" s="17">
        <f t="shared" si="0"/>
        <v>2.1177333333333337</v>
      </c>
      <c r="U5" s="17">
        <f t="shared" si="3"/>
        <v>8.1404333333333341</v>
      </c>
      <c r="V5" s="17">
        <f t="shared" si="4"/>
        <v>2.7904333333333398</v>
      </c>
      <c r="W5" s="17">
        <f t="shared" si="5"/>
        <v>9.1004333333333278</v>
      </c>
      <c r="X5" s="17">
        <f t="shared" si="6"/>
        <v>6.4004333333333392</v>
      </c>
      <c r="Y5" s="17">
        <f t="shared" si="7"/>
        <v>2.5804333333333318</v>
      </c>
      <c r="Z5" s="17">
        <f t="shared" si="8"/>
        <v>11.52043333333333</v>
      </c>
      <c r="AA5" s="17">
        <f t="shared" si="9"/>
        <v>0.89956666666667218</v>
      </c>
      <c r="AB5" s="17">
        <f t="shared" si="10"/>
        <v>2.1177333333333337</v>
      </c>
      <c r="AC5" s="17"/>
      <c r="AD5" s="7">
        <v>46</v>
      </c>
      <c r="AE5" s="9" t="s">
        <v>7</v>
      </c>
    </row>
    <row r="6" spans="1:34" x14ac:dyDescent="0.3">
      <c r="A6" s="6">
        <v>4</v>
      </c>
      <c r="B6" s="20">
        <v>74.633481481481482</v>
      </c>
      <c r="C6" s="26">
        <v>61</v>
      </c>
      <c r="D6" s="26">
        <v>66.28</v>
      </c>
      <c r="E6" s="26">
        <v>81.599999999999994</v>
      </c>
      <c r="F6" s="26">
        <v>72.569999999999993</v>
      </c>
      <c r="G6" s="26">
        <v>67.36</v>
      </c>
      <c r="H6" s="26">
        <v>51.77</v>
      </c>
      <c r="I6" s="26">
        <v>69.42</v>
      </c>
      <c r="J6" s="27">
        <v>75.2</v>
      </c>
      <c r="L6" s="17">
        <f t="shared" si="2"/>
        <v>13.633481481481482</v>
      </c>
      <c r="M6" s="17">
        <f t="shared" si="0"/>
        <v>8.3534814814814808</v>
      </c>
      <c r="N6" s="17">
        <f t="shared" si="0"/>
        <v>-6.9665185185185123</v>
      </c>
      <c r="O6" s="17">
        <f t="shared" si="0"/>
        <v>2.0634814814814888</v>
      </c>
      <c r="P6" s="17">
        <f t="shared" si="0"/>
        <v>7.2734814814814825</v>
      </c>
      <c r="Q6" s="17">
        <f t="shared" si="0"/>
        <v>22.863481481481479</v>
      </c>
      <c r="R6" s="17">
        <f t="shared" si="0"/>
        <v>5.2134814814814803</v>
      </c>
      <c r="S6" s="17">
        <f t="shared" si="0"/>
        <v>-0.56651851851852086</v>
      </c>
      <c r="U6" s="17">
        <f t="shared" si="3"/>
        <v>13.633481481481482</v>
      </c>
      <c r="V6" s="17">
        <f t="shared" si="4"/>
        <v>8.3534814814814808</v>
      </c>
      <c r="W6" s="17">
        <f t="shared" si="5"/>
        <v>6.9665185185185123</v>
      </c>
      <c r="X6" s="17">
        <f t="shared" si="6"/>
        <v>2.0634814814814888</v>
      </c>
      <c r="Y6" s="17">
        <f t="shared" si="7"/>
        <v>7.2734814814814825</v>
      </c>
      <c r="Z6" s="17">
        <f t="shared" si="8"/>
        <v>22.863481481481479</v>
      </c>
      <c r="AA6" s="17">
        <f t="shared" si="9"/>
        <v>5.2134814814814803</v>
      </c>
      <c r="AB6" s="17">
        <f t="shared" si="10"/>
        <v>0.56651851851852086</v>
      </c>
      <c r="AC6" s="17"/>
      <c r="AD6" s="7">
        <v>42</v>
      </c>
      <c r="AE6" s="8" t="s">
        <v>6</v>
      </c>
    </row>
    <row r="7" spans="1:34" x14ac:dyDescent="0.3">
      <c r="A7" s="6">
        <v>5</v>
      </c>
      <c r="B7" s="20">
        <v>81.404318518518537</v>
      </c>
      <c r="C7" s="26">
        <v>55</v>
      </c>
      <c r="D7" s="26">
        <v>48.72</v>
      </c>
      <c r="E7" s="26">
        <v>76.7</v>
      </c>
      <c r="F7" s="26">
        <v>60.07</v>
      </c>
      <c r="G7" s="26">
        <v>62.5</v>
      </c>
      <c r="H7" s="26">
        <v>50.17</v>
      </c>
      <c r="I7" s="26">
        <v>61.65</v>
      </c>
      <c r="J7" s="27">
        <v>64.545500000000004</v>
      </c>
      <c r="L7" s="17">
        <f t="shared" si="2"/>
        <v>26.404318518518537</v>
      </c>
      <c r="M7" s="17">
        <f t="shared" si="0"/>
        <v>32.684318518518538</v>
      </c>
      <c r="N7" s="17">
        <f t="shared" si="0"/>
        <v>4.7043185185185337</v>
      </c>
      <c r="O7" s="17">
        <f t="shared" si="0"/>
        <v>21.334318518518536</v>
      </c>
      <c r="P7" s="17">
        <f t="shared" si="0"/>
        <v>18.904318518518537</v>
      </c>
      <c r="Q7" s="17">
        <f t="shared" si="0"/>
        <v>31.234318518518535</v>
      </c>
      <c r="R7" s="17">
        <f t="shared" si="0"/>
        <v>19.754318518518538</v>
      </c>
      <c r="S7" s="17">
        <f t="shared" si="0"/>
        <v>16.858818518518532</v>
      </c>
      <c r="U7" s="17">
        <f t="shared" si="3"/>
        <v>26.404318518518537</v>
      </c>
      <c r="V7" s="17">
        <f t="shared" si="4"/>
        <v>32.684318518518538</v>
      </c>
      <c r="W7" s="17">
        <f t="shared" si="5"/>
        <v>4.7043185185185337</v>
      </c>
      <c r="X7" s="17">
        <f t="shared" si="6"/>
        <v>21.334318518518536</v>
      </c>
      <c r="Y7" s="17">
        <f t="shared" si="7"/>
        <v>18.904318518518537</v>
      </c>
      <c r="Z7" s="17">
        <f t="shared" si="8"/>
        <v>31.234318518518535</v>
      </c>
      <c r="AA7" s="17">
        <f t="shared" si="9"/>
        <v>19.754318518518538</v>
      </c>
      <c r="AB7" s="17">
        <f t="shared" si="10"/>
        <v>16.858818518518532</v>
      </c>
      <c r="AC7" s="17"/>
      <c r="AD7" s="7">
        <v>44</v>
      </c>
      <c r="AE7" s="8" t="s">
        <v>5</v>
      </c>
    </row>
    <row r="8" spans="1:34" x14ac:dyDescent="0.3">
      <c r="A8" s="6">
        <v>6</v>
      </c>
      <c r="B8" s="20">
        <v>84.889403703703721</v>
      </c>
      <c r="C8" s="26">
        <v>45.25</v>
      </c>
      <c r="D8" s="26">
        <v>53.3</v>
      </c>
      <c r="E8" s="26">
        <v>71.12</v>
      </c>
      <c r="F8" s="26">
        <v>44.1</v>
      </c>
      <c r="G8" s="26">
        <v>45.14</v>
      </c>
      <c r="H8" s="26">
        <v>45.97</v>
      </c>
      <c r="I8" s="26">
        <v>60.74</v>
      </c>
      <c r="J8" s="27">
        <v>65.909099999999995</v>
      </c>
      <c r="L8" s="17">
        <f t="shared" si="2"/>
        <v>39.639403703703721</v>
      </c>
      <c r="M8" s="17">
        <f t="shared" si="0"/>
        <v>31.589403703703724</v>
      </c>
      <c r="N8" s="17">
        <f t="shared" si="0"/>
        <v>13.769403703703716</v>
      </c>
      <c r="O8" s="17">
        <f t="shared" si="0"/>
        <v>40.789403703703719</v>
      </c>
      <c r="P8" s="17">
        <f t="shared" si="0"/>
        <v>39.74940370370372</v>
      </c>
      <c r="Q8" s="17">
        <f t="shared" si="0"/>
        <v>38.919403703703722</v>
      </c>
      <c r="R8" s="17">
        <f t="shared" si="0"/>
        <v>24.149403703703719</v>
      </c>
      <c r="S8" s="17">
        <f t="shared" si="0"/>
        <v>18.980303703703726</v>
      </c>
      <c r="U8" s="17">
        <f t="shared" si="3"/>
        <v>39.639403703703721</v>
      </c>
      <c r="V8" s="17">
        <f t="shared" si="4"/>
        <v>31.589403703703724</v>
      </c>
      <c r="W8" s="17">
        <f t="shared" si="5"/>
        <v>13.769403703703716</v>
      </c>
      <c r="X8" s="17">
        <f t="shared" si="6"/>
        <v>40.789403703703719</v>
      </c>
      <c r="Y8" s="17">
        <f t="shared" si="7"/>
        <v>39.74940370370372</v>
      </c>
      <c r="Z8" s="17">
        <f t="shared" si="8"/>
        <v>38.919403703703722</v>
      </c>
      <c r="AA8" s="17">
        <f t="shared" si="9"/>
        <v>24.149403703703719</v>
      </c>
      <c r="AB8" s="17">
        <f t="shared" si="10"/>
        <v>18.980303703703726</v>
      </c>
      <c r="AC8" s="17"/>
      <c r="AD8" s="7" t="s">
        <v>4</v>
      </c>
      <c r="AE8" s="8" t="s">
        <v>3</v>
      </c>
    </row>
    <row r="9" spans="1:34" x14ac:dyDescent="0.3">
      <c r="A9" s="6">
        <v>7</v>
      </c>
      <c r="B9" s="20">
        <v>86.818418518518513</v>
      </c>
      <c r="C9" s="26">
        <v>82.75</v>
      </c>
      <c r="D9" s="26">
        <v>72.64</v>
      </c>
      <c r="E9" s="26">
        <v>84</v>
      </c>
      <c r="F9" s="26">
        <v>86.11</v>
      </c>
      <c r="G9" s="26">
        <v>90.63</v>
      </c>
      <c r="H9" s="26">
        <v>87.5</v>
      </c>
      <c r="I9" s="26">
        <v>85.18</v>
      </c>
      <c r="J9" s="27">
        <v>83.783799999999999</v>
      </c>
      <c r="L9" s="17">
        <f t="shared" si="2"/>
        <v>4.0684185185185129</v>
      </c>
      <c r="M9" s="17">
        <f t="shared" si="0"/>
        <v>14.178418518518512</v>
      </c>
      <c r="N9" s="17">
        <f t="shared" si="0"/>
        <v>2.8184185185185129</v>
      </c>
      <c r="O9" s="17">
        <f t="shared" si="0"/>
        <v>0.70841851851851345</v>
      </c>
      <c r="P9" s="17">
        <f t="shared" si="0"/>
        <v>-3.8115814814814826</v>
      </c>
      <c r="Q9" s="17">
        <f t="shared" si="0"/>
        <v>-0.68158148148148712</v>
      </c>
      <c r="R9" s="17">
        <f t="shared" si="0"/>
        <v>1.6384185185185061</v>
      </c>
      <c r="S9" s="17">
        <f t="shared" si="0"/>
        <v>3.0346185185185135</v>
      </c>
      <c r="U9" s="17">
        <f t="shared" si="3"/>
        <v>4.0684185185185129</v>
      </c>
      <c r="V9" s="17">
        <f t="shared" si="4"/>
        <v>14.178418518518512</v>
      </c>
      <c r="W9" s="17">
        <f t="shared" si="5"/>
        <v>2.8184185185185129</v>
      </c>
      <c r="X9" s="17">
        <f t="shared" si="6"/>
        <v>0.70841851851851345</v>
      </c>
      <c r="Y9" s="17">
        <f t="shared" si="7"/>
        <v>3.8115814814814826</v>
      </c>
      <c r="Z9" s="17">
        <f t="shared" si="8"/>
        <v>0.68158148148148712</v>
      </c>
      <c r="AA9" s="17">
        <f t="shared" si="9"/>
        <v>1.6384185185185061</v>
      </c>
      <c r="AB9" s="17">
        <f t="shared" si="10"/>
        <v>3.0346185185185135</v>
      </c>
      <c r="AC9" s="17"/>
      <c r="AD9" s="7" t="s">
        <v>2</v>
      </c>
      <c r="AE9" s="5" t="s">
        <v>1</v>
      </c>
    </row>
    <row r="10" spans="1:34" x14ac:dyDescent="0.3">
      <c r="A10" s="6">
        <v>8</v>
      </c>
      <c r="B10" s="20">
        <v>88.490225925925913</v>
      </c>
      <c r="C10" s="26">
        <v>81.25</v>
      </c>
      <c r="D10" s="26">
        <v>82.33</v>
      </c>
      <c r="E10" s="26">
        <v>82.66</v>
      </c>
      <c r="F10" s="26">
        <v>77.08</v>
      </c>
      <c r="G10" s="26">
        <v>81.25</v>
      </c>
      <c r="H10" s="26">
        <v>85.79</v>
      </c>
      <c r="I10" s="26">
        <v>84.21</v>
      </c>
      <c r="J10" s="27">
        <v>89.908299999999997</v>
      </c>
      <c r="L10" s="17">
        <f t="shared" si="2"/>
        <v>7.2402259259259125</v>
      </c>
      <c r="M10" s="17">
        <f t="shared" si="0"/>
        <v>6.1602259259259142</v>
      </c>
      <c r="N10" s="17">
        <f t="shared" si="0"/>
        <v>5.8302259259259159</v>
      </c>
      <c r="O10" s="17">
        <f t="shared" si="0"/>
        <v>11.410225925925914</v>
      </c>
      <c r="P10" s="17">
        <f t="shared" si="0"/>
        <v>7.2402259259259125</v>
      </c>
      <c r="Q10" s="17">
        <f t="shared" si="0"/>
        <v>2.7002259259259063</v>
      </c>
      <c r="R10" s="17">
        <f t="shared" si="0"/>
        <v>4.2802259259259188</v>
      </c>
      <c r="S10" s="17">
        <f t="shared" si="0"/>
        <v>-1.4180740740740845</v>
      </c>
      <c r="U10" s="17">
        <f t="shared" si="3"/>
        <v>7.2402259259259125</v>
      </c>
      <c r="V10" s="17">
        <f t="shared" si="4"/>
        <v>6.1602259259259142</v>
      </c>
      <c r="W10" s="17">
        <f t="shared" si="5"/>
        <v>5.8302259259259159</v>
      </c>
      <c r="X10" s="17">
        <f t="shared" si="6"/>
        <v>11.410225925925914</v>
      </c>
      <c r="Y10" s="17">
        <f t="shared" si="7"/>
        <v>7.2402259259259125</v>
      </c>
      <c r="Z10" s="17">
        <f t="shared" si="8"/>
        <v>2.7002259259259063</v>
      </c>
      <c r="AA10" s="17">
        <f t="shared" si="9"/>
        <v>4.2802259259259188</v>
      </c>
      <c r="AB10" s="17">
        <f t="shared" si="10"/>
        <v>1.4180740740740845</v>
      </c>
      <c r="AC10" s="17"/>
      <c r="AG10" s="7"/>
      <c r="AH10" s="8"/>
    </row>
    <row r="11" spans="1:34" x14ac:dyDescent="0.3">
      <c r="A11" s="6">
        <v>9</v>
      </c>
      <c r="B11" s="30">
        <v>91.808129629629605</v>
      </c>
      <c r="C11" s="28">
        <v>70.75</v>
      </c>
      <c r="D11" s="28">
        <v>76.349999999999994</v>
      </c>
      <c r="E11" s="28">
        <v>80.739999999999995</v>
      </c>
      <c r="F11" s="28">
        <v>75</v>
      </c>
      <c r="G11" s="28">
        <v>77.08</v>
      </c>
      <c r="H11" s="28">
        <v>76.31</v>
      </c>
      <c r="I11" s="28">
        <v>85.48</v>
      </c>
      <c r="J11" s="29">
        <v>92.0792</v>
      </c>
      <c r="L11" s="17">
        <f t="shared" si="2"/>
        <v>21.058129629629605</v>
      </c>
      <c r="M11" s="17">
        <f t="shared" si="0"/>
        <v>15.45812962962961</v>
      </c>
      <c r="N11" s="17">
        <f t="shared" si="0"/>
        <v>11.06812962962961</v>
      </c>
      <c r="O11" s="17">
        <f t="shared" si="0"/>
        <v>16.808129629629605</v>
      </c>
      <c r="P11" s="17">
        <f t="shared" si="0"/>
        <v>14.728129629629606</v>
      </c>
      <c r="Q11" s="17">
        <f t="shared" si="0"/>
        <v>15.498129629629602</v>
      </c>
      <c r="R11" s="17">
        <f t="shared" si="0"/>
        <v>6.3281296296296006</v>
      </c>
      <c r="S11" s="17">
        <f t="shared" si="0"/>
        <v>-0.27107037037039561</v>
      </c>
      <c r="U11" s="17">
        <f t="shared" si="3"/>
        <v>21.058129629629605</v>
      </c>
      <c r="V11" s="17">
        <f t="shared" si="4"/>
        <v>15.45812962962961</v>
      </c>
      <c r="W11" s="17">
        <f t="shared" si="5"/>
        <v>11.06812962962961</v>
      </c>
      <c r="X11" s="17">
        <f t="shared" si="6"/>
        <v>16.808129629629605</v>
      </c>
      <c r="Y11" s="17">
        <f t="shared" si="7"/>
        <v>14.728129629629606</v>
      </c>
      <c r="Z11" s="17">
        <f t="shared" si="8"/>
        <v>15.498129629629602</v>
      </c>
      <c r="AA11" s="17">
        <f t="shared" si="9"/>
        <v>6.3281296296296006</v>
      </c>
      <c r="AB11" s="17">
        <f t="shared" si="10"/>
        <v>0.27107037037039561</v>
      </c>
      <c r="AC11" s="17"/>
      <c r="AG11" s="7"/>
      <c r="AH11" s="8"/>
    </row>
    <row r="12" spans="1:34" x14ac:dyDescent="0.3">
      <c r="A12" s="6" t="s">
        <v>0</v>
      </c>
      <c r="B12" s="21">
        <f t="shared" ref="B12" si="11">AVERAGE(B3:B11)</f>
        <v>83.828446090534982</v>
      </c>
      <c r="C12" s="22">
        <v>67.75</v>
      </c>
      <c r="D12" s="22">
        <v>68.13</v>
      </c>
      <c r="E12" s="22">
        <v>78.41</v>
      </c>
      <c r="F12" s="22">
        <v>71.180000000000007</v>
      </c>
      <c r="G12" s="22">
        <v>73.069999999999993</v>
      </c>
      <c r="H12" s="22">
        <v>65.05</v>
      </c>
      <c r="I12" s="22">
        <v>76.44</v>
      </c>
      <c r="J12" s="23">
        <v>78.507400000000004</v>
      </c>
      <c r="L12" s="17"/>
      <c r="M12" s="17"/>
      <c r="N12" s="17"/>
      <c r="O12" s="17"/>
      <c r="P12" s="17"/>
      <c r="Q12" s="17"/>
      <c r="R12" s="17"/>
      <c r="U12" s="17"/>
      <c r="AG12" s="7"/>
      <c r="AH12" s="8"/>
    </row>
    <row r="13" spans="1:34" x14ac:dyDescent="0.3">
      <c r="A13" s="6"/>
      <c r="B13" s="18"/>
      <c r="C13" s="6"/>
      <c r="D13" s="6"/>
      <c r="E13" s="6"/>
      <c r="F13" s="6"/>
      <c r="G13" s="6"/>
      <c r="H13" s="6"/>
      <c r="I13" s="6"/>
      <c r="J13" s="6"/>
      <c r="L13" s="17"/>
      <c r="M13" s="17"/>
      <c r="N13" s="17"/>
      <c r="O13" s="17"/>
      <c r="P13" s="17"/>
      <c r="Q13" s="17"/>
      <c r="R13" s="17"/>
      <c r="U13" s="17"/>
      <c r="AG13" s="7"/>
      <c r="AH13" s="8"/>
    </row>
    <row r="14" spans="1:34" x14ac:dyDescent="0.3">
      <c r="A14" s="6"/>
      <c r="B14" s="18"/>
      <c r="C14" s="6"/>
      <c r="D14" s="6"/>
      <c r="E14" s="6"/>
      <c r="F14" s="6"/>
      <c r="G14" s="6"/>
      <c r="H14" s="6"/>
      <c r="I14" s="6"/>
      <c r="J14" s="6"/>
      <c r="U14" s="17"/>
      <c r="AG14" s="7"/>
      <c r="AH14" s="8"/>
    </row>
    <row r="15" spans="1:34" x14ac:dyDescent="0.3">
      <c r="A15" s="6"/>
      <c r="B15" s="18"/>
      <c r="C15" s="45" t="s">
        <v>38</v>
      </c>
      <c r="D15" s="45"/>
      <c r="E15" s="45"/>
      <c r="F15" s="45"/>
      <c r="G15" s="45"/>
      <c r="H15" s="45"/>
      <c r="I15" s="45"/>
      <c r="J15" s="45"/>
      <c r="U15" s="17"/>
      <c r="AG15" s="7"/>
      <c r="AH15" s="8"/>
    </row>
    <row r="16" spans="1:34" x14ac:dyDescent="0.3">
      <c r="A16" s="6"/>
      <c r="B16" s="18"/>
      <c r="C16" s="17">
        <f t="shared" ref="C16:C24" si="12">IF(L3=0,"",_xlfn.RANK.AVG(U3,U$3:U$11,1))</f>
        <v>3</v>
      </c>
      <c r="D16" s="17">
        <f t="shared" ref="D16:D24" si="13">IF(M3=0,"",_xlfn.RANK.AVG(V3,V$3:V$11,1))</f>
        <v>1</v>
      </c>
      <c r="E16" s="17">
        <f t="shared" ref="E16:E24" si="14">IF(N3=0,"",_xlfn.RANK.AVG(W3,W$3:W$11,1))</f>
        <v>1</v>
      </c>
      <c r="F16" s="17">
        <f t="shared" ref="F16:F24" si="15">IF(O3=0,"",_xlfn.RANK.AVG(X3,X$3:X$11,1))</f>
        <v>2</v>
      </c>
      <c r="G16" s="17">
        <f t="shared" ref="G16:G24" si="16">IF(P3=0,"",_xlfn.RANK.AVG(Y3,Y$3:Y$11,1))</f>
        <v>1</v>
      </c>
      <c r="H16" s="17">
        <f t="shared" ref="H16:H24" si="17">IF(Q3=0,"",_xlfn.RANK.AVG(Z3,Z$3:Z$11,1))</f>
        <v>5</v>
      </c>
      <c r="I16" s="17">
        <f t="shared" ref="I16:I24" si="18">IF(R3=0,"",_xlfn.RANK.AVG(AA3,AA$3:AA$11,1))</f>
        <v>1</v>
      </c>
      <c r="J16" s="17">
        <f t="shared" ref="J16:J24" si="19">IF(S3=0,"",_xlfn.RANK.AVG(AB3,AB$3:AB$11,1))</f>
        <v>6</v>
      </c>
      <c r="L16" s="5">
        <f t="shared" ref="L16:L24" si="20">IF(L3&gt;0,C16,"")</f>
        <v>3</v>
      </c>
      <c r="M16" s="5">
        <f t="shared" ref="M16:M24" si="21">IF(M3&gt;0,D16,"")</f>
        <v>1</v>
      </c>
      <c r="N16" s="5">
        <f t="shared" ref="N16:N24" si="22">IF(N3&gt;0,E16,"")</f>
        <v>1</v>
      </c>
      <c r="O16" s="5">
        <f t="shared" ref="O16:O24" si="23">IF(O3&gt;0,F16,"")</f>
        <v>2</v>
      </c>
      <c r="P16" s="5" t="str">
        <f t="shared" ref="P16:P24" si="24">IF(P3&gt;0,G16,"")</f>
        <v/>
      </c>
      <c r="Q16" s="5">
        <f t="shared" ref="Q16:Q24" si="25">IF(Q3&gt;0,H16,"")</f>
        <v>5</v>
      </c>
      <c r="R16" s="5">
        <f t="shared" ref="R16:R24" si="26">IF(R3&gt;0,I16,"")</f>
        <v>1</v>
      </c>
      <c r="S16" s="5" t="str">
        <f t="shared" ref="S16:S24" si="27">IF(S3&gt;0,J16,"")</f>
        <v/>
      </c>
      <c r="U16" s="17" t="str">
        <f t="shared" ref="U16:U24" si="28">IF(L3&lt;0,C16,"")</f>
        <v/>
      </c>
      <c r="V16" s="17" t="str">
        <f t="shared" ref="V16:V24" si="29">IF(M3&lt;0,D16,"")</f>
        <v/>
      </c>
      <c r="W16" s="17" t="str">
        <f t="shared" ref="W16:W24" si="30">IF(N3&lt;0,E16,"")</f>
        <v/>
      </c>
      <c r="X16" s="17" t="str">
        <f t="shared" ref="X16:X24" si="31">IF(O3&lt;0,F16,"")</f>
        <v/>
      </c>
      <c r="Y16" s="17">
        <f t="shared" ref="Y16:Y24" si="32">IF(P3&lt;0,G16,"")</f>
        <v>1</v>
      </c>
      <c r="Z16" s="17" t="str">
        <f t="shared" ref="Z16:Z24" si="33">IF(Q3&lt;0,H16,"")</f>
        <v/>
      </c>
      <c r="AA16" s="17" t="str">
        <f t="shared" ref="AA16:AA24" si="34">IF(R3&lt;0,I16,"")</f>
        <v/>
      </c>
      <c r="AB16" s="17">
        <f t="shared" ref="AB16:AB24" si="35">IF(S3&lt;0,J16,"")</f>
        <v>6</v>
      </c>
      <c r="AG16" s="7"/>
      <c r="AH16" s="8"/>
    </row>
    <row r="17" spans="1:34" x14ac:dyDescent="0.3">
      <c r="A17" s="6"/>
      <c r="B17" s="18"/>
      <c r="C17" s="17">
        <f t="shared" si="12"/>
        <v>6</v>
      </c>
      <c r="D17" s="17">
        <f t="shared" si="13"/>
        <v>7</v>
      </c>
      <c r="E17" s="17">
        <f t="shared" si="14"/>
        <v>6</v>
      </c>
      <c r="F17" s="17">
        <f t="shared" si="15"/>
        <v>6</v>
      </c>
      <c r="G17" s="17">
        <f t="shared" si="16"/>
        <v>6</v>
      </c>
      <c r="H17" s="17">
        <f t="shared" si="17"/>
        <v>8</v>
      </c>
      <c r="I17" s="17">
        <f t="shared" si="18"/>
        <v>7</v>
      </c>
      <c r="J17" s="17">
        <f t="shared" si="19"/>
        <v>7</v>
      </c>
      <c r="L17" s="5">
        <f t="shared" si="20"/>
        <v>6</v>
      </c>
      <c r="M17" s="5">
        <f t="shared" si="21"/>
        <v>7</v>
      </c>
      <c r="N17" s="5">
        <f t="shared" si="22"/>
        <v>6</v>
      </c>
      <c r="O17" s="5">
        <f t="shared" si="23"/>
        <v>6</v>
      </c>
      <c r="P17" s="5">
        <f t="shared" si="24"/>
        <v>6</v>
      </c>
      <c r="Q17" s="5">
        <f t="shared" si="25"/>
        <v>8</v>
      </c>
      <c r="R17" s="5">
        <f t="shared" si="26"/>
        <v>7</v>
      </c>
      <c r="S17" s="5">
        <f t="shared" si="27"/>
        <v>7</v>
      </c>
      <c r="U17" s="17" t="str">
        <f t="shared" si="28"/>
        <v/>
      </c>
      <c r="V17" s="17" t="str">
        <f t="shared" si="29"/>
        <v/>
      </c>
      <c r="W17" s="17" t="str">
        <f t="shared" si="30"/>
        <v/>
      </c>
      <c r="X17" s="17" t="str">
        <f t="shared" si="31"/>
        <v/>
      </c>
      <c r="Y17" s="17" t="str">
        <f t="shared" si="32"/>
        <v/>
      </c>
      <c r="Z17" s="17" t="str">
        <f t="shared" si="33"/>
        <v/>
      </c>
      <c r="AA17" s="17" t="str">
        <f t="shared" si="34"/>
        <v/>
      </c>
      <c r="AB17" s="17" t="str">
        <f t="shared" si="35"/>
        <v/>
      </c>
      <c r="AG17" s="7"/>
      <c r="AH17" s="8"/>
    </row>
    <row r="18" spans="1:34" x14ac:dyDescent="0.3">
      <c r="A18" s="6"/>
      <c r="B18" s="18"/>
      <c r="C18" s="17">
        <f t="shared" si="12"/>
        <v>4</v>
      </c>
      <c r="D18" s="17">
        <f t="shared" si="13"/>
        <v>2</v>
      </c>
      <c r="E18" s="17">
        <f t="shared" si="14"/>
        <v>7</v>
      </c>
      <c r="F18" s="17">
        <f t="shared" si="15"/>
        <v>4</v>
      </c>
      <c r="G18" s="17">
        <f t="shared" si="16"/>
        <v>2</v>
      </c>
      <c r="H18" s="17">
        <f t="shared" si="17"/>
        <v>3</v>
      </c>
      <c r="I18" s="17">
        <f t="shared" si="18"/>
        <v>2</v>
      </c>
      <c r="J18" s="17">
        <f t="shared" si="19"/>
        <v>4</v>
      </c>
      <c r="L18" s="5">
        <f t="shared" si="20"/>
        <v>4</v>
      </c>
      <c r="M18" s="5">
        <f t="shared" si="21"/>
        <v>2</v>
      </c>
      <c r="N18" s="5">
        <f t="shared" si="22"/>
        <v>7</v>
      </c>
      <c r="O18" s="5">
        <f t="shared" si="23"/>
        <v>4</v>
      </c>
      <c r="P18" s="5">
        <f t="shared" si="24"/>
        <v>2</v>
      </c>
      <c r="Q18" s="5">
        <f t="shared" si="25"/>
        <v>3</v>
      </c>
      <c r="R18" s="5" t="str">
        <f t="shared" si="26"/>
        <v/>
      </c>
      <c r="S18" s="5">
        <f t="shared" si="27"/>
        <v>4</v>
      </c>
      <c r="U18" s="17" t="str">
        <f t="shared" si="28"/>
        <v/>
      </c>
      <c r="V18" s="17" t="str">
        <f t="shared" si="29"/>
        <v/>
      </c>
      <c r="W18" s="17" t="str">
        <f t="shared" si="30"/>
        <v/>
      </c>
      <c r="X18" s="17" t="str">
        <f t="shared" si="31"/>
        <v/>
      </c>
      <c r="Y18" s="17" t="str">
        <f t="shared" si="32"/>
        <v/>
      </c>
      <c r="Z18" s="17" t="str">
        <f t="shared" si="33"/>
        <v/>
      </c>
      <c r="AA18" s="17">
        <f t="shared" si="34"/>
        <v>2</v>
      </c>
      <c r="AB18" s="17" t="str">
        <f t="shared" si="35"/>
        <v/>
      </c>
      <c r="AG18" s="7"/>
      <c r="AH18" s="8"/>
    </row>
    <row r="19" spans="1:34" x14ac:dyDescent="0.3">
      <c r="A19" s="6"/>
      <c r="B19" s="18"/>
      <c r="C19" s="17">
        <f t="shared" si="12"/>
        <v>5</v>
      </c>
      <c r="D19" s="17">
        <f t="shared" si="13"/>
        <v>4</v>
      </c>
      <c r="E19" s="17">
        <f t="shared" si="14"/>
        <v>5</v>
      </c>
      <c r="F19" s="17">
        <f t="shared" si="15"/>
        <v>3</v>
      </c>
      <c r="G19" s="17">
        <f t="shared" si="16"/>
        <v>5</v>
      </c>
      <c r="H19" s="17">
        <f t="shared" si="17"/>
        <v>6</v>
      </c>
      <c r="I19" s="17">
        <f t="shared" si="18"/>
        <v>5</v>
      </c>
      <c r="J19" s="17">
        <f t="shared" si="19"/>
        <v>2</v>
      </c>
      <c r="L19" s="5">
        <f t="shared" si="20"/>
        <v>5</v>
      </c>
      <c r="M19" s="5">
        <f t="shared" si="21"/>
        <v>4</v>
      </c>
      <c r="N19" s="5" t="str">
        <f t="shared" si="22"/>
        <v/>
      </c>
      <c r="O19" s="5">
        <f t="shared" si="23"/>
        <v>3</v>
      </c>
      <c r="P19" s="5">
        <f t="shared" si="24"/>
        <v>5</v>
      </c>
      <c r="Q19" s="5">
        <f t="shared" si="25"/>
        <v>6</v>
      </c>
      <c r="R19" s="5">
        <f t="shared" si="26"/>
        <v>5</v>
      </c>
      <c r="S19" s="5" t="str">
        <f t="shared" si="27"/>
        <v/>
      </c>
      <c r="U19" s="17" t="str">
        <f t="shared" si="28"/>
        <v/>
      </c>
      <c r="V19" s="17" t="str">
        <f t="shared" si="29"/>
        <v/>
      </c>
      <c r="W19" s="17">
        <f t="shared" si="30"/>
        <v>5</v>
      </c>
      <c r="X19" s="17" t="str">
        <f t="shared" si="31"/>
        <v/>
      </c>
      <c r="Y19" s="17" t="str">
        <f t="shared" si="32"/>
        <v/>
      </c>
      <c r="Z19" s="17" t="str">
        <f t="shared" si="33"/>
        <v/>
      </c>
      <c r="AA19" s="17" t="str">
        <f t="shared" si="34"/>
        <v/>
      </c>
      <c r="AB19" s="17">
        <f t="shared" si="35"/>
        <v>2</v>
      </c>
      <c r="AG19" s="7"/>
      <c r="AH19" s="8"/>
    </row>
    <row r="20" spans="1:34" x14ac:dyDescent="0.3">
      <c r="A20" s="6"/>
      <c r="B20" s="18"/>
      <c r="C20" s="17">
        <f t="shared" si="12"/>
        <v>8</v>
      </c>
      <c r="D20" s="17">
        <f t="shared" si="13"/>
        <v>9</v>
      </c>
      <c r="E20" s="17">
        <f t="shared" si="14"/>
        <v>3</v>
      </c>
      <c r="F20" s="17">
        <f t="shared" si="15"/>
        <v>8</v>
      </c>
      <c r="G20" s="17">
        <f t="shared" si="16"/>
        <v>8</v>
      </c>
      <c r="H20" s="17">
        <f t="shared" si="17"/>
        <v>7</v>
      </c>
      <c r="I20" s="17">
        <f t="shared" si="18"/>
        <v>8</v>
      </c>
      <c r="J20" s="17">
        <f t="shared" si="19"/>
        <v>8</v>
      </c>
      <c r="L20" s="5">
        <f t="shared" si="20"/>
        <v>8</v>
      </c>
      <c r="M20" s="5">
        <f t="shared" si="21"/>
        <v>9</v>
      </c>
      <c r="N20" s="5">
        <f t="shared" si="22"/>
        <v>3</v>
      </c>
      <c r="O20" s="5">
        <f t="shared" si="23"/>
        <v>8</v>
      </c>
      <c r="P20" s="5">
        <f t="shared" si="24"/>
        <v>8</v>
      </c>
      <c r="Q20" s="5">
        <f t="shared" si="25"/>
        <v>7</v>
      </c>
      <c r="R20" s="5">
        <f t="shared" si="26"/>
        <v>8</v>
      </c>
      <c r="S20" s="5">
        <f t="shared" si="27"/>
        <v>8</v>
      </c>
      <c r="U20" s="17" t="str">
        <f t="shared" si="28"/>
        <v/>
      </c>
      <c r="V20" s="17" t="str">
        <f t="shared" si="29"/>
        <v/>
      </c>
      <c r="W20" s="17" t="str">
        <f t="shared" si="30"/>
        <v/>
      </c>
      <c r="X20" s="17" t="str">
        <f t="shared" si="31"/>
        <v/>
      </c>
      <c r="Y20" s="17" t="str">
        <f t="shared" si="32"/>
        <v/>
      </c>
      <c r="Z20" s="17" t="str">
        <f t="shared" si="33"/>
        <v/>
      </c>
      <c r="AA20" s="17" t="str">
        <f t="shared" si="34"/>
        <v/>
      </c>
      <c r="AB20" s="17" t="str">
        <f t="shared" si="35"/>
        <v/>
      </c>
      <c r="AG20" s="7"/>
      <c r="AH20" s="8"/>
    </row>
    <row r="21" spans="1:34" x14ac:dyDescent="0.3">
      <c r="A21" s="6"/>
      <c r="B21" s="18"/>
      <c r="C21" s="17">
        <f t="shared" si="12"/>
        <v>9</v>
      </c>
      <c r="D21" s="17">
        <f t="shared" si="13"/>
        <v>8</v>
      </c>
      <c r="E21" s="17">
        <f t="shared" si="14"/>
        <v>9</v>
      </c>
      <c r="F21" s="17">
        <f t="shared" si="15"/>
        <v>9</v>
      </c>
      <c r="G21" s="17">
        <f t="shared" si="16"/>
        <v>9</v>
      </c>
      <c r="H21" s="17">
        <f t="shared" si="17"/>
        <v>9</v>
      </c>
      <c r="I21" s="17">
        <f t="shared" si="18"/>
        <v>9</v>
      </c>
      <c r="J21" s="17">
        <f t="shared" si="19"/>
        <v>9</v>
      </c>
      <c r="L21" s="5">
        <f t="shared" si="20"/>
        <v>9</v>
      </c>
      <c r="M21" s="5">
        <f t="shared" si="21"/>
        <v>8</v>
      </c>
      <c r="N21" s="5">
        <f t="shared" si="22"/>
        <v>9</v>
      </c>
      <c r="O21" s="5">
        <f t="shared" si="23"/>
        <v>9</v>
      </c>
      <c r="P21" s="5">
        <f t="shared" si="24"/>
        <v>9</v>
      </c>
      <c r="Q21" s="5">
        <f t="shared" si="25"/>
        <v>9</v>
      </c>
      <c r="R21" s="5">
        <f t="shared" si="26"/>
        <v>9</v>
      </c>
      <c r="S21" s="5">
        <f t="shared" si="27"/>
        <v>9</v>
      </c>
      <c r="U21" s="17" t="str">
        <f t="shared" si="28"/>
        <v/>
      </c>
      <c r="V21" s="17" t="str">
        <f t="shared" si="29"/>
        <v/>
      </c>
      <c r="W21" s="17" t="str">
        <f t="shared" si="30"/>
        <v/>
      </c>
      <c r="X21" s="17" t="str">
        <f t="shared" si="31"/>
        <v/>
      </c>
      <c r="Y21" s="17" t="str">
        <f t="shared" si="32"/>
        <v/>
      </c>
      <c r="Z21" s="17" t="str">
        <f t="shared" si="33"/>
        <v/>
      </c>
      <c r="AA21" s="17" t="str">
        <f t="shared" si="34"/>
        <v/>
      </c>
      <c r="AB21" s="17" t="str">
        <f t="shared" si="35"/>
        <v/>
      </c>
      <c r="AG21" s="7"/>
      <c r="AH21" s="8"/>
    </row>
    <row r="22" spans="1:34" x14ac:dyDescent="0.3">
      <c r="A22" s="6"/>
      <c r="B22" s="18"/>
      <c r="C22" s="17">
        <f t="shared" si="12"/>
        <v>1</v>
      </c>
      <c r="D22" s="17">
        <f t="shared" si="13"/>
        <v>5</v>
      </c>
      <c r="E22" s="17">
        <f t="shared" si="14"/>
        <v>2</v>
      </c>
      <c r="F22" s="17">
        <f t="shared" si="15"/>
        <v>1</v>
      </c>
      <c r="G22" s="17">
        <f t="shared" si="16"/>
        <v>3</v>
      </c>
      <c r="H22" s="17">
        <f t="shared" si="17"/>
        <v>1</v>
      </c>
      <c r="I22" s="17">
        <f t="shared" si="18"/>
        <v>3</v>
      </c>
      <c r="J22" s="17">
        <f t="shared" si="19"/>
        <v>5</v>
      </c>
      <c r="L22" s="5">
        <f t="shared" si="20"/>
        <v>1</v>
      </c>
      <c r="M22" s="5">
        <f t="shared" si="21"/>
        <v>5</v>
      </c>
      <c r="N22" s="5">
        <f t="shared" si="22"/>
        <v>2</v>
      </c>
      <c r="O22" s="5">
        <f t="shared" si="23"/>
        <v>1</v>
      </c>
      <c r="P22" s="5" t="str">
        <f t="shared" si="24"/>
        <v/>
      </c>
      <c r="Q22" s="5" t="str">
        <f t="shared" si="25"/>
        <v/>
      </c>
      <c r="R22" s="5">
        <f t="shared" si="26"/>
        <v>3</v>
      </c>
      <c r="S22" s="5">
        <f t="shared" si="27"/>
        <v>5</v>
      </c>
      <c r="U22" s="17" t="str">
        <f t="shared" si="28"/>
        <v/>
      </c>
      <c r="V22" s="17" t="str">
        <f t="shared" si="29"/>
        <v/>
      </c>
      <c r="W22" s="17" t="str">
        <f t="shared" si="30"/>
        <v/>
      </c>
      <c r="X22" s="17" t="str">
        <f t="shared" si="31"/>
        <v/>
      </c>
      <c r="Y22" s="17">
        <f t="shared" si="32"/>
        <v>3</v>
      </c>
      <c r="Z22" s="17">
        <f t="shared" si="33"/>
        <v>1</v>
      </c>
      <c r="AA22" s="17" t="str">
        <f t="shared" si="34"/>
        <v/>
      </c>
      <c r="AB22" s="17" t="str">
        <f t="shared" si="35"/>
        <v/>
      </c>
      <c r="AG22" s="7"/>
      <c r="AH22" s="8"/>
    </row>
    <row r="23" spans="1:34" x14ac:dyDescent="0.3">
      <c r="A23" s="6"/>
      <c r="B23" s="18"/>
      <c r="C23" s="17">
        <f t="shared" si="12"/>
        <v>2</v>
      </c>
      <c r="D23" s="17">
        <f t="shared" si="13"/>
        <v>3</v>
      </c>
      <c r="E23" s="17">
        <f t="shared" si="14"/>
        <v>4</v>
      </c>
      <c r="F23" s="17">
        <f t="shared" si="15"/>
        <v>5</v>
      </c>
      <c r="G23" s="17">
        <f t="shared" si="16"/>
        <v>4</v>
      </c>
      <c r="H23" s="17">
        <f t="shared" si="17"/>
        <v>2</v>
      </c>
      <c r="I23" s="17">
        <f t="shared" si="18"/>
        <v>4</v>
      </c>
      <c r="J23" s="17">
        <f t="shared" si="19"/>
        <v>3</v>
      </c>
      <c r="L23" s="5">
        <f t="shared" si="20"/>
        <v>2</v>
      </c>
      <c r="M23" s="5">
        <f t="shared" si="21"/>
        <v>3</v>
      </c>
      <c r="N23" s="5">
        <f t="shared" si="22"/>
        <v>4</v>
      </c>
      <c r="O23" s="5">
        <f t="shared" si="23"/>
        <v>5</v>
      </c>
      <c r="P23" s="5">
        <f t="shared" si="24"/>
        <v>4</v>
      </c>
      <c r="Q23" s="5">
        <f t="shared" si="25"/>
        <v>2</v>
      </c>
      <c r="R23" s="5">
        <f t="shared" si="26"/>
        <v>4</v>
      </c>
      <c r="S23" s="5" t="str">
        <f t="shared" si="27"/>
        <v/>
      </c>
      <c r="U23" s="17" t="str">
        <f t="shared" si="28"/>
        <v/>
      </c>
      <c r="V23" s="17" t="str">
        <f t="shared" si="29"/>
        <v/>
      </c>
      <c r="W23" s="17" t="str">
        <f t="shared" si="30"/>
        <v/>
      </c>
      <c r="X23" s="17" t="str">
        <f t="shared" si="31"/>
        <v/>
      </c>
      <c r="Y23" s="17" t="str">
        <f t="shared" si="32"/>
        <v/>
      </c>
      <c r="Z23" s="17" t="str">
        <f t="shared" si="33"/>
        <v/>
      </c>
      <c r="AA23" s="17" t="str">
        <f t="shared" si="34"/>
        <v/>
      </c>
      <c r="AB23" s="17">
        <f t="shared" si="35"/>
        <v>3</v>
      </c>
      <c r="AG23" s="7"/>
      <c r="AH23" s="8"/>
    </row>
    <row r="24" spans="1:34" x14ac:dyDescent="0.3">
      <c r="C24" s="17">
        <f t="shared" si="12"/>
        <v>7</v>
      </c>
      <c r="D24" s="17">
        <f t="shared" si="13"/>
        <v>6</v>
      </c>
      <c r="E24" s="17">
        <f t="shared" si="14"/>
        <v>8</v>
      </c>
      <c r="F24" s="17">
        <f t="shared" si="15"/>
        <v>7</v>
      </c>
      <c r="G24" s="17">
        <f t="shared" si="16"/>
        <v>7</v>
      </c>
      <c r="H24" s="17">
        <f t="shared" si="17"/>
        <v>4</v>
      </c>
      <c r="I24" s="17">
        <f t="shared" si="18"/>
        <v>6</v>
      </c>
      <c r="J24" s="17">
        <f t="shared" si="19"/>
        <v>1</v>
      </c>
      <c r="L24" s="5">
        <f t="shared" si="20"/>
        <v>7</v>
      </c>
      <c r="M24" s="5">
        <f t="shared" si="21"/>
        <v>6</v>
      </c>
      <c r="N24" s="5">
        <f t="shared" si="22"/>
        <v>8</v>
      </c>
      <c r="O24" s="5">
        <f t="shared" si="23"/>
        <v>7</v>
      </c>
      <c r="P24" s="5">
        <f t="shared" si="24"/>
        <v>7</v>
      </c>
      <c r="Q24" s="5">
        <f t="shared" si="25"/>
        <v>4</v>
      </c>
      <c r="R24" s="5">
        <f t="shared" si="26"/>
        <v>6</v>
      </c>
      <c r="S24" s="5" t="str">
        <f t="shared" si="27"/>
        <v/>
      </c>
      <c r="U24" s="17" t="str">
        <f t="shared" si="28"/>
        <v/>
      </c>
      <c r="V24" s="17" t="str">
        <f t="shared" si="29"/>
        <v/>
      </c>
      <c r="W24" s="17" t="str">
        <f t="shared" si="30"/>
        <v/>
      </c>
      <c r="X24" s="17" t="str">
        <f t="shared" si="31"/>
        <v/>
      </c>
      <c r="Y24" s="17" t="str">
        <f t="shared" si="32"/>
        <v/>
      </c>
      <c r="Z24" s="17" t="str">
        <f t="shared" si="33"/>
        <v/>
      </c>
      <c r="AA24" s="17" t="str">
        <f t="shared" si="34"/>
        <v/>
      </c>
      <c r="AB24" s="17">
        <f t="shared" si="35"/>
        <v>1</v>
      </c>
      <c r="AF24" s="7"/>
      <c r="AG24" s="8"/>
    </row>
    <row r="26" spans="1:34" x14ac:dyDescent="0.3">
      <c r="A26" s="5" t="s">
        <v>39</v>
      </c>
      <c r="C26" s="17">
        <f>MIN(SUM(L16:L24),SUM(U16:U24))</f>
        <v>0</v>
      </c>
      <c r="D26" s="17">
        <f t="shared" ref="D26:I26" si="36">MIN(SUM(M16:M24),SUM(V16:V24))</f>
        <v>0</v>
      </c>
      <c r="E26" s="17">
        <f t="shared" si="36"/>
        <v>5</v>
      </c>
      <c r="F26" s="17">
        <f t="shared" si="36"/>
        <v>0</v>
      </c>
      <c r="G26" s="17">
        <f t="shared" si="36"/>
        <v>4</v>
      </c>
      <c r="H26" s="17">
        <f t="shared" si="36"/>
        <v>1</v>
      </c>
      <c r="I26" s="17">
        <f t="shared" si="36"/>
        <v>2</v>
      </c>
      <c r="J26" s="17">
        <f>MIN(SUM(S16:S24),SUM(AB16:AB24))</f>
        <v>12</v>
      </c>
    </row>
    <row r="27" spans="1:34" x14ac:dyDescent="0.3">
      <c r="A27" s="5" t="s">
        <v>40</v>
      </c>
      <c r="C27" s="5">
        <f>COUNT(U16:U24,L16:L24)</f>
        <v>9</v>
      </c>
      <c r="D27" s="5">
        <f t="shared" ref="D27:J27" si="37">COUNT(V16:V24,M16:M24)</f>
        <v>9</v>
      </c>
      <c r="E27" s="5">
        <f t="shared" si="37"/>
        <v>9</v>
      </c>
      <c r="F27" s="5">
        <f t="shared" si="37"/>
        <v>9</v>
      </c>
      <c r="G27" s="5">
        <f t="shared" si="37"/>
        <v>9</v>
      </c>
      <c r="H27" s="5">
        <f t="shared" si="37"/>
        <v>9</v>
      </c>
      <c r="I27" s="5">
        <f t="shared" si="37"/>
        <v>9</v>
      </c>
      <c r="J27" s="5">
        <f t="shared" si="37"/>
        <v>9</v>
      </c>
    </row>
    <row r="29" spans="1:34" x14ac:dyDescent="0.3">
      <c r="AD29" s="5" t="s">
        <v>30</v>
      </c>
    </row>
    <row r="30" spans="1:34" x14ac:dyDescent="0.3">
      <c r="AD30" s="4" t="s">
        <v>27</v>
      </c>
      <c r="AE30" s="10" t="s">
        <v>21</v>
      </c>
    </row>
    <row r="31" spans="1:34" ht="28.8" x14ac:dyDescent="0.3">
      <c r="A31" s="6" t="s">
        <v>33</v>
      </c>
      <c r="B31" s="6"/>
      <c r="C31" s="6">
        <f>TTEST($B$3:$B$11,C3:C11,2,1)</f>
        <v>2.9637663262914874E-3</v>
      </c>
      <c r="D31" s="6">
        <f t="shared" ref="D31:J31" si="38">TTEST($B$3:$B$11,D3:D11,2,1)</f>
        <v>5.1930951082937923E-3</v>
      </c>
      <c r="E31" s="6">
        <f t="shared" si="38"/>
        <v>3.0575211307513339E-2</v>
      </c>
      <c r="F31" s="6">
        <f t="shared" si="38"/>
        <v>1.7986913982799928E-2</v>
      </c>
      <c r="G31" s="6">
        <f t="shared" si="38"/>
        <v>4.0981764626117835E-2</v>
      </c>
      <c r="H31" s="6">
        <f t="shared" si="38"/>
        <v>3.0230885214576741E-3</v>
      </c>
      <c r="I31" s="6">
        <f t="shared" si="38"/>
        <v>2.971129047787913E-2</v>
      </c>
      <c r="J31" s="6">
        <f t="shared" si="38"/>
        <v>9.3735668384135287E-2</v>
      </c>
      <c r="AD31" s="3" t="s">
        <v>28</v>
      </c>
      <c r="AE31" s="11" t="s">
        <v>23</v>
      </c>
    </row>
    <row r="32" spans="1:34" ht="28.8" x14ac:dyDescent="0.3">
      <c r="A32" s="1" t="s">
        <v>34</v>
      </c>
      <c r="B32" s="1"/>
      <c r="C32" s="6">
        <v>4.0115100000000002E-3</v>
      </c>
      <c r="D32" s="6">
        <v>9.8925699999999998E-3</v>
      </c>
      <c r="E32" s="6">
        <v>5.1069099999999999E-2</v>
      </c>
      <c r="F32" s="6">
        <v>1.68436E-2</v>
      </c>
      <c r="G32" s="6">
        <v>5.0826499999999997E-2</v>
      </c>
      <c r="H32" s="6">
        <v>6.6308399999999998E-3</v>
      </c>
      <c r="I32" s="6">
        <v>7.5403899999999996E-2</v>
      </c>
      <c r="J32" s="6">
        <v>0.19730300000000001</v>
      </c>
      <c r="AD32" s="12"/>
      <c r="AE32" s="13" t="s">
        <v>22</v>
      </c>
      <c r="AF32" s="8"/>
    </row>
    <row r="33" spans="1:31" ht="28.8" x14ac:dyDescent="0.3">
      <c r="A33" s="1" t="s">
        <v>35</v>
      </c>
      <c r="C33" s="5">
        <v>3.90625E-3</v>
      </c>
      <c r="D33" s="5">
        <v>3.90625E-3</v>
      </c>
      <c r="E33" s="6">
        <v>3.90625E-2</v>
      </c>
      <c r="F33" s="6">
        <v>3.90625E-3</v>
      </c>
      <c r="G33" s="6">
        <v>2.7343800000000001E-2</v>
      </c>
      <c r="H33" s="6">
        <v>7.8125E-3</v>
      </c>
      <c r="I33" s="6">
        <v>7.8125E-3</v>
      </c>
      <c r="J33" s="6">
        <v>0.12890599999999999</v>
      </c>
      <c r="AD33" s="14"/>
      <c r="AE33" s="14" t="s">
        <v>29</v>
      </c>
    </row>
    <row r="34" spans="1:31" x14ac:dyDescent="0.3">
      <c r="A34" s="6" t="s">
        <v>41</v>
      </c>
      <c r="C34" s="5">
        <f>FTEST($B$3:$B$11,C3:C11)</f>
        <v>4.3707762974246639E-2</v>
      </c>
      <c r="D34" s="5">
        <f t="shared" ref="D34:J34" si="39">FTEST($B$3:$B$11,D3:D11)</f>
        <v>1.9629948467986411E-2</v>
      </c>
      <c r="E34" s="5">
        <f t="shared" si="39"/>
        <v>0.96676217784486584</v>
      </c>
      <c r="F34" s="5">
        <f t="shared" si="39"/>
        <v>4.3525223426252105E-2</v>
      </c>
      <c r="G34" s="5">
        <f t="shared" si="39"/>
        <v>2.4718269265753316E-2</v>
      </c>
      <c r="H34" s="5">
        <f t="shared" si="39"/>
        <v>8.9273586605501127E-3</v>
      </c>
      <c r="I34" s="5">
        <f t="shared" si="39"/>
        <v>0.10729653344556073</v>
      </c>
      <c r="J34" s="5">
        <f t="shared" si="39"/>
        <v>9.3108929710653612E-2</v>
      </c>
      <c r="AE34" s="13" t="s">
        <v>24</v>
      </c>
    </row>
    <row r="35" spans="1:31" x14ac:dyDescent="0.3">
      <c r="A35" s="6"/>
      <c r="AE35" s="14" t="s">
        <v>25</v>
      </c>
    </row>
    <row r="36" spans="1:31" ht="28.8" x14ac:dyDescent="0.3">
      <c r="A36" s="6"/>
      <c r="C36" s="5">
        <f>C34 * 100</f>
        <v>4.3707762974246638</v>
      </c>
      <c r="D36" s="5">
        <f t="shared" ref="D36:J36" si="40">D34 * 100</f>
        <v>1.9629948467986411</v>
      </c>
      <c r="E36" s="5">
        <f t="shared" si="40"/>
        <v>96.676217784486582</v>
      </c>
      <c r="F36" s="5">
        <f t="shared" si="40"/>
        <v>4.3525223426252104</v>
      </c>
      <c r="G36" s="5">
        <f t="shared" si="40"/>
        <v>2.4718269265753317</v>
      </c>
      <c r="H36" s="5">
        <f t="shared" si="40"/>
        <v>0.89273586605501132</v>
      </c>
      <c r="I36" s="5">
        <f t="shared" si="40"/>
        <v>10.729653344556073</v>
      </c>
      <c r="J36" s="5">
        <f t="shared" si="40"/>
        <v>9.3108929710653605</v>
      </c>
      <c r="AE36" s="15" t="s">
        <v>26</v>
      </c>
    </row>
    <row r="37" spans="1:31" ht="43.2" x14ac:dyDescent="0.3">
      <c r="A37" s="6"/>
      <c r="AE37" s="16" t="s">
        <v>31</v>
      </c>
    </row>
    <row r="38" spans="1:31" x14ac:dyDescent="0.3">
      <c r="A38" s="6"/>
    </row>
    <row r="39" spans="1:31" x14ac:dyDescent="0.3">
      <c r="A39" s="6"/>
    </row>
    <row r="40" spans="1:31" x14ac:dyDescent="0.3">
      <c r="A40" s="6"/>
    </row>
    <row r="41" spans="1:31" x14ac:dyDescent="0.3">
      <c r="A41" s="6"/>
    </row>
    <row r="42" spans="1:31" x14ac:dyDescent="0.3">
      <c r="A42" s="6"/>
    </row>
  </sheetData>
  <mergeCells count="4">
    <mergeCell ref="A1:I1"/>
    <mergeCell ref="C15:J15"/>
    <mergeCell ref="L2:S2"/>
    <mergeCell ref="U2:AB2"/>
  </mergeCells>
  <conditionalFormatting sqref="B3:J3">
    <cfRule type="top10" dxfId="21" priority="21" bottom="1" rank="2"/>
    <cfRule type="top10" dxfId="20" priority="22" rank="2"/>
  </conditionalFormatting>
  <conditionalFormatting sqref="B4:J4">
    <cfRule type="top10" dxfId="19" priority="17" bottom="1" rank="2"/>
    <cfRule type="top10" dxfId="18" priority="18" rank="2"/>
  </conditionalFormatting>
  <conditionalFormatting sqref="B5:J5">
    <cfRule type="top10" dxfId="17" priority="15" bottom="1" rank="2"/>
    <cfRule type="top10" dxfId="16" priority="16" rank="2"/>
  </conditionalFormatting>
  <conditionalFormatting sqref="B6:J6">
    <cfRule type="top10" dxfId="15" priority="13" bottom="1" rank="2"/>
    <cfRule type="top10" dxfId="14" priority="14" rank="2"/>
  </conditionalFormatting>
  <conditionalFormatting sqref="B7:J7">
    <cfRule type="top10" dxfId="13" priority="11" bottom="1" rank="2"/>
    <cfRule type="top10" dxfId="12" priority="12" rank="2"/>
  </conditionalFormatting>
  <conditionalFormatting sqref="B8:J8">
    <cfRule type="top10" dxfId="11" priority="9" bottom="1" rank="2"/>
    <cfRule type="top10" dxfId="10" priority="10" rank="2"/>
  </conditionalFormatting>
  <conditionalFormatting sqref="B9:J9">
    <cfRule type="top10" dxfId="9" priority="7" bottom="1" rank="2"/>
    <cfRule type="top10" dxfId="8" priority="8" rank="2"/>
  </conditionalFormatting>
  <conditionalFormatting sqref="B10:J10">
    <cfRule type="top10" dxfId="7" priority="5" bottom="1" rank="2"/>
    <cfRule type="top10" dxfId="6" priority="6" rank="2"/>
  </conditionalFormatting>
  <conditionalFormatting sqref="B11:J11">
    <cfRule type="top10" dxfId="5" priority="3" bottom="1" rank="2"/>
    <cfRule type="top10" dxfId="4" priority="4" rank="2"/>
  </conditionalFormatting>
  <conditionalFormatting sqref="B12:J12">
    <cfRule type="top10" dxfId="3" priority="1" bottom="1" rank="2"/>
    <cfRule type="top10" dxfId="2" priority="2" rank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Papers Results (Accuracy) </vt:lpstr>
      <vt:lpstr>Foglio1</vt:lpstr>
      <vt:lpstr>Papers Results (Accuracy)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Zancanaro Alberto</cp:lastModifiedBy>
  <dcterms:created xsi:type="dcterms:W3CDTF">2015-06-05T18:19:34Z</dcterms:created>
  <dcterms:modified xsi:type="dcterms:W3CDTF">2024-01-19T09:05:55Z</dcterms:modified>
</cp:coreProperties>
</file>