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sion\JD AUTOMATION Dropbox\ALBERTO MORALES\PROYECTO SIGRAMA PLANTA METALES\0062 - Obra Electrica\"/>
    </mc:Choice>
  </mc:AlternateContent>
  <xr:revisionPtr revIDLastSave="0" documentId="8_{C2548901-A423-41E4-871A-B51051C1F1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LE" sheetId="2" r:id="rId1"/>
    <sheet name="COMPRESOR" sheetId="4" r:id="rId2"/>
    <sheet name="Deburring" sheetId="3" r:id="rId3"/>
    <sheet name="cirotec202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K13" i="2" s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K38" i="2" s="1"/>
  <c r="J39" i="2"/>
  <c r="J40" i="2"/>
  <c r="K40" i="2" s="1"/>
  <c r="J41" i="2"/>
  <c r="J42" i="2"/>
  <c r="K42" i="2" s="1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4" i="2"/>
  <c r="J5" i="2"/>
  <c r="J6" i="2"/>
  <c r="J7" i="2"/>
  <c r="J8" i="2"/>
  <c r="J3" i="2"/>
  <c r="C4" i="2"/>
  <c r="D4" i="2" s="1"/>
  <c r="F4" i="2" s="1"/>
  <c r="C3" i="2"/>
  <c r="D3" i="2" s="1"/>
  <c r="F3" i="2" s="1"/>
  <c r="K25" i="2"/>
  <c r="K21" i="2"/>
  <c r="K41" i="2"/>
  <c r="K39" i="2"/>
  <c r="C10" i="2"/>
  <c r="D10" i="2" s="1"/>
  <c r="F10" i="2" s="1"/>
  <c r="D14" i="2"/>
  <c r="F14" i="2" s="1"/>
  <c r="D5" i="3"/>
  <c r="D4" i="3"/>
  <c r="D3" i="3"/>
  <c r="D2" i="3"/>
  <c r="C13" i="2"/>
  <c r="D13" i="2" s="1"/>
  <c r="F13" i="2" s="1"/>
  <c r="D59" i="2"/>
  <c r="F59" i="2" s="1"/>
  <c r="K59" i="2" s="1"/>
  <c r="D58" i="2"/>
  <c r="F58" i="2" s="1"/>
  <c r="K58" i="2" s="1"/>
  <c r="D57" i="2"/>
  <c r="F57" i="2" s="1"/>
  <c r="K57" i="2" s="1"/>
  <c r="D56" i="2"/>
  <c r="F56" i="2" s="1"/>
  <c r="K56" i="2" s="1"/>
  <c r="D55" i="2"/>
  <c r="F55" i="2" s="1"/>
  <c r="K55" i="2" s="1"/>
  <c r="D54" i="2"/>
  <c r="F54" i="2" s="1"/>
  <c r="D53" i="2"/>
  <c r="F53" i="2" s="1"/>
  <c r="D52" i="2"/>
  <c r="F52" i="2" s="1"/>
  <c r="D51" i="2"/>
  <c r="F51" i="2" s="1"/>
  <c r="D50" i="2"/>
  <c r="F50" i="2" s="1"/>
  <c r="K50" i="2" s="1"/>
  <c r="D49" i="2"/>
  <c r="F49" i="2" s="1"/>
  <c r="K49" i="2" s="1"/>
  <c r="D48" i="2"/>
  <c r="F48" i="2" s="1"/>
  <c r="K48" i="2" s="1"/>
  <c r="D47" i="2"/>
  <c r="F47" i="2" s="1"/>
  <c r="K47" i="2" s="1"/>
  <c r="D46" i="2"/>
  <c r="F46" i="2" s="1"/>
  <c r="D45" i="2"/>
  <c r="F45" i="2" s="1"/>
  <c r="D44" i="2"/>
  <c r="F44" i="2" s="1"/>
  <c r="D42" i="2"/>
  <c r="F42" i="2" s="1"/>
  <c r="D41" i="2"/>
  <c r="F41" i="2" s="1"/>
  <c r="D40" i="2"/>
  <c r="F40" i="2" s="1"/>
  <c r="D39" i="2"/>
  <c r="F39" i="2" s="1"/>
  <c r="D38" i="2"/>
  <c r="F38" i="2" s="1"/>
  <c r="D36" i="2"/>
  <c r="F36" i="2" s="1"/>
  <c r="D35" i="2"/>
  <c r="F35" i="2" s="1"/>
  <c r="D34" i="2"/>
  <c r="F34" i="2" s="1"/>
  <c r="K34" i="2" s="1"/>
  <c r="D33" i="2"/>
  <c r="F33" i="2" s="1"/>
  <c r="K33" i="2" s="1"/>
  <c r="D32" i="2"/>
  <c r="D30" i="2"/>
  <c r="F30" i="2" s="1"/>
  <c r="D29" i="2"/>
  <c r="F29" i="2" s="1"/>
  <c r="D27" i="2"/>
  <c r="F27" i="2" s="1"/>
  <c r="D26" i="2"/>
  <c r="F26" i="2" s="1"/>
  <c r="D25" i="2"/>
  <c r="F25" i="2" s="1"/>
  <c r="D24" i="2"/>
  <c r="F24" i="2" s="1"/>
  <c r="K24" i="2" s="1"/>
  <c r="D23" i="2"/>
  <c r="F23" i="2" s="1"/>
  <c r="K23" i="2" s="1"/>
  <c r="D21" i="2"/>
  <c r="D20" i="2"/>
  <c r="D19" i="2"/>
  <c r="D18" i="2"/>
  <c r="D17" i="2"/>
  <c r="D15" i="2"/>
  <c r="F15" i="2" s="1"/>
  <c r="K15" i="2" s="1"/>
  <c r="D12" i="2"/>
  <c r="F12" i="2" s="1"/>
  <c r="D11" i="2"/>
  <c r="F11" i="2" s="1"/>
  <c r="K11" i="2" s="1"/>
  <c r="F32" i="2"/>
  <c r="K32" i="2" s="1"/>
  <c r="D5" i="2"/>
  <c r="F5" i="2" s="1"/>
  <c r="K5" i="2" s="1"/>
  <c r="C7" i="2"/>
  <c r="D7" i="2" s="1"/>
  <c r="F7" i="2" s="1"/>
  <c r="F20" i="2"/>
  <c r="F19" i="2"/>
  <c r="F18" i="2"/>
  <c r="F17" i="2"/>
  <c r="C8" i="2"/>
  <c r="D8" i="2" s="1"/>
  <c r="F8" i="2" s="1"/>
  <c r="C6" i="2"/>
  <c r="D6" i="2" s="1"/>
  <c r="F6" i="2" s="1"/>
  <c r="K29" i="2" l="1"/>
  <c r="K14" i="2"/>
  <c r="K10" i="2"/>
  <c r="K12" i="2"/>
  <c r="K36" i="2"/>
  <c r="K54" i="2"/>
  <c r="K17" i="2"/>
  <c r="K18" i="2"/>
  <c r="K19" i="2"/>
  <c r="K26" i="2"/>
  <c r="K46" i="2"/>
  <c r="K44" i="2"/>
  <c r="K45" i="2"/>
  <c r="K20" i="2"/>
  <c r="K27" i="2"/>
  <c r="K30" i="2"/>
  <c r="K51" i="2"/>
  <c r="K60" i="2" s="1"/>
  <c r="K52" i="2"/>
  <c r="K35" i="2"/>
  <c r="K37" i="2" s="1"/>
  <c r="K53" i="2"/>
  <c r="K7" i="2"/>
  <c r="K6" i="2"/>
  <c r="K8" i="2"/>
  <c r="K4" i="2"/>
  <c r="K3" i="2"/>
  <c r="K28" i="2"/>
  <c r="K43" i="2"/>
  <c r="F31" i="2"/>
  <c r="F37" i="2"/>
  <c r="F22" i="2"/>
  <c r="F28" i="2"/>
  <c r="F60" i="2"/>
  <c r="F43" i="2"/>
  <c r="F16" i="2"/>
  <c r="F9" i="2"/>
  <c r="K31" i="2" l="1"/>
  <c r="K22" i="2"/>
  <c r="K16" i="2"/>
  <c r="K9" i="2"/>
  <c r="F61" i="2"/>
  <c r="K6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Precision</author>
  </authors>
  <commentList>
    <comment ref="J2" authorId="0" shapeId="0" xr:uid="{8C44B9A0-5553-47BC-8BFC-02A30849B07B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Utilización se considera con 2 Factores Potencia y Tiempo de Uso de Maquina si no en Consumo Real Ya que el Acero se corta con una capacidad menor en el Laser.
1200W a 1500W</t>
        </r>
      </text>
    </comment>
    <comment ref="B14" authorId="0" shapeId="0" xr:uid="{0EB41731-D219-4597-B8E8-4783183C65DC}">
      <text>
        <r>
          <rPr>
            <b/>
            <sz val="9"/>
            <color indexed="81"/>
            <rFont val="Tahoma"/>
            <family val="2"/>
          </rPr>
          <t>Precision:</t>
        </r>
        <r>
          <rPr>
            <sz val="9"/>
            <color indexed="81"/>
            <rFont val="Tahoma"/>
            <family val="2"/>
          </rPr>
          <t xml:space="preserve">
TROQUELADORA DE 30 A 35 TON</t>
        </r>
      </text>
    </comment>
  </commentList>
</comments>
</file>

<file path=xl/sharedStrings.xml><?xml version="1.0" encoding="utf-8"?>
<sst xmlns="http://schemas.openxmlformats.org/spreadsheetml/2006/main" count="246" uniqueCount="169">
  <si>
    <t>No.</t>
  </si>
  <si>
    <t>Corriente (A)</t>
  </si>
  <si>
    <t>Neutro</t>
  </si>
  <si>
    <t>Voltaje 
(V)</t>
  </si>
  <si>
    <t>Phases 
(#)</t>
  </si>
  <si>
    <t>Tierra
(Ohms)</t>
  </si>
  <si>
    <t>Máquina para soldar con microalambre</t>
  </si>
  <si>
    <t>Torno CNC</t>
  </si>
  <si>
    <t>Rectificadora de superficies planas</t>
  </si>
  <si>
    <t>Centro de maquinado CNC</t>
  </si>
  <si>
    <t>Compresor de aire presión 175 Llb/plg</t>
  </si>
  <si>
    <t>Troqueladora Convencional</t>
  </si>
  <si>
    <t>Router CNC</t>
  </si>
  <si>
    <t>Area</t>
  </si>
  <si>
    <t>Maquinado</t>
  </si>
  <si>
    <t>Weld</t>
  </si>
  <si>
    <t>Doblado</t>
  </si>
  <si>
    <t>Steel</t>
  </si>
  <si>
    <t>Potencia (KW)</t>
  </si>
  <si>
    <t>Potencia (HP)</t>
  </si>
  <si>
    <t>Maquina de soldar (Soldadura electrodo) lincon electric</t>
  </si>
  <si>
    <t>220/440</t>
  </si>
  <si>
    <t>110/55</t>
  </si>
  <si>
    <t xml:space="preserve">Maquina de soldar Fronius </t>
  </si>
  <si>
    <t>63/35</t>
  </si>
  <si>
    <t>Soldadura Argón Miller</t>
  </si>
  <si>
    <t xml:space="preserve">Punteadora mecanica </t>
  </si>
  <si>
    <t xml:space="preserve">Cortadora de metales urrea </t>
  </si>
  <si>
    <t>4</t>
  </si>
  <si>
    <t>Cortadora makita</t>
  </si>
  <si>
    <t>220 v</t>
  </si>
  <si>
    <t>Lasér CNC de fibra Óptica X3</t>
  </si>
  <si>
    <t>Lasér CNC de fibra Óptica Jet 3015</t>
  </si>
  <si>
    <t>Dobladora FlexCNC 63 TON</t>
  </si>
  <si>
    <t>Dobladora FlexCNC 125 TON</t>
  </si>
  <si>
    <t xml:space="preserve">Prensa </t>
  </si>
  <si>
    <t>Sierra cinta Vertical</t>
  </si>
  <si>
    <t>2 HP</t>
  </si>
  <si>
    <t>Sierra cinta horizontal</t>
  </si>
  <si>
    <t xml:space="preserve">Afiladora </t>
  </si>
  <si>
    <t>Esmeril</t>
  </si>
  <si>
    <t>3/4 HP</t>
  </si>
  <si>
    <t>Tómbola</t>
  </si>
  <si>
    <t>1/2 HP</t>
  </si>
  <si>
    <t>208-230</t>
  </si>
  <si>
    <t>Horno de templado</t>
  </si>
  <si>
    <t xml:space="preserve">Lijadora </t>
  </si>
  <si>
    <t>Chiller X3</t>
  </si>
  <si>
    <t>Chiller para Jet 3015</t>
  </si>
  <si>
    <t>Lasér CNC de fibra Óptica FC315A</t>
  </si>
  <si>
    <t>Chiller para FC315A</t>
  </si>
  <si>
    <t>Compresor BC-T2015</t>
  </si>
  <si>
    <t>24.2</t>
  </si>
  <si>
    <t>10.5</t>
  </si>
  <si>
    <t>32.45</t>
  </si>
  <si>
    <t>13.86</t>
  </si>
  <si>
    <t>6.6</t>
  </si>
  <si>
    <t>1.73</t>
  </si>
  <si>
    <t>5.06</t>
  </si>
  <si>
    <t>1.5</t>
  </si>
  <si>
    <t xml:space="preserve">3 </t>
  </si>
  <si>
    <t>14.08</t>
  </si>
  <si>
    <t>18.6</t>
  </si>
  <si>
    <t>8.8</t>
  </si>
  <si>
    <t>26.8</t>
  </si>
  <si>
    <t>2.31</t>
  </si>
  <si>
    <t>4.9</t>
  </si>
  <si>
    <t>19.3</t>
  </si>
  <si>
    <t>6.7</t>
  </si>
  <si>
    <t>10</t>
  </si>
  <si>
    <t>30.8</t>
  </si>
  <si>
    <t>20.1</t>
  </si>
  <si>
    <t>7.3</t>
  </si>
  <si>
    <t>5</t>
  </si>
  <si>
    <t>2.9</t>
  </si>
  <si>
    <t>0.2</t>
  </si>
  <si>
    <t xml:space="preserve">Verificación (A)       </t>
  </si>
  <si>
    <t>SI</t>
  </si>
  <si>
    <t>Fresadora lector digital (MH-01-FLD02)</t>
  </si>
  <si>
    <t>Fresadora lector digital (MH-01-FLD03)</t>
  </si>
  <si>
    <t>Fresadora lector digital (MH-01-FLD01</t>
  </si>
  <si>
    <t>Fresadora lector digital (MH-01-FLD04)</t>
  </si>
  <si>
    <t>Torno Saturno (MH-01-TE01)</t>
  </si>
  <si>
    <t>Fresadora CNC (MH-01-FCNC03)</t>
  </si>
  <si>
    <t>Fresadora CNC (MH-01-FCNC02)</t>
  </si>
  <si>
    <t>Lasér CNC  de fibra Óptica X0</t>
  </si>
  <si>
    <t>Chiller</t>
  </si>
  <si>
    <t>Compresor BCT-3020-Set</t>
  </si>
  <si>
    <t>29.49</t>
  </si>
  <si>
    <t>Secador de compresor BCT-3020-Set</t>
  </si>
  <si>
    <t>0.765</t>
  </si>
  <si>
    <t>Compresor I 800</t>
  </si>
  <si>
    <t>Descripción detallada ó de catálogo</t>
  </si>
  <si>
    <t xml:space="preserve">Torno engranado </t>
  </si>
  <si>
    <t>0.001</t>
  </si>
  <si>
    <t>5.5</t>
  </si>
  <si>
    <t>5.0</t>
  </si>
  <si>
    <t>8.5</t>
  </si>
  <si>
    <t>6</t>
  </si>
  <si>
    <t>2.2</t>
  </si>
  <si>
    <t>AREA</t>
  </si>
  <si>
    <t>EQUIPMENT</t>
  </si>
  <si>
    <t>QTY</t>
  </si>
  <si>
    <t>TOTAL</t>
  </si>
  <si>
    <t>LASER</t>
  </si>
  <si>
    <t>ELECTRICAL SPIKE SUPPRESSOR REGULATOR  MODEL TOUCH 220VAC 100A</t>
  </si>
  <si>
    <t>THREE-PHASE ELECTRIC POWER TRANSFORMER 60KVA-3F-220-380</t>
  </si>
  <si>
    <t>DUST COLLECTOR FOR LASER CUTTING MACHINES</t>
  </si>
  <si>
    <t>Sub-Total</t>
  </si>
  <si>
    <t>BENDING</t>
  </si>
  <si>
    <t>BENDING MACHINE 200-TON  WITH NC, 3.2 METERS INCLUDED ACCESSORIES 3 AXES + TOUCH PANEL (TP10S TOUCH)</t>
  </si>
  <si>
    <t>SUPRESOR DE SOBRETENSIONES TRANSISTORIAS</t>
  </si>
  <si>
    <t>ADDITIONAL CONTROL E300</t>
  </si>
  <si>
    <t>BENDING MACHINE 63-TON, NC, 1.6 METERS, AND ACCESSORIES INCLUDED. 3-AXIS + TOUCH PANEL (TP10S TOUCH)</t>
  </si>
  <si>
    <t>DEBURING</t>
  </si>
  <si>
    <t>DEBURING MACHINE BIG SIZE XRB SAND-P1300</t>
  </si>
  <si>
    <t>DEBURING MACHINE SMALL SIZE XRB Open Table SAND-R330</t>
  </si>
  <si>
    <t>WATER SandBlasting SAND-U520 de 200L</t>
  </si>
  <si>
    <t>TABLES &amp; TOOLS FOR GRINDING</t>
  </si>
  <si>
    <t>COATING</t>
  </si>
  <si>
    <t>ELECTROSTATIC PAINTING CABINET, AREA 3.90 X 2.40 MTS</t>
  </si>
  <si>
    <t>OVEN: POWDER COATING OVEN, 4000 X 3000 MM AREA, 380V ELECTROSTATIC</t>
  </si>
  <si>
    <t>SPRAY GUN AND MACHINE FOR PAINT APPLICATION, ELECTROSTATIC AREA FEM1910S FULL SET</t>
  </si>
  <si>
    <t>WELDING</t>
  </si>
  <si>
    <t>LASER WELDER: 2000-W CAPACITY, 3-IN-1 MULTIFUNCTION WITH AUTOMATIC FEEDER AND ACCESSORY SET. VOLTAGE REGULATOR INCLUDED.</t>
  </si>
  <si>
    <t>THREE-PHASE ELECTRIC POWER TRANSFORMER 50KVA-3F-220-380</t>
  </si>
  <si>
    <t>TOOLING</t>
  </si>
  <si>
    <t>BENDING TOOLINGE SET</t>
  </si>
  <si>
    <t>PRODUCTION CARS FOR TOOLING</t>
  </si>
  <si>
    <t>PAINT HANGERS &amp; CARRIERS</t>
  </si>
  <si>
    <t>PRESS MACHINE 65T</t>
  </si>
  <si>
    <t>TOOLING MFG LOCAL</t>
  </si>
  <si>
    <t>ERECTION</t>
  </si>
  <si>
    <t>FACILITIES INSTALLATION</t>
  </si>
  <si>
    <t>SUB-ESTACION 250 - 300 KVA</t>
  </si>
  <si>
    <t>ELECTRICAL FEEDERS</t>
  </si>
  <si>
    <r>
      <rPr>
        <b/>
        <sz val="14"/>
        <color theme="1"/>
        <rFont val="Calibri"/>
        <family val="2"/>
        <scheme val="minor"/>
      </rPr>
      <t>AUX. 
EQUIPMENTS</t>
    </r>
    <r>
      <rPr>
        <b/>
        <sz val="12"/>
        <color theme="1"/>
        <rFont val="Calibri"/>
        <family val="2"/>
        <scheme val="minor"/>
      </rPr>
      <t xml:space="preserve"> 
&amp; CONTRACTS</t>
    </r>
  </si>
  <si>
    <t>7-TON TRUCK, BRAND: ELAM FAW</t>
  </si>
  <si>
    <t>FORKLIFT 3000 kg</t>
  </si>
  <si>
    <t>TRUCK PLATFORM</t>
  </si>
  <si>
    <t>NITROGEN GAS TANKS</t>
  </si>
  <si>
    <t>PUNCHING AND MODIFICATION</t>
  </si>
  <si>
    <t>MANUFACTURE OF 2 WASHING TABLES</t>
  </si>
  <si>
    <t>10,000-LITER WATER TANK</t>
  </si>
  <si>
    <t>PRESSURE WASHER</t>
  </si>
  <si>
    <t>STATIONARY TANK</t>
  </si>
  <si>
    <t>ENGINEERING DEPARTMENT COMPUTERS</t>
  </si>
  <si>
    <t>SOFTWARE</t>
  </si>
  <si>
    <t>TRAINING</t>
  </si>
  <si>
    <t>LP GAS</t>
  </si>
  <si>
    <t>INTERNET AND NETWORK</t>
  </si>
  <si>
    <t>OTHERS</t>
  </si>
  <si>
    <t>ELECTRICAL CONSUPTION</t>
  </si>
  <si>
    <t>KW</t>
  </si>
  <si>
    <t>TOTAL (KVA)</t>
  </si>
  <si>
    <t>KVA</t>
  </si>
  <si>
    <t>23</t>
  </si>
  <si>
    <t>NITROGEN RENTAL laserkid</t>
  </si>
  <si>
    <t>STAMPING PRESS 40 TON</t>
  </si>
  <si>
    <t>METAL LASER 3000W GENERATOR + CHILLER</t>
  </si>
  <si>
    <t>Objetivo..!!!</t>
  </si>
  <si>
    <t>COMPRESSOR MODEL: BOSS DREI BCT-3022-SET SCREW COMPRESSOR, 30 HP/22 KW</t>
  </si>
  <si>
    <t>% Utilización</t>
  </si>
  <si>
    <t>CHILLER FOR LASER</t>
  </si>
  <si>
    <t>% Potencia</t>
  </si>
  <si>
    <t>% Tiempo</t>
  </si>
  <si>
    <t>ELE. REAL</t>
  </si>
  <si>
    <t>0.18</t>
  </si>
  <si>
    <t>3.730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</si>
</sst>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omic Sans MS"/>
      <family val="4"/>
    </font>
    <font>
      <sz val="20"/>
      <color theme="1"/>
      <name val="Calibri"/>
      <family val="2"/>
      <scheme val="minor"/>
    </font>
    <font>
      <b/>
      <sz val="22"/>
      <color theme="1"/>
      <name val="Comic Sans MS"/>
      <family val="4"/>
    </font>
    <font>
      <b/>
      <sz val="22"/>
      <name val="Comic Sans MS"/>
      <family val="4"/>
    </font>
    <font>
      <sz val="22"/>
      <color theme="1"/>
      <name val="Comic Sans MS"/>
      <family val="4"/>
    </font>
    <font>
      <sz val="22"/>
      <color theme="3"/>
      <name val="Comic Sans MS"/>
      <family val="4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omic Sans MS"/>
      <family val="4"/>
    </font>
    <font>
      <sz val="22"/>
      <color theme="0"/>
      <name val="Comic Sans MS"/>
      <family val="4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3" fontId="18" fillId="0" borderId="0" xfId="1" applyFont="1" applyAlignment="1">
      <alignment vertical="center"/>
    </xf>
    <xf numFmtId="43" fontId="19" fillId="11" borderId="0" xfId="1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textRotation="90"/>
    </xf>
    <xf numFmtId="0" fontId="9" fillId="4" borderId="1" xfId="0" applyFont="1" applyFill="1" applyBorder="1" applyAlignment="1">
      <alignment horizontal="left" vertical="center" wrapText="1"/>
    </xf>
    <xf numFmtId="43" fontId="15" fillId="4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3" fontId="0" fillId="0" borderId="1" xfId="1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/>
    <xf numFmtId="1" fontId="9" fillId="4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0" fillId="6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23" fillId="13" borderId="1" xfId="0" applyFont="1" applyFill="1" applyBorder="1" applyAlignment="1">
      <alignment horizontal="left" vertical="center"/>
    </xf>
    <xf numFmtId="0" fontId="10" fillId="0" borderId="0" xfId="0" applyFont="1"/>
    <xf numFmtId="0" fontId="1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" fontId="9" fillId="4" borderId="1" xfId="1" applyNumberFormat="1" applyFont="1" applyFill="1" applyBorder="1" applyAlignment="1">
      <alignment horizontal="center" vertical="center" wrapText="1"/>
    </xf>
    <xf numFmtId="9" fontId="10" fillId="0" borderId="0" xfId="2" applyFont="1" applyAlignment="1">
      <alignment horizontal="center" vertical="center"/>
    </xf>
    <xf numFmtId="9" fontId="9" fillId="0" borderId="0" xfId="2" applyFont="1" applyAlignment="1">
      <alignment horizontal="left" vertical="center"/>
    </xf>
    <xf numFmtId="9" fontId="10" fillId="0" borderId="0" xfId="2" applyFont="1" applyAlignment="1">
      <alignment horizontal="left" vertical="center"/>
    </xf>
    <xf numFmtId="43" fontId="14" fillId="4" borderId="1" xfId="1" applyFont="1" applyFill="1" applyBorder="1" applyAlignment="1">
      <alignment horizontal="center" vertical="center"/>
    </xf>
    <xf numFmtId="1" fontId="9" fillId="14" borderId="1" xfId="1" applyNumberFormat="1" applyFont="1" applyFill="1" applyBorder="1" applyAlignment="1">
      <alignment horizontal="center" vertical="center" wrapText="1"/>
    </xf>
    <xf numFmtId="1" fontId="9" fillId="15" borderId="1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2" fillId="8" borderId="1" xfId="0" applyFont="1" applyFill="1" applyBorder="1" applyAlignment="1">
      <alignment horizontal="center" vertical="center" textRotation="90"/>
    </xf>
    <xf numFmtId="0" fontId="12" fillId="9" borderId="1" xfId="0" applyFont="1" applyFill="1" applyBorder="1" applyAlignment="1">
      <alignment horizontal="center" vertical="center" textRotation="90"/>
    </xf>
    <xf numFmtId="0" fontId="12" fillId="7" borderId="1" xfId="0" applyFont="1" applyFill="1" applyBorder="1" applyAlignment="1">
      <alignment horizontal="center" vertical="center" textRotation="90"/>
    </xf>
    <xf numFmtId="0" fontId="12" fillId="10" borderId="1" xfId="0" applyFont="1" applyFill="1" applyBorder="1" applyAlignment="1">
      <alignment horizontal="center" vertical="center" textRotation="90"/>
    </xf>
    <xf numFmtId="0" fontId="17" fillId="10" borderId="1" xfId="0" applyFont="1" applyFill="1" applyBorder="1" applyAlignment="1">
      <alignment horizontal="center" vertical="center" textRotation="90" wrapText="1"/>
    </xf>
    <xf numFmtId="0" fontId="17" fillId="10" borderId="1" xfId="0" applyFont="1" applyFill="1" applyBorder="1" applyAlignment="1">
      <alignment horizontal="center" vertical="center" textRotation="90"/>
    </xf>
    <xf numFmtId="0" fontId="11" fillId="16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textRotation="90"/>
    </xf>
    <xf numFmtId="0" fontId="12" fillId="5" borderId="1" xfId="0" applyFont="1" applyFill="1" applyBorder="1" applyAlignment="1">
      <alignment horizontal="center" vertical="center" textRotation="90" wrapText="1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539563</xdr:colOff>
          <xdr:row>0</xdr:row>
          <xdr:rowOff>77154</xdr:rowOff>
        </xdr:from>
        <xdr:to>
          <xdr:col>5</xdr:col>
          <xdr:colOff>1008290</xdr:colOff>
          <xdr:row>0</xdr:row>
          <xdr:rowOff>361950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B52A699A-FB8A-41AD-8B25-A0AE861A90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F$61" spid="_x0000_s11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464238" y="77154"/>
              <a:ext cx="1230727" cy="28479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998055</xdr:colOff>
          <xdr:row>0</xdr:row>
          <xdr:rowOff>32758</xdr:rowOff>
        </xdr:from>
        <xdr:to>
          <xdr:col>10</xdr:col>
          <xdr:colOff>1110560</xdr:colOff>
          <xdr:row>0</xdr:row>
          <xdr:rowOff>309770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D77F83A9-2214-5C12-349B-055271043F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61" spid="_x0000_s112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999430" y="32758"/>
              <a:ext cx="1150730" cy="2770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384362</xdr:colOff>
      <xdr:row>18</xdr:row>
      <xdr:rowOff>62609</xdr:rowOff>
    </xdr:from>
    <xdr:to>
      <xdr:col>10</xdr:col>
      <xdr:colOff>374837</xdr:colOff>
      <xdr:row>25</xdr:row>
      <xdr:rowOff>32794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FA0DD5-30D1-0A51-A707-86A27674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362" y="3491609"/>
          <a:ext cx="3800475" cy="130368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260349</xdr:colOff>
      <xdr:row>0</xdr:row>
      <xdr:rowOff>0</xdr:rowOff>
    </xdr:from>
    <xdr:to>
      <xdr:col>9</xdr:col>
      <xdr:colOff>432060</xdr:colOff>
      <xdr:row>13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6EC034-055F-1B78-99AD-4E9EE7B6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2349" y="0"/>
          <a:ext cx="2457711" cy="2638425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161926</xdr:colOff>
      <xdr:row>0</xdr:row>
      <xdr:rowOff>0</xdr:rowOff>
    </xdr:from>
    <xdr:to>
      <xdr:col>15</xdr:col>
      <xdr:colOff>171450</xdr:colOff>
      <xdr:row>12</xdr:row>
      <xdr:rowOff>23464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F6EA42-FF63-477B-3EDF-7A4B9FA61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5926" y="0"/>
          <a:ext cx="2295524" cy="230946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</xdr:row>
      <xdr:rowOff>150033</xdr:rowOff>
    </xdr:from>
    <xdr:to>
      <xdr:col>5</xdr:col>
      <xdr:colOff>133350</xdr:colOff>
      <xdr:row>24</xdr:row>
      <xdr:rowOff>95888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0CAAFE8-98A4-718E-5BA0-7F4CFC2C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1102533"/>
          <a:ext cx="3876675" cy="3565355"/>
        </a:xfrm>
        <a:prstGeom prst="rect">
          <a:avLst/>
        </a:prstGeom>
      </xdr:spPr>
    </xdr:pic>
    <xdr:clientData/>
  </xdr:twoCellAnchor>
  <xdr:twoCellAnchor editAs="oneCell">
    <xdr:from>
      <xdr:col>10</xdr:col>
      <xdr:colOff>176494</xdr:colOff>
      <xdr:row>0</xdr:row>
      <xdr:rowOff>0</xdr:rowOff>
    </xdr:from>
    <xdr:to>
      <xdr:col>18</xdr:col>
      <xdr:colOff>212912</xdr:colOff>
      <xdr:row>42</xdr:row>
      <xdr:rowOff>63708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8569-017A-7DB3-1D22-0AFFD2AD8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6494" y="0"/>
          <a:ext cx="6132418" cy="8064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1761-2C0E-466B-8742-E261F7B668C0}">
  <dimension ref="A1:L62"/>
  <sheetViews>
    <sheetView showGridLines="0" tabSelected="1" zoomScaleNormal="10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17" sqref="B17:B20"/>
    </sheetView>
  </sheetViews>
  <sheetFormatPr baseColWidth="10" defaultRowHeight="15" x14ac:dyDescent="0.25"/>
  <cols>
    <col min="1" max="1" width="11.42578125" style="51"/>
    <col min="2" max="2" width="66.140625" style="51" customWidth="1"/>
    <col min="3" max="4" width="13.140625" style="47" customWidth="1"/>
    <col min="5" max="5" width="11.42578125" style="51"/>
    <col min="6" max="6" width="17.28515625" style="52" bestFit="1" customWidth="1"/>
    <col min="7" max="7" width="7.5703125" style="51" customWidth="1"/>
    <col min="8" max="9" width="13.28515625" style="54" customWidth="1"/>
    <col min="10" max="10" width="15.5703125" style="54" customWidth="1"/>
    <col min="11" max="11" width="17.28515625" style="52" bestFit="1" customWidth="1"/>
    <col min="12" max="16384" width="11.42578125" style="51"/>
  </cols>
  <sheetData>
    <row r="1" spans="1:11" ht="33" customHeight="1" x14ac:dyDescent="0.25">
      <c r="A1" s="68" t="s">
        <v>100</v>
      </c>
      <c r="B1" s="69" t="s">
        <v>101</v>
      </c>
      <c r="C1" s="70" t="s">
        <v>152</v>
      </c>
      <c r="D1" s="70"/>
      <c r="E1" s="70"/>
      <c r="F1" s="70"/>
      <c r="H1" s="51"/>
      <c r="I1" s="51"/>
      <c r="J1" s="67" t="s">
        <v>166</v>
      </c>
      <c r="K1" s="67"/>
    </row>
    <row r="2" spans="1:11" ht="33" customHeight="1" x14ac:dyDescent="0.25">
      <c r="A2" s="68"/>
      <c r="B2" s="69"/>
      <c r="C2" s="43" t="s">
        <v>153</v>
      </c>
      <c r="D2" s="43" t="s">
        <v>155</v>
      </c>
      <c r="E2" s="18" t="s">
        <v>102</v>
      </c>
      <c r="F2" s="57" t="s">
        <v>154</v>
      </c>
      <c r="H2" s="58" t="s">
        <v>164</v>
      </c>
      <c r="I2" s="59" t="s">
        <v>165</v>
      </c>
      <c r="J2" s="53" t="s">
        <v>162</v>
      </c>
      <c r="K2" s="57" t="s">
        <v>154</v>
      </c>
    </row>
    <row r="3" spans="1:11" x14ac:dyDescent="0.25">
      <c r="A3" s="71" t="s">
        <v>104</v>
      </c>
      <c r="B3" s="19" t="s">
        <v>159</v>
      </c>
      <c r="C3" s="46">
        <f>+cirotec2024!D19</f>
        <v>23</v>
      </c>
      <c r="D3" s="44">
        <f>+C3*1.25</f>
        <v>28.75</v>
      </c>
      <c r="E3" s="10">
        <v>4</v>
      </c>
      <c r="F3" s="20">
        <f>+D3*E3</f>
        <v>115</v>
      </c>
      <c r="H3" s="55">
        <v>0.33</v>
      </c>
      <c r="I3" s="55">
        <v>0.6</v>
      </c>
      <c r="J3" s="55">
        <f>+H3*I3</f>
        <v>0.19800000000000001</v>
      </c>
      <c r="K3" s="20">
        <f>+J3*F3</f>
        <v>22.77</v>
      </c>
    </row>
    <row r="4" spans="1:11" x14ac:dyDescent="0.25">
      <c r="A4" s="71"/>
      <c r="B4" s="19" t="s">
        <v>163</v>
      </c>
      <c r="C4" s="46" t="str">
        <f>+cirotec2024!D11</f>
        <v>5.0</v>
      </c>
      <c r="D4" s="44">
        <f>+C4*1.25</f>
        <v>6.25</v>
      </c>
      <c r="E4" s="10">
        <v>4</v>
      </c>
      <c r="F4" s="20">
        <f>+D4*E4</f>
        <v>25</v>
      </c>
      <c r="H4" s="55">
        <v>0.5</v>
      </c>
      <c r="I4" s="55">
        <v>0.5</v>
      </c>
      <c r="J4" s="55">
        <f t="shared" ref="J4:J59" si="0">+H4*I4</f>
        <v>0.25</v>
      </c>
      <c r="K4" s="20">
        <f t="shared" ref="K4:K5" si="1">+J4*F4</f>
        <v>6.25</v>
      </c>
    </row>
    <row r="5" spans="1:11" x14ac:dyDescent="0.25">
      <c r="A5" s="71"/>
      <c r="B5" s="19" t="s">
        <v>105</v>
      </c>
      <c r="C5" s="44">
        <v>0</v>
      </c>
      <c r="D5" s="44">
        <f t="shared" ref="D5:D59" si="2">+C5*1.25</f>
        <v>0</v>
      </c>
      <c r="E5" s="10">
        <v>4</v>
      </c>
      <c r="F5" s="20">
        <f t="shared" ref="F5:F15" si="3">+D5*E5</f>
        <v>0</v>
      </c>
      <c r="H5" s="55">
        <v>0</v>
      </c>
      <c r="I5" s="55">
        <v>0</v>
      </c>
      <c r="J5" s="55">
        <f t="shared" si="0"/>
        <v>0</v>
      </c>
      <c r="K5" s="20">
        <f t="shared" si="1"/>
        <v>0</v>
      </c>
    </row>
    <row r="6" spans="1:11" x14ac:dyDescent="0.25">
      <c r="A6" s="71"/>
      <c r="B6" s="21" t="s">
        <v>106</v>
      </c>
      <c r="C6" s="44">
        <f>+M6</f>
        <v>0</v>
      </c>
      <c r="D6" s="44">
        <f t="shared" si="2"/>
        <v>0</v>
      </c>
      <c r="E6" s="10">
        <v>4</v>
      </c>
      <c r="F6" s="20">
        <f t="shared" si="3"/>
        <v>0</v>
      </c>
      <c r="H6" s="55">
        <v>0</v>
      </c>
      <c r="I6" s="55">
        <v>0</v>
      </c>
      <c r="J6" s="55">
        <f t="shared" si="0"/>
        <v>0</v>
      </c>
      <c r="K6" s="20">
        <f>+J6*F6</f>
        <v>0</v>
      </c>
    </row>
    <row r="7" spans="1:11" ht="30" x14ac:dyDescent="0.25">
      <c r="A7" s="71"/>
      <c r="B7" s="21" t="s">
        <v>161</v>
      </c>
      <c r="C7" s="44">
        <f>+cirotec2024!D14</f>
        <v>22</v>
      </c>
      <c r="D7" s="44">
        <f t="shared" si="2"/>
        <v>27.5</v>
      </c>
      <c r="E7" s="10">
        <v>4</v>
      </c>
      <c r="F7" s="20">
        <f t="shared" si="3"/>
        <v>110</v>
      </c>
      <c r="H7" s="55">
        <v>0.6</v>
      </c>
      <c r="I7" s="55">
        <v>0.3</v>
      </c>
      <c r="J7" s="55">
        <f t="shared" si="0"/>
        <v>0.18</v>
      </c>
      <c r="K7" s="20">
        <f>+J7*F7</f>
        <v>19.8</v>
      </c>
    </row>
    <row r="8" spans="1:11" x14ac:dyDescent="0.25">
      <c r="A8" s="71"/>
      <c r="B8" s="19" t="s">
        <v>107</v>
      </c>
      <c r="C8" s="44">
        <f>+M8</f>
        <v>0</v>
      </c>
      <c r="D8" s="44">
        <f t="shared" si="2"/>
        <v>0</v>
      </c>
      <c r="E8" s="10">
        <v>4</v>
      </c>
      <c r="F8" s="20">
        <f t="shared" si="3"/>
        <v>0</v>
      </c>
      <c r="H8" s="55">
        <v>0</v>
      </c>
      <c r="I8" s="55">
        <v>0</v>
      </c>
      <c r="J8" s="55">
        <f t="shared" si="0"/>
        <v>0</v>
      </c>
      <c r="K8" s="20">
        <f>+J8*F8</f>
        <v>0</v>
      </c>
    </row>
    <row r="9" spans="1:11" ht="15.75" x14ac:dyDescent="0.25">
      <c r="A9" s="22"/>
      <c r="B9" s="23" t="s">
        <v>108</v>
      </c>
      <c r="C9" s="43"/>
      <c r="D9" s="43"/>
      <c r="E9" s="18"/>
      <c r="F9" s="24">
        <f>SUM(F3:F8)</f>
        <v>250</v>
      </c>
      <c r="H9" s="55"/>
      <c r="I9" s="55"/>
      <c r="J9" s="55">
        <f t="shared" si="0"/>
        <v>0</v>
      </c>
      <c r="K9" s="24">
        <f>SUM(K3:K8)</f>
        <v>48.82</v>
      </c>
    </row>
    <row r="10" spans="1:11" ht="30" x14ac:dyDescent="0.25">
      <c r="A10" s="72" t="s">
        <v>109</v>
      </c>
      <c r="B10" s="19" t="s">
        <v>110</v>
      </c>
      <c r="C10" s="44">
        <f>+cirotec2024!D24*1.5</f>
        <v>11.25</v>
      </c>
      <c r="D10" s="44">
        <f t="shared" si="2"/>
        <v>14.0625</v>
      </c>
      <c r="E10" s="10">
        <v>1</v>
      </c>
      <c r="F10" s="20">
        <f t="shared" si="3"/>
        <v>14.0625</v>
      </c>
      <c r="H10" s="55">
        <v>0.9</v>
      </c>
      <c r="I10" s="55">
        <v>0.8</v>
      </c>
      <c r="J10" s="55">
        <f t="shared" si="0"/>
        <v>0.72000000000000008</v>
      </c>
      <c r="K10" s="20">
        <f t="shared" ref="K10:K15" si="4">+J10*F10</f>
        <v>10.125000000000002</v>
      </c>
    </row>
    <row r="11" spans="1:11" x14ac:dyDescent="0.25">
      <c r="A11" s="72"/>
      <c r="B11" s="19" t="s">
        <v>111</v>
      </c>
      <c r="C11" s="44">
        <v>0</v>
      </c>
      <c r="D11" s="44">
        <f t="shared" si="2"/>
        <v>0</v>
      </c>
      <c r="E11" s="10">
        <v>1</v>
      </c>
      <c r="F11" s="20">
        <f t="shared" si="3"/>
        <v>0</v>
      </c>
      <c r="H11" s="55"/>
      <c r="I11" s="55"/>
      <c r="J11" s="55">
        <f t="shared" si="0"/>
        <v>0</v>
      </c>
      <c r="K11" s="20">
        <f t="shared" si="4"/>
        <v>0</v>
      </c>
    </row>
    <row r="12" spans="1:11" x14ac:dyDescent="0.25">
      <c r="A12" s="72"/>
      <c r="B12" s="25" t="s">
        <v>112</v>
      </c>
      <c r="C12" s="44">
        <v>0</v>
      </c>
      <c r="D12" s="44">
        <f t="shared" si="2"/>
        <v>0</v>
      </c>
      <c r="E12" s="10">
        <v>1</v>
      </c>
      <c r="F12" s="20">
        <f t="shared" si="3"/>
        <v>0</v>
      </c>
      <c r="H12" s="55"/>
      <c r="I12" s="55"/>
      <c r="J12" s="55">
        <f t="shared" si="0"/>
        <v>0</v>
      </c>
      <c r="K12" s="20">
        <f t="shared" si="4"/>
        <v>0</v>
      </c>
    </row>
    <row r="13" spans="1:11" ht="30" x14ac:dyDescent="0.25">
      <c r="A13" s="72"/>
      <c r="B13" s="19" t="s">
        <v>113</v>
      </c>
      <c r="C13" s="44">
        <f>+cirotec2024!D23</f>
        <v>5.5</v>
      </c>
      <c r="D13" s="44">
        <f t="shared" si="2"/>
        <v>6.875</v>
      </c>
      <c r="E13" s="10">
        <v>1</v>
      </c>
      <c r="F13" s="20">
        <f t="shared" si="3"/>
        <v>6.875</v>
      </c>
      <c r="H13" s="55">
        <v>1</v>
      </c>
      <c r="I13" s="55">
        <v>0.8</v>
      </c>
      <c r="J13" s="55">
        <f t="shared" si="0"/>
        <v>0.8</v>
      </c>
      <c r="K13" s="20">
        <f t="shared" si="4"/>
        <v>5.5</v>
      </c>
    </row>
    <row r="14" spans="1:11" x14ac:dyDescent="0.25">
      <c r="A14" s="72"/>
      <c r="B14" s="19" t="s">
        <v>158</v>
      </c>
      <c r="C14" s="44">
        <v>3</v>
      </c>
      <c r="D14" s="44">
        <f t="shared" si="2"/>
        <v>3.75</v>
      </c>
      <c r="E14" s="10">
        <v>1</v>
      </c>
      <c r="F14" s="20">
        <f t="shared" si="3"/>
        <v>3.75</v>
      </c>
      <c r="H14" s="55">
        <v>1</v>
      </c>
      <c r="I14" s="55">
        <v>0.8</v>
      </c>
      <c r="J14" s="55">
        <f t="shared" si="0"/>
        <v>0.8</v>
      </c>
      <c r="K14" s="20">
        <f t="shared" si="4"/>
        <v>3</v>
      </c>
    </row>
    <row r="15" spans="1:11" x14ac:dyDescent="0.25">
      <c r="A15" s="72"/>
      <c r="B15" s="19" t="s">
        <v>111</v>
      </c>
      <c r="C15" s="44">
        <v>0</v>
      </c>
      <c r="D15" s="44">
        <f t="shared" si="2"/>
        <v>0</v>
      </c>
      <c r="E15" s="10">
        <v>1</v>
      </c>
      <c r="F15" s="20">
        <f t="shared" si="3"/>
        <v>0</v>
      </c>
      <c r="H15" s="55"/>
      <c r="I15" s="55"/>
      <c r="J15" s="55">
        <f t="shared" si="0"/>
        <v>0</v>
      </c>
      <c r="K15" s="20">
        <f t="shared" si="4"/>
        <v>0</v>
      </c>
    </row>
    <row r="16" spans="1:11" ht="15.75" x14ac:dyDescent="0.25">
      <c r="A16" s="22"/>
      <c r="B16" s="23" t="s">
        <v>108</v>
      </c>
      <c r="C16" s="43"/>
      <c r="D16" s="43"/>
      <c r="E16" s="18"/>
      <c r="F16" s="24">
        <f>SUM(F10:F15)</f>
        <v>24.6875</v>
      </c>
      <c r="H16" s="55"/>
      <c r="I16" s="55"/>
      <c r="J16" s="55">
        <f t="shared" si="0"/>
        <v>0</v>
      </c>
      <c r="K16" s="24">
        <f>SUM(K10:K15)</f>
        <v>18.625</v>
      </c>
    </row>
    <row r="17" spans="1:11" x14ac:dyDescent="0.25">
      <c r="A17" s="63" t="s">
        <v>114</v>
      </c>
      <c r="B17" s="19" t="s">
        <v>115</v>
      </c>
      <c r="C17" s="46">
        <v>54</v>
      </c>
      <c r="D17" s="44">
        <f t="shared" si="2"/>
        <v>67.5</v>
      </c>
      <c r="E17" s="10">
        <v>1</v>
      </c>
      <c r="F17" s="20">
        <f t="shared" ref="F17:F19" si="5">C17*E17</f>
        <v>54</v>
      </c>
      <c r="H17" s="55">
        <v>0.35</v>
      </c>
      <c r="I17" s="55">
        <v>0.8</v>
      </c>
      <c r="J17" s="55">
        <f t="shared" si="0"/>
        <v>0.27999999999999997</v>
      </c>
      <c r="K17" s="20">
        <f t="shared" ref="K17:K21" si="6">+J17*F17</f>
        <v>15.12</v>
      </c>
    </row>
    <row r="18" spans="1:11" x14ac:dyDescent="0.25">
      <c r="A18" s="63"/>
      <c r="B18" s="19" t="s">
        <v>116</v>
      </c>
      <c r="C18" s="46">
        <v>7.5</v>
      </c>
      <c r="D18" s="44">
        <f t="shared" si="2"/>
        <v>9.375</v>
      </c>
      <c r="E18" s="10">
        <v>1</v>
      </c>
      <c r="F18" s="20">
        <f t="shared" si="5"/>
        <v>7.5</v>
      </c>
      <c r="H18" s="55">
        <v>0.35</v>
      </c>
      <c r="I18" s="55">
        <v>0.8</v>
      </c>
      <c r="J18" s="55">
        <f t="shared" si="0"/>
        <v>0.27999999999999997</v>
      </c>
      <c r="K18" s="20">
        <f t="shared" si="6"/>
        <v>2.0999999999999996</v>
      </c>
    </row>
    <row r="19" spans="1:11" x14ac:dyDescent="0.25">
      <c r="A19" s="63"/>
      <c r="B19" s="19" t="s">
        <v>117</v>
      </c>
      <c r="C19" s="44">
        <v>0</v>
      </c>
      <c r="D19" s="44">
        <f t="shared" si="2"/>
        <v>0</v>
      </c>
      <c r="E19" s="10">
        <v>1</v>
      </c>
      <c r="F19" s="20">
        <f t="shared" si="5"/>
        <v>0</v>
      </c>
      <c r="H19" s="55"/>
      <c r="I19" s="55"/>
      <c r="J19" s="55">
        <f t="shared" si="0"/>
        <v>0</v>
      </c>
      <c r="K19" s="20">
        <f t="shared" si="6"/>
        <v>0</v>
      </c>
    </row>
    <row r="20" spans="1:11" x14ac:dyDescent="0.25">
      <c r="A20" s="63"/>
      <c r="B20" s="26" t="s">
        <v>118</v>
      </c>
      <c r="C20" s="45">
        <v>0</v>
      </c>
      <c r="D20" s="44">
        <f t="shared" si="2"/>
        <v>0</v>
      </c>
      <c r="E20" s="10">
        <v>1</v>
      </c>
      <c r="F20" s="27">
        <f>+E20*C20</f>
        <v>0</v>
      </c>
      <c r="H20" s="55"/>
      <c r="I20" s="55"/>
      <c r="J20" s="55">
        <f t="shared" si="0"/>
        <v>0</v>
      </c>
      <c r="K20" s="20">
        <f t="shared" si="6"/>
        <v>0</v>
      </c>
    </row>
    <row r="21" spans="1:11" x14ac:dyDescent="0.25">
      <c r="A21" s="63"/>
      <c r="B21" s="19"/>
      <c r="C21" s="44"/>
      <c r="D21" s="44">
        <f t="shared" si="2"/>
        <v>0</v>
      </c>
      <c r="E21" s="10"/>
      <c r="F21" s="20"/>
      <c r="H21" s="55"/>
      <c r="I21" s="55"/>
      <c r="J21" s="55">
        <f t="shared" si="0"/>
        <v>0</v>
      </c>
      <c r="K21" s="20">
        <f t="shared" si="6"/>
        <v>0</v>
      </c>
    </row>
    <row r="22" spans="1:11" ht="15.75" x14ac:dyDescent="0.25">
      <c r="A22" s="22"/>
      <c r="B22" s="23" t="s">
        <v>108</v>
      </c>
      <c r="C22" s="43"/>
      <c r="D22" s="43"/>
      <c r="E22" s="18"/>
      <c r="F22" s="24">
        <f>SUM(F17:F21)</f>
        <v>61.5</v>
      </c>
      <c r="H22" s="55"/>
      <c r="I22" s="55"/>
      <c r="J22" s="55">
        <f t="shared" si="0"/>
        <v>0</v>
      </c>
      <c r="K22" s="24">
        <f>SUM(K17:K21)</f>
        <v>17.22</v>
      </c>
    </row>
    <row r="23" spans="1:11" x14ac:dyDescent="0.25">
      <c r="A23" s="61" t="s">
        <v>119</v>
      </c>
      <c r="B23" s="19" t="s">
        <v>120</v>
      </c>
      <c r="C23" s="46">
        <v>5</v>
      </c>
      <c r="D23" s="44">
        <f t="shared" si="2"/>
        <v>6.25</v>
      </c>
      <c r="E23" s="11">
        <v>1</v>
      </c>
      <c r="F23" s="20">
        <f t="shared" ref="F23:F27" si="7">+D23*E23</f>
        <v>6.25</v>
      </c>
      <c r="H23" s="55">
        <v>1</v>
      </c>
      <c r="I23" s="55">
        <v>1</v>
      </c>
      <c r="J23" s="55">
        <f t="shared" si="0"/>
        <v>1</v>
      </c>
      <c r="K23" s="20">
        <f t="shared" ref="K23:K27" si="8">+J23*F23</f>
        <v>6.25</v>
      </c>
    </row>
    <row r="24" spans="1:11" ht="30" x14ac:dyDescent="0.25">
      <c r="A24" s="61"/>
      <c r="B24" s="21" t="s">
        <v>121</v>
      </c>
      <c r="C24" s="46">
        <v>10</v>
      </c>
      <c r="D24" s="44">
        <f t="shared" si="2"/>
        <v>12.5</v>
      </c>
      <c r="E24" s="11">
        <v>1</v>
      </c>
      <c r="F24" s="20">
        <f t="shared" si="7"/>
        <v>12.5</v>
      </c>
      <c r="H24" s="55">
        <v>1</v>
      </c>
      <c r="I24" s="55">
        <v>1</v>
      </c>
      <c r="J24" s="55">
        <f t="shared" si="0"/>
        <v>1</v>
      </c>
      <c r="K24" s="20">
        <f t="shared" si="8"/>
        <v>12.5</v>
      </c>
    </row>
    <row r="25" spans="1:11" ht="30" x14ac:dyDescent="0.25">
      <c r="A25" s="61"/>
      <c r="B25" s="19" t="s">
        <v>122</v>
      </c>
      <c r="C25" s="46">
        <v>1</v>
      </c>
      <c r="D25" s="44">
        <f t="shared" si="2"/>
        <v>1.25</v>
      </c>
      <c r="E25" s="11">
        <v>1</v>
      </c>
      <c r="F25" s="20">
        <f t="shared" si="7"/>
        <v>1.25</v>
      </c>
      <c r="H25" s="55">
        <v>1</v>
      </c>
      <c r="I25" s="55">
        <v>1</v>
      </c>
      <c r="J25" s="55">
        <f t="shared" si="0"/>
        <v>1</v>
      </c>
      <c r="K25" s="20">
        <f t="shared" si="8"/>
        <v>1.25</v>
      </c>
    </row>
    <row r="26" spans="1:11" x14ac:dyDescent="0.25">
      <c r="A26" s="61"/>
      <c r="B26" s="26"/>
      <c r="C26" s="45"/>
      <c r="D26" s="44">
        <f t="shared" si="2"/>
        <v>0</v>
      </c>
      <c r="E26" s="10"/>
      <c r="F26" s="20">
        <f t="shared" si="7"/>
        <v>0</v>
      </c>
      <c r="H26" s="55"/>
      <c r="I26" s="55"/>
      <c r="J26" s="55">
        <f t="shared" si="0"/>
        <v>0</v>
      </c>
      <c r="K26" s="20">
        <f t="shared" si="8"/>
        <v>0</v>
      </c>
    </row>
    <row r="27" spans="1:11" x14ac:dyDescent="0.25">
      <c r="A27" s="61"/>
      <c r="B27" s="26"/>
      <c r="C27" s="45"/>
      <c r="D27" s="44">
        <f t="shared" si="2"/>
        <v>0</v>
      </c>
      <c r="E27" s="10"/>
      <c r="F27" s="20">
        <f t="shared" si="7"/>
        <v>0</v>
      </c>
      <c r="H27" s="55"/>
      <c r="I27" s="55"/>
      <c r="J27" s="55">
        <f t="shared" si="0"/>
        <v>0</v>
      </c>
      <c r="K27" s="20">
        <f t="shared" si="8"/>
        <v>0</v>
      </c>
    </row>
    <row r="28" spans="1:11" ht="15.75" x14ac:dyDescent="0.25">
      <c r="A28" s="22"/>
      <c r="B28" s="23" t="s">
        <v>108</v>
      </c>
      <c r="C28" s="43"/>
      <c r="D28" s="43"/>
      <c r="E28" s="18"/>
      <c r="F28" s="24">
        <f>SUM(F23:F27)</f>
        <v>20</v>
      </c>
      <c r="H28" s="55"/>
      <c r="I28" s="55"/>
      <c r="J28" s="55">
        <f t="shared" si="0"/>
        <v>0</v>
      </c>
      <c r="K28" s="24">
        <f>SUM(K23:K27)</f>
        <v>20</v>
      </c>
    </row>
    <row r="29" spans="1:11" ht="54.75" customHeight="1" x14ac:dyDescent="0.25">
      <c r="A29" s="62" t="s">
        <v>123</v>
      </c>
      <c r="B29" s="19" t="s">
        <v>124</v>
      </c>
      <c r="C29" s="44">
        <v>2</v>
      </c>
      <c r="D29" s="44">
        <f t="shared" si="2"/>
        <v>2.5</v>
      </c>
      <c r="E29" s="10">
        <v>1</v>
      </c>
      <c r="F29" s="20">
        <f t="shared" ref="F29:F30" si="9">+D29*E29</f>
        <v>2.5</v>
      </c>
      <c r="H29" s="55">
        <v>0.8</v>
      </c>
      <c r="I29" s="55">
        <v>0.5</v>
      </c>
      <c r="J29" s="55">
        <f t="shared" si="0"/>
        <v>0.4</v>
      </c>
      <c r="K29" s="20">
        <f t="shared" ref="K29:K30" si="10">+J29*F29</f>
        <v>1</v>
      </c>
    </row>
    <row r="30" spans="1:11" x14ac:dyDescent="0.25">
      <c r="A30" s="62"/>
      <c r="B30" s="19" t="s">
        <v>125</v>
      </c>
      <c r="C30" s="44">
        <v>0</v>
      </c>
      <c r="D30" s="44">
        <f t="shared" si="2"/>
        <v>0</v>
      </c>
      <c r="E30" s="10">
        <v>1</v>
      </c>
      <c r="F30" s="20">
        <f t="shared" si="9"/>
        <v>0</v>
      </c>
      <c r="H30" s="55"/>
      <c r="I30" s="55"/>
      <c r="J30" s="55">
        <f t="shared" si="0"/>
        <v>0</v>
      </c>
      <c r="K30" s="20">
        <f t="shared" si="10"/>
        <v>0</v>
      </c>
    </row>
    <row r="31" spans="1:11" ht="15.75" x14ac:dyDescent="0.25">
      <c r="A31" s="22"/>
      <c r="B31" s="23" t="s">
        <v>108</v>
      </c>
      <c r="C31" s="43"/>
      <c r="D31" s="43"/>
      <c r="E31" s="18"/>
      <c r="F31" s="24">
        <f>SUM(F29:F30)</f>
        <v>2.5</v>
      </c>
      <c r="H31" s="55"/>
      <c r="I31" s="55"/>
      <c r="J31" s="55">
        <f t="shared" si="0"/>
        <v>0</v>
      </c>
      <c r="K31" s="24">
        <f>SUM(K29:K30)</f>
        <v>1</v>
      </c>
    </row>
    <row r="32" spans="1:11" x14ac:dyDescent="0.25">
      <c r="A32" s="63" t="s">
        <v>126</v>
      </c>
      <c r="B32" s="19" t="s">
        <v>127</v>
      </c>
      <c r="C32" s="44">
        <v>0</v>
      </c>
      <c r="D32" s="44">
        <f t="shared" si="2"/>
        <v>0</v>
      </c>
      <c r="E32" s="10">
        <v>1</v>
      </c>
      <c r="F32" s="20">
        <f t="shared" ref="F32:F36" si="11">+D32*E32</f>
        <v>0</v>
      </c>
      <c r="H32" s="55"/>
      <c r="I32" s="55"/>
      <c r="J32" s="55">
        <f t="shared" si="0"/>
        <v>0</v>
      </c>
      <c r="K32" s="20">
        <f t="shared" ref="K32:K36" si="12">+J32*F32</f>
        <v>0</v>
      </c>
    </row>
    <row r="33" spans="1:11" x14ac:dyDescent="0.25">
      <c r="A33" s="63"/>
      <c r="B33" s="19" t="s">
        <v>128</v>
      </c>
      <c r="C33" s="44">
        <v>0</v>
      </c>
      <c r="D33" s="44">
        <f t="shared" si="2"/>
        <v>0</v>
      </c>
      <c r="E33" s="10">
        <v>2</v>
      </c>
      <c r="F33" s="20">
        <f t="shared" si="11"/>
        <v>0</v>
      </c>
      <c r="H33" s="55"/>
      <c r="I33" s="55"/>
      <c r="J33" s="55">
        <f t="shared" si="0"/>
        <v>0</v>
      </c>
      <c r="K33" s="20">
        <f t="shared" si="12"/>
        <v>0</v>
      </c>
    </row>
    <row r="34" spans="1:11" x14ac:dyDescent="0.25">
      <c r="A34" s="63"/>
      <c r="B34" s="19" t="s">
        <v>129</v>
      </c>
      <c r="C34" s="44">
        <v>0</v>
      </c>
      <c r="D34" s="44">
        <f t="shared" si="2"/>
        <v>0</v>
      </c>
      <c r="E34" s="10">
        <v>1</v>
      </c>
      <c r="F34" s="20">
        <f t="shared" si="11"/>
        <v>0</v>
      </c>
      <c r="H34" s="55"/>
      <c r="I34" s="55"/>
      <c r="J34" s="55">
        <f t="shared" si="0"/>
        <v>0</v>
      </c>
      <c r="K34" s="20">
        <f t="shared" si="12"/>
        <v>0</v>
      </c>
    </row>
    <row r="35" spans="1:11" x14ac:dyDescent="0.25">
      <c r="A35" s="63"/>
      <c r="B35" s="26" t="s">
        <v>130</v>
      </c>
      <c r="C35" s="45">
        <v>10</v>
      </c>
      <c r="D35" s="44">
        <f t="shared" si="2"/>
        <v>12.5</v>
      </c>
      <c r="E35" s="10">
        <v>1</v>
      </c>
      <c r="F35" s="20">
        <f t="shared" si="11"/>
        <v>12.5</v>
      </c>
      <c r="H35" s="55">
        <v>1</v>
      </c>
      <c r="I35" s="55">
        <v>0.8</v>
      </c>
      <c r="J35" s="55">
        <f t="shared" si="0"/>
        <v>0.8</v>
      </c>
      <c r="K35" s="20">
        <f t="shared" si="12"/>
        <v>10</v>
      </c>
    </row>
    <row r="36" spans="1:11" x14ac:dyDescent="0.25">
      <c r="A36" s="63"/>
      <c r="B36" s="26" t="s">
        <v>131</v>
      </c>
      <c r="C36" s="45">
        <v>0</v>
      </c>
      <c r="D36" s="44">
        <f t="shared" si="2"/>
        <v>0</v>
      </c>
      <c r="E36" s="10">
        <v>1</v>
      </c>
      <c r="F36" s="20">
        <f t="shared" si="11"/>
        <v>0</v>
      </c>
      <c r="H36" s="55"/>
      <c r="I36" s="55"/>
      <c r="J36" s="55">
        <f t="shared" si="0"/>
        <v>0</v>
      </c>
      <c r="K36" s="20">
        <f t="shared" si="12"/>
        <v>0</v>
      </c>
    </row>
    <row r="37" spans="1:11" ht="15.75" x14ac:dyDescent="0.25">
      <c r="A37" s="22"/>
      <c r="B37" s="23" t="s">
        <v>108</v>
      </c>
      <c r="C37" s="43"/>
      <c r="D37" s="43"/>
      <c r="E37" s="18"/>
      <c r="F37" s="24">
        <f>SUM(F32:F36)</f>
        <v>12.5</v>
      </c>
      <c r="H37" s="55"/>
      <c r="I37" s="55"/>
      <c r="J37" s="55">
        <f t="shared" si="0"/>
        <v>0</v>
      </c>
      <c r="K37" s="24">
        <f>SUM(K32:K36)</f>
        <v>10</v>
      </c>
    </row>
    <row r="38" spans="1:11" x14ac:dyDescent="0.25">
      <c r="A38" s="64" t="s">
        <v>132</v>
      </c>
      <c r="B38" s="19" t="s">
        <v>133</v>
      </c>
      <c r="C38" s="44">
        <v>0</v>
      </c>
      <c r="D38" s="44">
        <f t="shared" si="2"/>
        <v>0</v>
      </c>
      <c r="E38" s="10">
        <v>1</v>
      </c>
      <c r="F38" s="20">
        <f t="shared" ref="F38:F42" si="13">+D38*E38</f>
        <v>0</v>
      </c>
      <c r="H38" s="55"/>
      <c r="I38" s="55"/>
      <c r="J38" s="55">
        <f t="shared" si="0"/>
        <v>0</v>
      </c>
      <c r="K38" s="20">
        <f t="shared" ref="K38:K42" si="14">+G38*J38</f>
        <v>0</v>
      </c>
    </row>
    <row r="39" spans="1:11" x14ac:dyDescent="0.25">
      <c r="A39" s="64"/>
      <c r="B39" s="19" t="s">
        <v>134</v>
      </c>
      <c r="C39" s="44">
        <v>0</v>
      </c>
      <c r="D39" s="44">
        <f t="shared" si="2"/>
        <v>0</v>
      </c>
      <c r="E39" s="10">
        <v>1</v>
      </c>
      <c r="F39" s="20">
        <f t="shared" si="13"/>
        <v>0</v>
      </c>
      <c r="H39" s="55"/>
      <c r="I39" s="55"/>
      <c r="J39" s="55">
        <f t="shared" si="0"/>
        <v>0</v>
      </c>
      <c r="K39" s="20">
        <f t="shared" si="14"/>
        <v>0</v>
      </c>
    </row>
    <row r="40" spans="1:11" x14ac:dyDescent="0.25">
      <c r="A40" s="64"/>
      <c r="B40" s="19" t="s">
        <v>135</v>
      </c>
      <c r="C40" s="44">
        <v>0</v>
      </c>
      <c r="D40" s="44">
        <f t="shared" si="2"/>
        <v>0</v>
      </c>
      <c r="E40" s="10">
        <v>1</v>
      </c>
      <c r="F40" s="20">
        <f t="shared" si="13"/>
        <v>0</v>
      </c>
      <c r="H40" s="55"/>
      <c r="I40" s="55"/>
      <c r="J40" s="55">
        <f t="shared" si="0"/>
        <v>0</v>
      </c>
      <c r="K40" s="20">
        <f t="shared" si="14"/>
        <v>0</v>
      </c>
    </row>
    <row r="41" spans="1:11" x14ac:dyDescent="0.25">
      <c r="A41" s="64"/>
      <c r="B41" s="26"/>
      <c r="C41" s="45"/>
      <c r="D41" s="44">
        <f t="shared" si="2"/>
        <v>0</v>
      </c>
      <c r="E41" s="10"/>
      <c r="F41" s="20">
        <f t="shared" si="13"/>
        <v>0</v>
      </c>
      <c r="H41" s="55"/>
      <c r="I41" s="55"/>
      <c r="J41" s="55">
        <f t="shared" si="0"/>
        <v>0</v>
      </c>
      <c r="K41" s="20">
        <f t="shared" si="14"/>
        <v>0</v>
      </c>
    </row>
    <row r="42" spans="1:11" x14ac:dyDescent="0.25">
      <c r="A42" s="64"/>
      <c r="B42" s="26"/>
      <c r="C42" s="45"/>
      <c r="D42" s="44">
        <f t="shared" si="2"/>
        <v>0</v>
      </c>
      <c r="E42" s="10"/>
      <c r="F42" s="20">
        <f t="shared" si="13"/>
        <v>0</v>
      </c>
      <c r="H42" s="55"/>
      <c r="I42" s="55"/>
      <c r="J42" s="55">
        <f t="shared" si="0"/>
        <v>0</v>
      </c>
      <c r="K42" s="20">
        <f t="shared" si="14"/>
        <v>0</v>
      </c>
    </row>
    <row r="43" spans="1:11" ht="15.75" x14ac:dyDescent="0.25">
      <c r="A43" s="28"/>
      <c r="B43" s="23" t="s">
        <v>108</v>
      </c>
      <c r="C43" s="43"/>
      <c r="D43" s="43"/>
      <c r="E43" s="18"/>
      <c r="F43" s="24">
        <f>SUM(F38:F42)</f>
        <v>0</v>
      </c>
      <c r="H43" s="55"/>
      <c r="I43" s="55"/>
      <c r="J43" s="55">
        <f t="shared" si="0"/>
        <v>0</v>
      </c>
      <c r="K43" s="24">
        <f>SUM(K38:K42)</f>
        <v>0</v>
      </c>
    </row>
    <row r="44" spans="1:11" x14ac:dyDescent="0.25">
      <c r="A44" s="65" t="s">
        <v>136</v>
      </c>
      <c r="B44" s="19" t="s">
        <v>137</v>
      </c>
      <c r="C44" s="44">
        <v>0</v>
      </c>
      <c r="D44" s="44">
        <f t="shared" si="2"/>
        <v>0</v>
      </c>
      <c r="E44" s="10">
        <v>1</v>
      </c>
      <c r="F44" s="20">
        <f t="shared" ref="F44:F59" si="15">+D44*E44</f>
        <v>0</v>
      </c>
      <c r="H44" s="55"/>
      <c r="I44" s="55"/>
      <c r="J44" s="55">
        <f t="shared" si="0"/>
        <v>0</v>
      </c>
      <c r="K44" s="20">
        <f t="shared" ref="K44:K59" si="16">+J44*F44</f>
        <v>0</v>
      </c>
    </row>
    <row r="45" spans="1:11" x14ac:dyDescent="0.25">
      <c r="A45" s="65"/>
      <c r="B45" s="19" t="s">
        <v>138</v>
      </c>
      <c r="C45" s="44">
        <v>0</v>
      </c>
      <c r="D45" s="44">
        <f t="shared" si="2"/>
        <v>0</v>
      </c>
      <c r="E45" s="10">
        <v>1</v>
      </c>
      <c r="F45" s="20">
        <f t="shared" si="15"/>
        <v>0</v>
      </c>
      <c r="H45" s="55"/>
      <c r="I45" s="55"/>
      <c r="J45" s="55">
        <f t="shared" si="0"/>
        <v>0</v>
      </c>
      <c r="K45" s="20">
        <f t="shared" si="16"/>
        <v>0</v>
      </c>
    </row>
    <row r="46" spans="1:11" x14ac:dyDescent="0.25">
      <c r="A46" s="66"/>
      <c r="B46" s="19" t="s">
        <v>139</v>
      </c>
      <c r="C46" s="44">
        <v>0</v>
      </c>
      <c r="D46" s="44">
        <f t="shared" si="2"/>
        <v>0</v>
      </c>
      <c r="E46" s="10">
        <v>1</v>
      </c>
      <c r="F46" s="20">
        <f t="shared" si="15"/>
        <v>0</v>
      </c>
      <c r="H46" s="55"/>
      <c r="I46" s="55"/>
      <c r="J46" s="55">
        <f t="shared" si="0"/>
        <v>0</v>
      </c>
      <c r="K46" s="20">
        <f t="shared" si="16"/>
        <v>0</v>
      </c>
    </row>
    <row r="47" spans="1:11" x14ac:dyDescent="0.25">
      <c r="A47" s="66"/>
      <c r="B47" s="19" t="s">
        <v>140</v>
      </c>
      <c r="C47" s="44">
        <v>0</v>
      </c>
      <c r="D47" s="44">
        <f t="shared" si="2"/>
        <v>0</v>
      </c>
      <c r="E47" s="10">
        <v>1</v>
      </c>
      <c r="F47" s="20">
        <f t="shared" si="15"/>
        <v>0</v>
      </c>
      <c r="H47" s="55"/>
      <c r="I47" s="55"/>
      <c r="J47" s="55">
        <f t="shared" si="0"/>
        <v>0</v>
      </c>
      <c r="K47" s="20">
        <f t="shared" si="16"/>
        <v>0</v>
      </c>
    </row>
    <row r="48" spans="1:11" x14ac:dyDescent="0.25">
      <c r="A48" s="66"/>
      <c r="B48" s="19" t="s">
        <v>141</v>
      </c>
      <c r="C48" s="44">
        <v>0</v>
      </c>
      <c r="D48" s="44">
        <f t="shared" si="2"/>
        <v>0</v>
      </c>
      <c r="E48" s="10">
        <v>1</v>
      </c>
      <c r="F48" s="20">
        <f t="shared" si="15"/>
        <v>0</v>
      </c>
      <c r="H48" s="55"/>
      <c r="I48" s="55"/>
      <c r="J48" s="55">
        <f t="shared" si="0"/>
        <v>0</v>
      </c>
      <c r="K48" s="20">
        <f t="shared" si="16"/>
        <v>0</v>
      </c>
    </row>
    <row r="49" spans="1:12" x14ac:dyDescent="0.25">
      <c r="A49" s="66"/>
      <c r="B49" s="19" t="s">
        <v>142</v>
      </c>
      <c r="C49" s="44">
        <v>0</v>
      </c>
      <c r="D49" s="44">
        <f t="shared" si="2"/>
        <v>0</v>
      </c>
      <c r="E49" s="10">
        <v>1</v>
      </c>
      <c r="F49" s="20">
        <f t="shared" si="15"/>
        <v>0</v>
      </c>
      <c r="H49" s="55"/>
      <c r="I49" s="55"/>
      <c r="J49" s="55">
        <f t="shared" si="0"/>
        <v>0</v>
      </c>
      <c r="K49" s="20">
        <f t="shared" si="16"/>
        <v>0</v>
      </c>
    </row>
    <row r="50" spans="1:12" x14ac:dyDescent="0.25">
      <c r="A50" s="66"/>
      <c r="B50" s="19" t="s">
        <v>143</v>
      </c>
      <c r="C50" s="44">
        <v>0</v>
      </c>
      <c r="D50" s="44">
        <f t="shared" si="2"/>
        <v>0</v>
      </c>
      <c r="E50" s="10">
        <v>1</v>
      </c>
      <c r="F50" s="20">
        <f t="shared" si="15"/>
        <v>0</v>
      </c>
      <c r="H50" s="55"/>
      <c r="I50" s="55"/>
      <c r="J50" s="55">
        <f t="shared" si="0"/>
        <v>0</v>
      </c>
      <c r="K50" s="20">
        <f t="shared" si="16"/>
        <v>0</v>
      </c>
    </row>
    <row r="51" spans="1:12" x14ac:dyDescent="0.25">
      <c r="A51" s="66"/>
      <c r="B51" s="19" t="s">
        <v>144</v>
      </c>
      <c r="C51" s="44">
        <v>0.5</v>
      </c>
      <c r="D51" s="44">
        <f t="shared" si="2"/>
        <v>0.625</v>
      </c>
      <c r="E51" s="10">
        <v>1</v>
      </c>
      <c r="F51" s="20">
        <f t="shared" si="15"/>
        <v>0.625</v>
      </c>
      <c r="H51" s="55">
        <v>1</v>
      </c>
      <c r="I51" s="55">
        <v>1</v>
      </c>
      <c r="J51" s="55">
        <f t="shared" si="0"/>
        <v>1</v>
      </c>
      <c r="K51" s="20">
        <f t="shared" si="16"/>
        <v>0.625</v>
      </c>
    </row>
    <row r="52" spans="1:12" x14ac:dyDescent="0.25">
      <c r="A52" s="66"/>
      <c r="B52" s="19" t="s">
        <v>145</v>
      </c>
      <c r="C52" s="44">
        <v>0</v>
      </c>
      <c r="D52" s="44">
        <f t="shared" si="2"/>
        <v>0</v>
      </c>
      <c r="E52" s="10">
        <v>1</v>
      </c>
      <c r="F52" s="20">
        <f t="shared" si="15"/>
        <v>0</v>
      </c>
      <c r="H52" s="55"/>
      <c r="I52" s="55"/>
      <c r="J52" s="55">
        <f t="shared" si="0"/>
        <v>0</v>
      </c>
      <c r="K52" s="20">
        <f t="shared" si="16"/>
        <v>0</v>
      </c>
    </row>
    <row r="53" spans="1:12" x14ac:dyDescent="0.25">
      <c r="A53" s="66"/>
      <c r="B53" s="19" t="s">
        <v>146</v>
      </c>
      <c r="C53" s="44">
        <v>0</v>
      </c>
      <c r="D53" s="44">
        <f t="shared" si="2"/>
        <v>0</v>
      </c>
      <c r="E53" s="10">
        <v>1</v>
      </c>
      <c r="F53" s="20">
        <f t="shared" si="15"/>
        <v>0</v>
      </c>
      <c r="H53" s="55"/>
      <c r="I53" s="55"/>
      <c r="J53" s="55">
        <f t="shared" si="0"/>
        <v>0</v>
      </c>
      <c r="K53" s="20">
        <f t="shared" si="16"/>
        <v>0</v>
      </c>
    </row>
    <row r="54" spans="1:12" x14ac:dyDescent="0.25">
      <c r="A54" s="66"/>
      <c r="B54" s="19" t="s">
        <v>147</v>
      </c>
      <c r="C54" s="44">
        <v>0</v>
      </c>
      <c r="D54" s="44">
        <f t="shared" si="2"/>
        <v>0</v>
      </c>
      <c r="E54" s="10">
        <v>1</v>
      </c>
      <c r="F54" s="20">
        <f t="shared" si="15"/>
        <v>0</v>
      </c>
      <c r="H54" s="55"/>
      <c r="I54" s="55"/>
      <c r="J54" s="55">
        <f t="shared" si="0"/>
        <v>0</v>
      </c>
      <c r="K54" s="20">
        <f t="shared" si="16"/>
        <v>0</v>
      </c>
    </row>
    <row r="55" spans="1:12" x14ac:dyDescent="0.25">
      <c r="A55" s="66"/>
      <c r="B55" s="19" t="s">
        <v>148</v>
      </c>
      <c r="C55" s="44">
        <v>0</v>
      </c>
      <c r="D55" s="44">
        <f t="shared" si="2"/>
        <v>0</v>
      </c>
      <c r="E55" s="10">
        <v>1</v>
      </c>
      <c r="F55" s="20">
        <f t="shared" si="15"/>
        <v>0</v>
      </c>
      <c r="H55" s="55"/>
      <c r="I55" s="55"/>
      <c r="J55" s="55">
        <f t="shared" si="0"/>
        <v>0</v>
      </c>
      <c r="K55" s="20">
        <f t="shared" si="16"/>
        <v>0</v>
      </c>
    </row>
    <row r="56" spans="1:12" x14ac:dyDescent="0.25">
      <c r="A56" s="66"/>
      <c r="B56" s="19" t="s">
        <v>149</v>
      </c>
      <c r="C56" s="44">
        <v>0</v>
      </c>
      <c r="D56" s="44">
        <f t="shared" si="2"/>
        <v>0</v>
      </c>
      <c r="E56" s="10">
        <v>1</v>
      </c>
      <c r="F56" s="20">
        <f t="shared" si="15"/>
        <v>0</v>
      </c>
      <c r="H56" s="55"/>
      <c r="I56" s="55"/>
      <c r="J56" s="55">
        <f t="shared" si="0"/>
        <v>0</v>
      </c>
      <c r="K56" s="20">
        <f t="shared" si="16"/>
        <v>0</v>
      </c>
    </row>
    <row r="57" spans="1:12" x14ac:dyDescent="0.25">
      <c r="A57" s="66"/>
      <c r="B57" s="19" t="s">
        <v>157</v>
      </c>
      <c r="C57" s="44">
        <v>2</v>
      </c>
      <c r="D57" s="44">
        <f t="shared" si="2"/>
        <v>2.5</v>
      </c>
      <c r="E57" s="10">
        <v>1</v>
      </c>
      <c r="F57" s="20">
        <f t="shared" si="15"/>
        <v>2.5</v>
      </c>
      <c r="H57" s="55">
        <v>1</v>
      </c>
      <c r="I57" s="55">
        <v>1</v>
      </c>
      <c r="J57" s="55">
        <f t="shared" si="0"/>
        <v>1</v>
      </c>
      <c r="K57" s="20">
        <f t="shared" si="16"/>
        <v>2.5</v>
      </c>
    </row>
    <row r="58" spans="1:12" x14ac:dyDescent="0.25">
      <c r="A58" s="66"/>
      <c r="B58" s="19" t="s">
        <v>150</v>
      </c>
      <c r="C58" s="44">
        <v>2</v>
      </c>
      <c r="D58" s="44">
        <f t="shared" si="2"/>
        <v>2.5</v>
      </c>
      <c r="E58" s="10">
        <v>1</v>
      </c>
      <c r="F58" s="20">
        <f t="shared" si="15"/>
        <v>2.5</v>
      </c>
      <c r="H58" s="55">
        <v>1</v>
      </c>
      <c r="I58" s="55">
        <v>1</v>
      </c>
      <c r="J58" s="55">
        <f t="shared" si="0"/>
        <v>1</v>
      </c>
      <c r="K58" s="20">
        <f t="shared" si="16"/>
        <v>2.5</v>
      </c>
    </row>
    <row r="59" spans="1:12" x14ac:dyDescent="0.25">
      <c r="A59" s="66"/>
      <c r="B59" s="19" t="s">
        <v>151</v>
      </c>
      <c r="C59" s="44">
        <v>0</v>
      </c>
      <c r="D59" s="44">
        <f t="shared" si="2"/>
        <v>0</v>
      </c>
      <c r="E59" s="10">
        <v>1</v>
      </c>
      <c r="F59" s="20">
        <f t="shared" si="15"/>
        <v>0</v>
      </c>
      <c r="H59" s="55"/>
      <c r="I59" s="55"/>
      <c r="J59" s="55">
        <f t="shared" si="0"/>
        <v>0</v>
      </c>
      <c r="K59" s="20">
        <f t="shared" si="16"/>
        <v>0</v>
      </c>
    </row>
    <row r="60" spans="1:12" ht="15.75" x14ac:dyDescent="0.25">
      <c r="A60" s="28"/>
      <c r="B60" s="23" t="s">
        <v>108</v>
      </c>
      <c r="C60" s="43"/>
      <c r="D60" s="43"/>
      <c r="E60" s="18"/>
      <c r="F60" s="24">
        <f>SUM(F44:F59)</f>
        <v>5.625</v>
      </c>
      <c r="H60" s="56"/>
      <c r="I60" s="56"/>
      <c r="J60" s="56"/>
      <c r="K60" s="24">
        <f>SUM(K44:K59)</f>
        <v>5.625</v>
      </c>
    </row>
    <row r="61" spans="1:12" ht="21" x14ac:dyDescent="0.25">
      <c r="A61" s="12"/>
      <c r="B61" s="13" t="s">
        <v>103</v>
      </c>
      <c r="E61" s="14"/>
      <c r="F61" s="16">
        <f>SUM(F60,F43,F37,F31,F28,F22,F16,F9)</f>
        <v>376.8125</v>
      </c>
      <c r="G61" s="60" t="s">
        <v>155</v>
      </c>
      <c r="K61" s="16">
        <f>SUM(K60,K43,K37,K31,K28,K22,K16,K9)</f>
        <v>121.28999999999999</v>
      </c>
      <c r="L61" s="60" t="s">
        <v>155</v>
      </c>
    </row>
    <row r="62" spans="1:12" ht="21" x14ac:dyDescent="0.25">
      <c r="A62" s="12"/>
      <c r="B62" s="15"/>
      <c r="E62" s="50" t="s">
        <v>160</v>
      </c>
      <c r="F62" s="17">
        <v>250</v>
      </c>
      <c r="G62" s="17" t="s">
        <v>155</v>
      </c>
      <c r="K62" s="17">
        <v>250</v>
      </c>
      <c r="L62" s="17" t="s">
        <v>155</v>
      </c>
    </row>
  </sheetData>
  <mergeCells count="12">
    <mergeCell ref="J1:K1"/>
    <mergeCell ref="A17:A21"/>
    <mergeCell ref="A1:A2"/>
    <mergeCell ref="B1:B2"/>
    <mergeCell ref="C1:F1"/>
    <mergeCell ref="A3:A8"/>
    <mergeCell ref="A10:A15"/>
    <mergeCell ref="A23:A27"/>
    <mergeCell ref="A29:A30"/>
    <mergeCell ref="A32:A36"/>
    <mergeCell ref="A38:A42"/>
    <mergeCell ref="A44:A59"/>
  </mergeCells>
  <conditionalFormatting sqref="H1:H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{4E336B7E-B003-4A04-AE45-1B488D11D90B}</x14:id>
        </ext>
      </extLst>
    </cfRule>
  </conditionalFormatting>
  <conditionalFormatting sqref="H3:H5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{575AFF94-7C2A-4F98-BD84-53F4A58A145C}</x14:id>
        </ext>
      </extLst>
    </cfRule>
  </conditionalFormatting>
  <conditionalFormatting sqref="I1:I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{EF650BC2-DB36-4924-B7F4-974F9A1032A3}</x14:id>
        </ext>
      </extLst>
    </cfRule>
  </conditionalFormatting>
  <conditionalFormatting sqref="I3:I5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{D8425F82-4155-4192-8520-50368B8F752E}</x14:id>
        </ext>
      </extLst>
    </cfRule>
  </conditionalFormatting>
  <conditionalFormatting sqref="J1:J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{F0A03139-1D23-489F-971F-D21EC042D1CA}</x14:id>
        </ext>
      </extLst>
    </cfRule>
  </conditionalFormatting>
  <pageMargins left="0.7" right="0.7" top="0.75" bottom="0.75" header="0.3" footer="0.3"/>
  <ignoredErrors>
    <ignoredError sqref="C7" formula="1"/>
  </ignoredErrors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336B7E-B003-4A04-AE45-1B488D11D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75AFF94-7C2A-4F98-BD84-53F4A58A14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H3:H59</xm:sqref>
        </x14:conditionalFormatting>
        <x14:conditionalFormatting xmlns:xm="http://schemas.microsoft.com/office/excel/2006/main">
          <x14:cfRule type="dataBar" id="{EF650BC2-DB36-4924-B7F4-974F9A103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D8425F82-4155-4192-8520-50368B8F75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I3:I59</xm:sqref>
        </x14:conditionalFormatting>
        <x14:conditionalFormatting xmlns:xm="http://schemas.microsoft.com/office/excel/2006/main">
          <x14:cfRule type="dataBar" id="{F0A03139-1D23-489F-971F-D21EC042D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D80C-4930-48E7-AF4B-3B753A271E6A}">
  <dimension ref="A1"/>
  <sheetViews>
    <sheetView workbookViewId="0">
      <selection activeCell="D27" sqref="D2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33CB-69FB-4952-B95F-0E9F250FF207}">
  <dimension ref="B2:D5"/>
  <sheetViews>
    <sheetView zoomScaleNormal="100" workbookViewId="0">
      <selection activeCell="I27" sqref="I27"/>
    </sheetView>
  </sheetViews>
  <sheetFormatPr baseColWidth="10" defaultRowHeight="15" x14ac:dyDescent="0.25"/>
  <sheetData>
    <row r="2" spans="2:4" x14ac:dyDescent="0.25">
      <c r="B2">
        <v>7.5</v>
      </c>
      <c r="C2">
        <v>2</v>
      </c>
      <c r="D2">
        <f>+C2*B2</f>
        <v>15</v>
      </c>
    </row>
    <row r="3" spans="2:4" x14ac:dyDescent="0.25">
      <c r="B3">
        <v>5.5</v>
      </c>
      <c r="C3">
        <v>1</v>
      </c>
      <c r="D3">
        <f>+C3*B3</f>
        <v>5.5</v>
      </c>
    </row>
    <row r="4" spans="2:4" x14ac:dyDescent="0.25">
      <c r="B4">
        <v>1.5</v>
      </c>
      <c r="C4">
        <v>1</v>
      </c>
      <c r="D4">
        <f>+C4*B4</f>
        <v>1.5</v>
      </c>
    </row>
    <row r="5" spans="2:4" x14ac:dyDescent="0.25">
      <c r="D5" s="49">
        <f>SUM(D2:D4)</f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"/>
  <sheetViews>
    <sheetView zoomScale="47" zoomScaleNormal="47" zoomScalePageLayoutView="45" workbookViewId="0">
      <pane ySplit="1" topLeftCell="A2" activePane="bottomLeft" state="frozen"/>
      <selection activeCell="C1" sqref="C1"/>
      <selection pane="bottomLeft" activeCell="D2" sqref="D2"/>
    </sheetView>
  </sheetViews>
  <sheetFormatPr baseColWidth="10" defaultRowHeight="31.5" x14ac:dyDescent="0.6"/>
  <cols>
    <col min="1" max="1" width="13.140625" style="4" customWidth="1"/>
    <col min="2" max="2" width="83" style="1" customWidth="1"/>
    <col min="3" max="3" width="26.7109375" style="3" customWidth="1"/>
    <col min="4" max="4" width="26.7109375" style="40" customWidth="1"/>
    <col min="5" max="5" width="26.7109375" style="3" customWidth="1"/>
    <col min="6" max="11" width="29.42578125" style="3" customWidth="1"/>
  </cols>
  <sheetData>
    <row r="1" spans="1:11" ht="112.9" customHeight="1" x14ac:dyDescent="0.25">
      <c r="A1" s="5" t="s">
        <v>0</v>
      </c>
      <c r="B1" s="6" t="s">
        <v>92</v>
      </c>
      <c r="C1" s="7" t="s">
        <v>13</v>
      </c>
      <c r="D1" s="37" t="s">
        <v>18</v>
      </c>
      <c r="E1" s="2" t="s">
        <v>19</v>
      </c>
      <c r="F1" s="8" t="s">
        <v>3</v>
      </c>
      <c r="G1" s="8" t="s">
        <v>1</v>
      </c>
      <c r="H1" s="9" t="s">
        <v>76</v>
      </c>
      <c r="I1" s="8" t="s">
        <v>4</v>
      </c>
      <c r="J1" s="8" t="s">
        <v>5</v>
      </c>
      <c r="K1" s="8" t="s">
        <v>2</v>
      </c>
    </row>
    <row r="2" spans="1:11" ht="72.599999999999994" customHeight="1" x14ac:dyDescent="0.6">
      <c r="A2" s="29">
        <v>1</v>
      </c>
      <c r="B2" s="30" t="s">
        <v>20</v>
      </c>
      <c r="C2" s="31" t="s">
        <v>15</v>
      </c>
      <c r="D2" s="38" t="s">
        <v>52</v>
      </c>
      <c r="E2" s="31" t="s">
        <v>54</v>
      </c>
      <c r="F2" s="32" t="s">
        <v>21</v>
      </c>
      <c r="G2" s="32" t="s">
        <v>22</v>
      </c>
      <c r="H2" s="32"/>
      <c r="I2" s="32">
        <v>3</v>
      </c>
      <c r="J2" s="32"/>
      <c r="K2" s="32"/>
    </row>
    <row r="3" spans="1:11" ht="46.15" customHeight="1" x14ac:dyDescent="0.6">
      <c r="A3" s="29">
        <v>2</v>
      </c>
      <c r="B3" s="33" t="s">
        <v>6</v>
      </c>
      <c r="C3" s="31" t="s">
        <v>15</v>
      </c>
      <c r="D3" s="38" t="s">
        <v>53</v>
      </c>
      <c r="E3" s="31" t="s">
        <v>61</v>
      </c>
      <c r="F3" s="32">
        <v>220</v>
      </c>
      <c r="G3" s="32">
        <v>48</v>
      </c>
      <c r="H3" s="32"/>
      <c r="I3" s="32">
        <v>2</v>
      </c>
      <c r="J3" s="32"/>
      <c r="K3" s="32"/>
    </row>
    <row r="4" spans="1:11" ht="46.15" customHeight="1" x14ac:dyDescent="0.6">
      <c r="A4" s="29">
        <v>3</v>
      </c>
      <c r="B4" s="33" t="s">
        <v>23</v>
      </c>
      <c r="C4" s="31" t="s">
        <v>15</v>
      </c>
      <c r="D4" s="38" t="s">
        <v>55</v>
      </c>
      <c r="E4" s="31" t="s">
        <v>62</v>
      </c>
      <c r="F4" s="32" t="s">
        <v>21</v>
      </c>
      <c r="G4" s="32" t="s">
        <v>24</v>
      </c>
      <c r="H4" s="32"/>
      <c r="I4" s="32">
        <v>3</v>
      </c>
      <c r="J4" s="32"/>
      <c r="K4" s="32"/>
    </row>
    <row r="5" spans="1:11" ht="46.15" customHeight="1" x14ac:dyDescent="0.6">
      <c r="A5" s="29">
        <v>4</v>
      </c>
      <c r="B5" s="33" t="s">
        <v>25</v>
      </c>
      <c r="C5" s="31" t="s">
        <v>15</v>
      </c>
      <c r="D5" s="38" t="s">
        <v>56</v>
      </c>
      <c r="E5" s="31" t="s">
        <v>63</v>
      </c>
      <c r="F5" s="32">
        <v>220</v>
      </c>
      <c r="G5" s="32">
        <v>30</v>
      </c>
      <c r="H5" s="32"/>
      <c r="I5" s="32">
        <v>2</v>
      </c>
      <c r="J5" s="32"/>
      <c r="K5" s="32"/>
    </row>
    <row r="6" spans="1:11" ht="46.15" customHeight="1" x14ac:dyDescent="0.6">
      <c r="A6" s="29">
        <v>5</v>
      </c>
      <c r="B6" s="34" t="s">
        <v>26</v>
      </c>
      <c r="C6" s="32" t="s">
        <v>15</v>
      </c>
      <c r="D6" s="38">
        <v>20</v>
      </c>
      <c r="E6" s="31" t="s">
        <v>64</v>
      </c>
      <c r="F6" s="32">
        <v>220</v>
      </c>
      <c r="G6" s="32">
        <v>70</v>
      </c>
      <c r="H6" s="32">
        <v>72</v>
      </c>
      <c r="I6" s="32">
        <v>2</v>
      </c>
      <c r="J6" s="32"/>
      <c r="K6" s="32"/>
    </row>
    <row r="7" spans="1:11" ht="46.15" customHeight="1" x14ac:dyDescent="0.6">
      <c r="A7" s="29">
        <v>6</v>
      </c>
      <c r="B7" s="34" t="s">
        <v>27</v>
      </c>
      <c r="C7" s="32" t="s">
        <v>15</v>
      </c>
      <c r="D7" s="38" t="s">
        <v>60</v>
      </c>
      <c r="E7" s="31" t="s">
        <v>28</v>
      </c>
      <c r="F7" s="32">
        <v>220</v>
      </c>
      <c r="G7" s="32">
        <v>13.64</v>
      </c>
      <c r="H7" s="32">
        <v>10.199999999999999</v>
      </c>
      <c r="I7" s="32">
        <v>3</v>
      </c>
      <c r="J7" s="32"/>
      <c r="K7" s="32"/>
    </row>
    <row r="8" spans="1:11" ht="46.15" customHeight="1" x14ac:dyDescent="0.6">
      <c r="A8" s="29">
        <v>7</v>
      </c>
      <c r="B8" s="34" t="s">
        <v>29</v>
      </c>
      <c r="C8" s="32" t="s">
        <v>15</v>
      </c>
      <c r="D8" s="38" t="s">
        <v>57</v>
      </c>
      <c r="E8" s="31" t="s">
        <v>65</v>
      </c>
      <c r="F8" s="32">
        <v>115</v>
      </c>
      <c r="G8" s="32">
        <v>15</v>
      </c>
      <c r="H8" s="32">
        <v>13.1</v>
      </c>
      <c r="I8" s="32">
        <v>1</v>
      </c>
      <c r="J8" s="32"/>
      <c r="K8" s="32"/>
    </row>
    <row r="9" spans="1:11" ht="46.15" customHeight="1" x14ac:dyDescent="0.6">
      <c r="A9" s="29">
        <v>8</v>
      </c>
      <c r="B9" s="42" t="s">
        <v>10</v>
      </c>
      <c r="C9" s="32" t="s">
        <v>15</v>
      </c>
      <c r="D9" s="38">
        <v>3.7</v>
      </c>
      <c r="E9" s="31" t="s">
        <v>66</v>
      </c>
      <c r="F9" s="32" t="s">
        <v>30</v>
      </c>
      <c r="G9" s="32">
        <v>12.5</v>
      </c>
      <c r="H9" s="32">
        <v>11.5</v>
      </c>
      <c r="I9" s="32">
        <v>3</v>
      </c>
      <c r="J9" s="32"/>
      <c r="K9" s="32"/>
    </row>
    <row r="10" spans="1:11" ht="46.15" customHeight="1" x14ac:dyDescent="0.6">
      <c r="A10" s="29">
        <v>10</v>
      </c>
      <c r="B10" s="48" t="s">
        <v>85</v>
      </c>
      <c r="C10" s="32" t="s">
        <v>17</v>
      </c>
      <c r="D10" s="38">
        <v>12</v>
      </c>
      <c r="E10" s="31" t="s">
        <v>70</v>
      </c>
      <c r="F10" s="32">
        <v>220</v>
      </c>
      <c r="G10" s="32">
        <v>60.6</v>
      </c>
      <c r="H10" s="32">
        <v>14.1</v>
      </c>
      <c r="I10" s="32">
        <v>3</v>
      </c>
      <c r="J10" s="32" t="s">
        <v>77</v>
      </c>
      <c r="K10" s="32"/>
    </row>
    <row r="11" spans="1:11" ht="46.15" customHeight="1" x14ac:dyDescent="0.6">
      <c r="A11" s="29">
        <v>11</v>
      </c>
      <c r="B11" s="48" t="s">
        <v>86</v>
      </c>
      <c r="C11" s="32" t="s">
        <v>17</v>
      </c>
      <c r="D11" s="38" t="s">
        <v>96</v>
      </c>
      <c r="E11" s="31" t="s">
        <v>68</v>
      </c>
      <c r="F11" s="32">
        <v>220</v>
      </c>
      <c r="G11" s="32">
        <v>21.5</v>
      </c>
      <c r="H11" s="32">
        <v>24</v>
      </c>
      <c r="I11" s="32">
        <v>2</v>
      </c>
      <c r="J11" s="32"/>
      <c r="K11" s="32"/>
    </row>
    <row r="12" spans="1:11" ht="46.15" customHeight="1" x14ac:dyDescent="0.6">
      <c r="A12" s="29">
        <v>12</v>
      </c>
      <c r="B12" s="48" t="s">
        <v>31</v>
      </c>
      <c r="C12" s="31" t="s">
        <v>17</v>
      </c>
      <c r="D12" s="38">
        <v>14.4</v>
      </c>
      <c r="E12" s="31" t="s">
        <v>67</v>
      </c>
      <c r="F12" s="32">
        <v>380</v>
      </c>
      <c r="G12" s="32">
        <v>38</v>
      </c>
      <c r="H12" s="32">
        <v>21.4</v>
      </c>
      <c r="I12" s="32">
        <v>3</v>
      </c>
      <c r="J12" s="32"/>
      <c r="K12" s="32"/>
    </row>
    <row r="13" spans="1:11" ht="46.15" customHeight="1" x14ac:dyDescent="0.6">
      <c r="A13" s="29">
        <v>13</v>
      </c>
      <c r="B13" s="48" t="s">
        <v>47</v>
      </c>
      <c r="C13" s="31" t="s">
        <v>17</v>
      </c>
      <c r="D13" s="38" t="s">
        <v>58</v>
      </c>
      <c r="E13" s="31" t="s">
        <v>68</v>
      </c>
      <c r="F13" s="32">
        <v>380</v>
      </c>
      <c r="G13" s="32">
        <v>13.3</v>
      </c>
      <c r="H13" s="32">
        <v>6.7</v>
      </c>
      <c r="I13" s="32">
        <v>3</v>
      </c>
      <c r="J13" s="32"/>
      <c r="K13" s="32"/>
    </row>
    <row r="14" spans="1:11" ht="46.15" customHeight="1" x14ac:dyDescent="0.6">
      <c r="A14" s="29">
        <v>14</v>
      </c>
      <c r="B14" s="41" t="s">
        <v>87</v>
      </c>
      <c r="C14" s="31" t="s">
        <v>17</v>
      </c>
      <c r="D14" s="38">
        <v>22</v>
      </c>
      <c r="E14" s="31" t="s">
        <v>88</v>
      </c>
      <c r="F14" s="32">
        <v>380</v>
      </c>
      <c r="G14" s="32">
        <v>28</v>
      </c>
      <c r="H14" s="32">
        <v>34</v>
      </c>
      <c r="I14" s="32">
        <v>3</v>
      </c>
      <c r="J14" s="32"/>
      <c r="K14" s="32">
        <v>127</v>
      </c>
    </row>
    <row r="15" spans="1:11" ht="46.15" customHeight="1" x14ac:dyDescent="0.6">
      <c r="A15" s="29">
        <v>14.1</v>
      </c>
      <c r="B15" s="41" t="s">
        <v>89</v>
      </c>
      <c r="C15" s="31" t="s">
        <v>17</v>
      </c>
      <c r="D15" s="38" t="s">
        <v>90</v>
      </c>
      <c r="E15" s="31" t="s">
        <v>94</v>
      </c>
      <c r="F15" s="32">
        <v>220</v>
      </c>
      <c r="G15" s="32">
        <v>3.3</v>
      </c>
      <c r="H15" s="32">
        <v>3.3</v>
      </c>
      <c r="I15" s="32">
        <v>2</v>
      </c>
      <c r="J15" s="32" t="s">
        <v>77</v>
      </c>
      <c r="K15" s="32"/>
    </row>
    <row r="16" spans="1:11" ht="46.15" customHeight="1" x14ac:dyDescent="0.6">
      <c r="A16" s="29">
        <v>15</v>
      </c>
      <c r="B16" s="41" t="s">
        <v>51</v>
      </c>
      <c r="C16" s="31" t="s">
        <v>17</v>
      </c>
      <c r="D16" s="38">
        <v>15</v>
      </c>
      <c r="E16" s="31" t="s">
        <v>71</v>
      </c>
      <c r="F16" s="32">
        <v>220</v>
      </c>
      <c r="G16" s="32">
        <v>68.2</v>
      </c>
      <c r="H16" s="32">
        <v>34</v>
      </c>
      <c r="I16" s="32">
        <v>3</v>
      </c>
      <c r="J16" s="32"/>
      <c r="K16" s="32"/>
    </row>
    <row r="17" spans="1:11" ht="46.15" customHeight="1" x14ac:dyDescent="0.6">
      <c r="A17" s="29">
        <v>16</v>
      </c>
      <c r="B17" s="41" t="s">
        <v>10</v>
      </c>
      <c r="C17" s="31" t="s">
        <v>17</v>
      </c>
      <c r="D17" s="38">
        <v>3.7</v>
      </c>
      <c r="E17" s="31" t="s">
        <v>66</v>
      </c>
      <c r="F17" s="32" t="s">
        <v>30</v>
      </c>
      <c r="G17" s="32">
        <v>12.5</v>
      </c>
      <c r="H17" s="32">
        <v>11.3</v>
      </c>
      <c r="I17" s="32">
        <v>3</v>
      </c>
      <c r="J17" s="32"/>
      <c r="K17" s="32"/>
    </row>
    <row r="18" spans="1:11" ht="46.15" customHeight="1" x14ac:dyDescent="0.6">
      <c r="A18" s="29">
        <v>17</v>
      </c>
      <c r="B18" s="41" t="s">
        <v>91</v>
      </c>
      <c r="C18" s="31" t="s">
        <v>17</v>
      </c>
      <c r="D18" s="38">
        <v>7.46</v>
      </c>
      <c r="E18" s="31" t="s">
        <v>69</v>
      </c>
      <c r="F18" s="32">
        <v>220</v>
      </c>
      <c r="G18" s="32">
        <v>24.8</v>
      </c>
      <c r="H18" s="32">
        <v>21.2</v>
      </c>
      <c r="I18" s="32">
        <v>3</v>
      </c>
      <c r="J18" s="32" t="s">
        <v>77</v>
      </c>
      <c r="K18" s="32"/>
    </row>
    <row r="19" spans="1:11" ht="46.15" customHeight="1" x14ac:dyDescent="0.6">
      <c r="A19" s="29">
        <v>19</v>
      </c>
      <c r="B19" s="48" t="s">
        <v>32</v>
      </c>
      <c r="C19" s="31" t="s">
        <v>17</v>
      </c>
      <c r="D19" s="38">
        <v>23</v>
      </c>
      <c r="E19" s="31" t="s">
        <v>70</v>
      </c>
      <c r="F19" s="32">
        <v>380</v>
      </c>
      <c r="G19" s="32">
        <v>60.6</v>
      </c>
      <c r="H19" s="32">
        <v>12.2</v>
      </c>
      <c r="I19" s="32">
        <v>3</v>
      </c>
      <c r="J19" s="32" t="s">
        <v>77</v>
      </c>
      <c r="K19" s="32"/>
    </row>
    <row r="20" spans="1:11" ht="46.15" customHeight="1" x14ac:dyDescent="0.6">
      <c r="A20" s="29">
        <v>20</v>
      </c>
      <c r="B20" s="48" t="s">
        <v>48</v>
      </c>
      <c r="C20" s="31" t="s">
        <v>17</v>
      </c>
      <c r="D20" s="38">
        <v>5</v>
      </c>
      <c r="E20" s="31" t="s">
        <v>68</v>
      </c>
      <c r="F20" s="32">
        <v>220</v>
      </c>
      <c r="G20" s="32">
        <v>16.8</v>
      </c>
      <c r="H20" s="32">
        <v>15.7</v>
      </c>
      <c r="I20" s="32">
        <v>2</v>
      </c>
      <c r="J20" s="32" t="s">
        <v>77</v>
      </c>
      <c r="K20" s="32"/>
    </row>
    <row r="21" spans="1:11" ht="46.15" customHeight="1" x14ac:dyDescent="0.6">
      <c r="A21" s="29">
        <v>21</v>
      </c>
      <c r="B21" s="48" t="s">
        <v>49</v>
      </c>
      <c r="C21" s="31" t="s">
        <v>17</v>
      </c>
      <c r="D21" s="38" t="s">
        <v>156</v>
      </c>
      <c r="E21" s="31" t="s">
        <v>70</v>
      </c>
      <c r="F21" s="32">
        <v>380</v>
      </c>
      <c r="G21" s="32">
        <v>60.6</v>
      </c>
      <c r="H21" s="32">
        <v>13</v>
      </c>
      <c r="I21" s="32">
        <v>3</v>
      </c>
      <c r="J21" s="32"/>
      <c r="K21" s="32"/>
    </row>
    <row r="22" spans="1:11" ht="46.15" customHeight="1" x14ac:dyDescent="0.6">
      <c r="A22" s="29">
        <v>22</v>
      </c>
      <c r="B22" s="48" t="s">
        <v>50</v>
      </c>
      <c r="C22" s="31" t="s">
        <v>17</v>
      </c>
      <c r="D22" s="38" t="s">
        <v>95</v>
      </c>
      <c r="E22" s="31" t="s">
        <v>68</v>
      </c>
      <c r="F22" s="32">
        <v>380</v>
      </c>
      <c r="G22" s="32">
        <v>13.4</v>
      </c>
      <c r="H22" s="32">
        <v>11.9</v>
      </c>
      <c r="I22" s="32">
        <v>3</v>
      </c>
      <c r="J22" s="32" t="s">
        <v>77</v>
      </c>
      <c r="K22" s="32"/>
    </row>
    <row r="23" spans="1:11" ht="46.15" customHeight="1" x14ac:dyDescent="0.6">
      <c r="A23" s="29">
        <v>23</v>
      </c>
      <c r="B23" s="35" t="s">
        <v>33</v>
      </c>
      <c r="C23" s="31" t="s">
        <v>16</v>
      </c>
      <c r="D23" s="38">
        <v>5.5</v>
      </c>
      <c r="E23" s="31" t="s">
        <v>72</v>
      </c>
      <c r="F23" s="32">
        <v>220</v>
      </c>
      <c r="G23" s="32">
        <v>20.5</v>
      </c>
      <c r="H23" s="32">
        <v>10.1</v>
      </c>
      <c r="I23" s="32">
        <v>3</v>
      </c>
      <c r="J23" s="32"/>
      <c r="K23" s="32">
        <v>124.2</v>
      </c>
    </row>
    <row r="24" spans="1:11" ht="46.15" customHeight="1" x14ac:dyDescent="0.6">
      <c r="A24" s="29">
        <v>24</v>
      </c>
      <c r="B24" s="35" t="s">
        <v>34</v>
      </c>
      <c r="C24" s="31" t="s">
        <v>16</v>
      </c>
      <c r="D24" s="38">
        <v>7.5</v>
      </c>
      <c r="E24" s="31" t="s">
        <v>69</v>
      </c>
      <c r="F24" s="32">
        <v>220</v>
      </c>
      <c r="G24" s="32">
        <v>27</v>
      </c>
      <c r="H24" s="32">
        <v>11.7</v>
      </c>
      <c r="I24" s="32">
        <v>3</v>
      </c>
      <c r="J24" s="32"/>
      <c r="K24" s="32">
        <v>124.2</v>
      </c>
    </row>
    <row r="25" spans="1:11" ht="46.15" customHeight="1" x14ac:dyDescent="0.6">
      <c r="A25" s="29">
        <v>25</v>
      </c>
      <c r="B25" s="33" t="s">
        <v>35</v>
      </c>
      <c r="C25" s="31" t="s">
        <v>16</v>
      </c>
      <c r="D25" s="38" t="s">
        <v>168</v>
      </c>
      <c r="E25" s="31" t="s">
        <v>73</v>
      </c>
      <c r="F25" s="32">
        <v>230</v>
      </c>
      <c r="G25" s="32">
        <v>13</v>
      </c>
      <c r="H25" s="32">
        <v>21</v>
      </c>
      <c r="I25" s="32">
        <v>3</v>
      </c>
      <c r="J25" s="32"/>
      <c r="K25" s="32">
        <v>124.2</v>
      </c>
    </row>
    <row r="26" spans="1:11" ht="46.15" customHeight="1" x14ac:dyDescent="0.6">
      <c r="A26" s="29">
        <v>26</v>
      </c>
      <c r="B26" s="33" t="s">
        <v>11</v>
      </c>
      <c r="C26" s="31" t="s">
        <v>16</v>
      </c>
      <c r="D26" s="38">
        <v>2.2000000000000002</v>
      </c>
      <c r="E26" s="31" t="s">
        <v>74</v>
      </c>
      <c r="F26" s="32">
        <v>220</v>
      </c>
      <c r="G26" s="32">
        <v>20</v>
      </c>
      <c r="H26" s="32">
        <v>6.9</v>
      </c>
      <c r="I26" s="32">
        <v>3</v>
      </c>
      <c r="J26" s="32"/>
      <c r="K26" s="32"/>
    </row>
    <row r="27" spans="1:11" ht="46.15" customHeight="1" x14ac:dyDescent="0.6">
      <c r="A27" s="29">
        <v>27</v>
      </c>
      <c r="B27" s="33" t="s">
        <v>36</v>
      </c>
      <c r="C27" s="31" t="s">
        <v>14</v>
      </c>
      <c r="D27" s="38" t="s">
        <v>59</v>
      </c>
      <c r="E27" s="31" t="s">
        <v>37</v>
      </c>
      <c r="F27" s="32">
        <v>220</v>
      </c>
      <c r="G27" s="32">
        <v>6.78</v>
      </c>
      <c r="H27" s="32">
        <v>3.1</v>
      </c>
      <c r="I27" s="32">
        <v>3</v>
      </c>
      <c r="J27" s="32"/>
      <c r="K27" s="32"/>
    </row>
    <row r="28" spans="1:11" ht="46.15" customHeight="1" x14ac:dyDescent="0.6">
      <c r="A28" s="29">
        <v>28</v>
      </c>
      <c r="B28" s="33" t="s">
        <v>38</v>
      </c>
      <c r="C28" s="31" t="s">
        <v>14</v>
      </c>
      <c r="D28" s="38" t="s">
        <v>99</v>
      </c>
      <c r="E28" s="31" t="s">
        <v>74</v>
      </c>
      <c r="F28" s="32">
        <v>220</v>
      </c>
      <c r="G28" s="32">
        <v>8.2200000000000006</v>
      </c>
      <c r="H28" s="32">
        <v>5.7</v>
      </c>
      <c r="I28" s="32">
        <v>3</v>
      </c>
      <c r="J28" s="32"/>
      <c r="K28" s="32"/>
    </row>
    <row r="29" spans="1:11" ht="46.15" customHeight="1" x14ac:dyDescent="0.6">
      <c r="A29" s="29">
        <v>29</v>
      </c>
      <c r="B29" s="33" t="s">
        <v>10</v>
      </c>
      <c r="C29" s="31" t="s">
        <v>14</v>
      </c>
      <c r="D29" s="38">
        <v>3.7</v>
      </c>
      <c r="E29" s="31" t="s">
        <v>66</v>
      </c>
      <c r="F29" s="32" t="s">
        <v>30</v>
      </c>
      <c r="G29" s="32">
        <v>12.5</v>
      </c>
      <c r="H29" s="32">
        <v>19</v>
      </c>
      <c r="I29" s="32">
        <v>3</v>
      </c>
      <c r="J29" s="32"/>
      <c r="K29" s="32"/>
    </row>
    <row r="30" spans="1:11" ht="46.15" customHeight="1" x14ac:dyDescent="0.6">
      <c r="A30" s="29">
        <v>30</v>
      </c>
      <c r="B30" s="33" t="s">
        <v>39</v>
      </c>
      <c r="C30" s="31" t="s">
        <v>14</v>
      </c>
      <c r="D30" s="38" t="s">
        <v>167</v>
      </c>
      <c r="E30" s="31" t="s">
        <v>75</v>
      </c>
      <c r="F30" s="32">
        <v>220</v>
      </c>
      <c r="G30" s="32">
        <v>0.8</v>
      </c>
      <c r="H30" s="32">
        <v>0.8</v>
      </c>
      <c r="I30" s="32">
        <v>3</v>
      </c>
      <c r="J30" s="32"/>
      <c r="K30" s="32"/>
    </row>
    <row r="31" spans="1:11" ht="46.15" customHeight="1" x14ac:dyDescent="0.6">
      <c r="A31" s="29">
        <v>31</v>
      </c>
      <c r="B31" s="33" t="s">
        <v>12</v>
      </c>
      <c r="C31" s="31" t="s">
        <v>14</v>
      </c>
      <c r="D31" s="38" t="s">
        <v>97</v>
      </c>
      <c r="E31" s="31" t="s">
        <v>98</v>
      </c>
      <c r="F31" s="32">
        <v>220</v>
      </c>
      <c r="G31" s="32">
        <v>43</v>
      </c>
      <c r="H31" s="32"/>
      <c r="I31" s="32">
        <v>2</v>
      </c>
      <c r="J31" s="32"/>
      <c r="K31" s="32"/>
    </row>
    <row r="32" spans="1:11" ht="46.15" customHeight="1" x14ac:dyDescent="0.6">
      <c r="A32" s="29">
        <v>32</v>
      </c>
      <c r="B32" s="35" t="s">
        <v>9</v>
      </c>
      <c r="C32" s="31" t="s">
        <v>14</v>
      </c>
      <c r="D32" s="39">
        <v>9.6</v>
      </c>
      <c r="E32" s="32">
        <v>12.8</v>
      </c>
      <c r="F32" s="32">
        <v>220</v>
      </c>
      <c r="G32" s="32">
        <v>30</v>
      </c>
      <c r="H32" s="32">
        <v>8.6999999999999993</v>
      </c>
      <c r="I32" s="32">
        <v>3</v>
      </c>
      <c r="J32" s="32"/>
      <c r="K32" s="32"/>
    </row>
    <row r="33" spans="1:11" ht="46.15" customHeight="1" x14ac:dyDescent="0.6">
      <c r="A33" s="29">
        <v>33</v>
      </c>
      <c r="B33" s="33" t="s">
        <v>78</v>
      </c>
      <c r="C33" s="31" t="s">
        <v>14</v>
      </c>
      <c r="D33" s="39">
        <v>2.2400000000000002</v>
      </c>
      <c r="E33" s="32">
        <v>3</v>
      </c>
      <c r="F33" s="32">
        <v>220</v>
      </c>
      <c r="G33" s="32">
        <v>10.17</v>
      </c>
      <c r="H33" s="32">
        <v>5.7</v>
      </c>
      <c r="I33" s="32">
        <v>3</v>
      </c>
      <c r="J33" s="32"/>
      <c r="K33" s="32">
        <v>0</v>
      </c>
    </row>
    <row r="34" spans="1:11" ht="46.15" customHeight="1" x14ac:dyDescent="0.6">
      <c r="A34" s="29">
        <v>34</v>
      </c>
      <c r="B34" s="33" t="s">
        <v>79</v>
      </c>
      <c r="C34" s="31" t="s">
        <v>14</v>
      </c>
      <c r="D34" s="39">
        <v>2.2400000000000002</v>
      </c>
      <c r="E34" s="32">
        <v>3</v>
      </c>
      <c r="F34" s="32">
        <v>220</v>
      </c>
      <c r="G34" s="32">
        <v>10.7</v>
      </c>
      <c r="H34" s="32">
        <v>3.7</v>
      </c>
      <c r="I34" s="32">
        <v>3</v>
      </c>
      <c r="J34" s="32"/>
      <c r="K34" s="32"/>
    </row>
    <row r="35" spans="1:11" ht="46.15" customHeight="1" x14ac:dyDescent="0.6">
      <c r="A35" s="29">
        <v>35</v>
      </c>
      <c r="B35" s="33" t="s">
        <v>80</v>
      </c>
      <c r="C35" s="31" t="s">
        <v>14</v>
      </c>
      <c r="D35" s="39">
        <v>2.2400000000000002</v>
      </c>
      <c r="E35" s="32">
        <v>3</v>
      </c>
      <c r="F35" s="32">
        <v>220</v>
      </c>
      <c r="G35" s="32">
        <v>10.7</v>
      </c>
      <c r="H35" s="32">
        <v>4.2</v>
      </c>
      <c r="I35" s="32">
        <v>3</v>
      </c>
      <c r="J35" s="32"/>
      <c r="K35" s="32"/>
    </row>
    <row r="36" spans="1:11" ht="46.15" customHeight="1" x14ac:dyDescent="0.6">
      <c r="A36" s="29">
        <v>36</v>
      </c>
      <c r="B36" s="33" t="s">
        <v>81</v>
      </c>
      <c r="C36" s="31" t="s">
        <v>14</v>
      </c>
      <c r="D36" s="39">
        <v>2.2400000000000002</v>
      </c>
      <c r="E36" s="32">
        <v>3</v>
      </c>
      <c r="F36" s="32">
        <v>220</v>
      </c>
      <c r="G36" s="32">
        <v>10.7</v>
      </c>
      <c r="H36" s="32">
        <v>5.6</v>
      </c>
      <c r="I36" s="32">
        <v>3</v>
      </c>
      <c r="J36" s="32"/>
      <c r="K36" s="32"/>
    </row>
    <row r="37" spans="1:11" ht="46.15" customHeight="1" x14ac:dyDescent="0.6">
      <c r="A37" s="29">
        <v>37</v>
      </c>
      <c r="B37" s="33" t="s">
        <v>84</v>
      </c>
      <c r="C37" s="31" t="s">
        <v>14</v>
      </c>
      <c r="D37" s="39">
        <v>3.7</v>
      </c>
      <c r="E37" s="32">
        <v>5</v>
      </c>
      <c r="F37" s="32">
        <v>220</v>
      </c>
      <c r="G37" s="32">
        <v>15</v>
      </c>
      <c r="H37" s="32">
        <v>5.6</v>
      </c>
      <c r="I37" s="32">
        <v>3</v>
      </c>
      <c r="J37" s="32"/>
      <c r="K37" s="32">
        <v>127.1</v>
      </c>
    </row>
    <row r="38" spans="1:11" ht="46.15" customHeight="1" x14ac:dyDescent="0.6">
      <c r="A38" s="29">
        <v>38</v>
      </c>
      <c r="B38" s="33" t="s">
        <v>83</v>
      </c>
      <c r="C38" s="31" t="s">
        <v>14</v>
      </c>
      <c r="D38" s="39">
        <v>3.7</v>
      </c>
      <c r="E38" s="32">
        <v>5</v>
      </c>
      <c r="F38" s="32">
        <v>220</v>
      </c>
      <c r="G38" s="32">
        <v>14.3</v>
      </c>
      <c r="H38" s="32">
        <v>3.8</v>
      </c>
      <c r="I38" s="32">
        <v>3</v>
      </c>
      <c r="J38" s="32"/>
      <c r="K38" s="32">
        <v>127.2</v>
      </c>
    </row>
    <row r="39" spans="1:11" ht="46.15" customHeight="1" x14ac:dyDescent="0.6">
      <c r="A39" s="29">
        <v>39</v>
      </c>
      <c r="B39" s="33" t="s">
        <v>7</v>
      </c>
      <c r="C39" s="31" t="s">
        <v>14</v>
      </c>
      <c r="D39" s="39">
        <v>15</v>
      </c>
      <c r="E39" s="32">
        <v>20.100000000000001</v>
      </c>
      <c r="F39" s="32">
        <v>220</v>
      </c>
      <c r="G39" s="32">
        <v>41</v>
      </c>
      <c r="H39" s="32">
        <v>7.2</v>
      </c>
      <c r="I39" s="32">
        <v>3</v>
      </c>
      <c r="J39" s="32" t="s">
        <v>77</v>
      </c>
      <c r="K39" s="32"/>
    </row>
    <row r="40" spans="1:11" ht="46.15" customHeight="1" x14ac:dyDescent="0.6">
      <c r="A40" s="29">
        <v>40</v>
      </c>
      <c r="B40" s="35" t="s">
        <v>8</v>
      </c>
      <c r="C40" s="31" t="s">
        <v>14</v>
      </c>
      <c r="D40" s="39">
        <v>6.4</v>
      </c>
      <c r="E40" s="32">
        <v>8.5</v>
      </c>
      <c r="F40" s="32">
        <v>220</v>
      </c>
      <c r="G40" s="32">
        <v>40</v>
      </c>
      <c r="H40" s="32">
        <v>10</v>
      </c>
      <c r="I40" s="32">
        <v>3</v>
      </c>
      <c r="J40" s="32"/>
      <c r="K40" s="32">
        <v>127.1</v>
      </c>
    </row>
    <row r="41" spans="1:11" ht="46.15" customHeight="1" x14ac:dyDescent="0.6">
      <c r="A41" s="29">
        <v>41</v>
      </c>
      <c r="B41" s="33" t="s">
        <v>93</v>
      </c>
      <c r="C41" s="31" t="s">
        <v>14</v>
      </c>
      <c r="D41" s="39">
        <v>7.5</v>
      </c>
      <c r="E41" s="32">
        <v>10</v>
      </c>
      <c r="F41" s="32">
        <v>220</v>
      </c>
      <c r="G41" s="32">
        <v>26.6</v>
      </c>
      <c r="H41" s="32">
        <v>19.2</v>
      </c>
      <c r="I41" s="32">
        <v>3</v>
      </c>
      <c r="J41" s="32"/>
      <c r="K41" s="32"/>
    </row>
    <row r="42" spans="1:11" ht="46.15" customHeight="1" x14ac:dyDescent="0.6">
      <c r="A42" s="29">
        <v>42</v>
      </c>
      <c r="B42" s="33" t="s">
        <v>82</v>
      </c>
      <c r="C42" s="31" t="s">
        <v>14</v>
      </c>
      <c r="D42" s="39">
        <v>1.5</v>
      </c>
      <c r="E42" s="32" t="s">
        <v>37</v>
      </c>
      <c r="F42" s="32">
        <v>220</v>
      </c>
      <c r="G42" s="32">
        <v>6.09</v>
      </c>
      <c r="H42" s="32">
        <v>4.0999999999999996</v>
      </c>
      <c r="I42" s="32">
        <v>3</v>
      </c>
      <c r="J42" s="32"/>
      <c r="K42" s="32">
        <v>127.5</v>
      </c>
    </row>
    <row r="43" spans="1:11" ht="46.15" customHeight="1" x14ac:dyDescent="0.6">
      <c r="A43" s="29">
        <v>43</v>
      </c>
      <c r="B43" s="36" t="s">
        <v>40</v>
      </c>
      <c r="C43" s="32" t="s">
        <v>14</v>
      </c>
      <c r="D43" s="39">
        <v>0.56000000000000005</v>
      </c>
      <c r="E43" s="32" t="s">
        <v>41</v>
      </c>
      <c r="F43" s="32">
        <v>127</v>
      </c>
      <c r="G43" s="32">
        <v>4.4000000000000004</v>
      </c>
      <c r="H43" s="32">
        <v>3.8</v>
      </c>
      <c r="I43" s="32">
        <v>1</v>
      </c>
      <c r="J43" s="32"/>
      <c r="K43" s="32"/>
    </row>
    <row r="44" spans="1:11" ht="46.15" customHeight="1" x14ac:dyDescent="0.6">
      <c r="A44" s="29">
        <v>44</v>
      </c>
      <c r="B44" s="36" t="s">
        <v>42</v>
      </c>
      <c r="C44" s="32" t="s">
        <v>14</v>
      </c>
      <c r="D44" s="39">
        <v>0.2</v>
      </c>
      <c r="E44" s="32" t="s">
        <v>43</v>
      </c>
      <c r="F44" s="32" t="s">
        <v>44</v>
      </c>
      <c r="G44" s="32">
        <v>1.8</v>
      </c>
      <c r="H44" s="32">
        <v>1.6</v>
      </c>
      <c r="I44" s="32">
        <v>3</v>
      </c>
      <c r="J44" s="32"/>
      <c r="K44" s="32"/>
    </row>
    <row r="45" spans="1:11" ht="46.15" customHeight="1" x14ac:dyDescent="0.6">
      <c r="A45" s="29">
        <v>45</v>
      </c>
      <c r="B45" s="36" t="s">
        <v>45</v>
      </c>
      <c r="C45" s="32" t="s">
        <v>14</v>
      </c>
      <c r="D45" s="39">
        <v>1.4</v>
      </c>
      <c r="E45" s="32">
        <v>1.8</v>
      </c>
      <c r="F45" s="32">
        <v>115</v>
      </c>
      <c r="G45" s="32">
        <v>12</v>
      </c>
      <c r="H45" s="32"/>
      <c r="I45" s="32">
        <v>1</v>
      </c>
      <c r="J45" s="32"/>
      <c r="K45" s="32"/>
    </row>
    <row r="46" spans="1:11" ht="46.15" customHeight="1" x14ac:dyDescent="0.6">
      <c r="A46" s="29">
        <v>46</v>
      </c>
      <c r="B46" s="36" t="s">
        <v>46</v>
      </c>
      <c r="C46" s="32" t="s">
        <v>14</v>
      </c>
      <c r="D46" s="39">
        <v>1.5</v>
      </c>
      <c r="E46" s="32">
        <v>2</v>
      </c>
      <c r="F46" s="32">
        <v>220</v>
      </c>
      <c r="G46" s="32">
        <v>6.32</v>
      </c>
      <c r="H46" s="32"/>
      <c r="I46" s="32">
        <v>2</v>
      </c>
      <c r="J46" s="32"/>
      <c r="K46" s="32"/>
    </row>
    <row r="47" spans="1:11" ht="46.15" customHeight="1" x14ac:dyDescent="0.6">
      <c r="A47" s="29">
        <v>47</v>
      </c>
      <c r="B47" s="36" t="s">
        <v>40</v>
      </c>
      <c r="C47" s="32" t="s">
        <v>14</v>
      </c>
      <c r="D47" s="39"/>
      <c r="E47" s="32"/>
      <c r="F47" s="32">
        <v>220</v>
      </c>
      <c r="G47" s="32"/>
      <c r="H47" s="32">
        <v>13</v>
      </c>
      <c r="I47" s="32">
        <v>3</v>
      </c>
      <c r="J47" s="32"/>
      <c r="K47" s="32"/>
    </row>
  </sheetData>
  <conditionalFormatting sqref="A1:K1">
    <cfRule type="uniqueValues" dxfId="0" priority="2"/>
  </conditionalFormatting>
  <pageMargins left="0.25" right="0.25" top="0.75" bottom="0.75" header="0.3" footer="0.3"/>
  <pageSetup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</vt:lpstr>
      <vt:lpstr>COMPRESOR</vt:lpstr>
      <vt:lpstr>Deburring</vt:lpstr>
      <vt:lpstr>cirotec2024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alberto morales lopez</dc:creator>
  <cp:lastModifiedBy>Jesús Alberto Morales López</cp:lastModifiedBy>
  <cp:lastPrinted>2024-01-24T21:08:31Z</cp:lastPrinted>
  <dcterms:created xsi:type="dcterms:W3CDTF">2023-10-31T15:54:40Z</dcterms:created>
  <dcterms:modified xsi:type="dcterms:W3CDTF">2025-11-24T17:17:43Z</dcterms:modified>
</cp:coreProperties>
</file>