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Quiroga\Downloads\"/>
    </mc:Choice>
  </mc:AlternateContent>
  <xr:revisionPtr revIDLastSave="0" documentId="13_ncr:1_{E0F2A172-9F53-4DB0-B2F3-F67422283D2E}" xr6:coauthVersionLast="47" xr6:coauthVersionMax="47" xr10:uidLastSave="{00000000-0000-0000-0000-000000000000}"/>
  <bookViews>
    <workbookView xWindow="-110" yWindow="-110" windowWidth="19420" windowHeight="10300" tabRatio="500" firstSheet="1" activeTab="4" xr2:uid="{00000000-000D-0000-FFFF-FFFF00000000}"/>
  </bookViews>
  <sheets>
    <sheet name="datos libros" sheetId="1" r:id="rId1"/>
    <sheet name="costos impresión" sheetId="2" r:id="rId2"/>
    <sheet name="costos cubierta" sheetId="3" r:id="rId3"/>
    <sheet name="Otros Costos Fijos" sheetId="4" r:id="rId4"/>
    <sheet name="estadisticas utiles" sheetId="5" r:id="rId5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5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B4" i="5"/>
  <c r="B3" i="5"/>
  <c r="B2" i="5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<sst xmlns="http://schemas.openxmlformats.org/spreadsheetml/2006/main" count="133" uniqueCount="75">
  <si>
    <t>Título Libro</t>
  </si>
  <si>
    <t>Autor</t>
  </si>
  <si>
    <t>Numero Estimado de Paginas</t>
  </si>
  <si>
    <t>Peso del Papel</t>
  </si>
  <si>
    <t>Tipo Tapa</t>
  </si>
  <si>
    <t>Páginas Interiores</t>
  </si>
  <si>
    <t>Derechos de autor por libro vendido</t>
  </si>
  <si>
    <t>Copias</t>
  </si>
  <si>
    <t>Titan fading</t>
  </si>
  <si>
    <t>Christopher A. Kelly</t>
  </si>
  <si>
    <t>70 gmc</t>
  </si>
  <si>
    <t>Blanda</t>
  </si>
  <si>
    <t>TN</t>
  </si>
  <si>
    <t>The killer in the glass</t>
  </si>
  <si>
    <t>Madeline M. Rucker</t>
  </si>
  <si>
    <t>Bionic moon</t>
  </si>
  <si>
    <t>Suzanne R. Roberts</t>
  </si>
  <si>
    <t>The chase of the hound</t>
  </si>
  <si>
    <t>Mike C. Mercer</t>
  </si>
  <si>
    <t>Death of the invisible ferret</t>
  </si>
  <si>
    <t>Williams H. Lewis</t>
  </si>
  <si>
    <t>Poems at noon</t>
  </si>
  <si>
    <t>Joseph S. Rosborough</t>
  </si>
  <si>
    <t>The Shadowy Names</t>
  </si>
  <si>
    <t>Larry K. Granger</t>
  </si>
  <si>
    <t>Snake in the Way</t>
  </si>
  <si>
    <t>Juana A. Cole</t>
  </si>
  <si>
    <t>The Darkness of the Memory</t>
  </si>
  <si>
    <t>Lisa D. Wheeler</t>
  </si>
  <si>
    <t>Ships in the Moons</t>
  </si>
  <si>
    <t>Lucy T. McLaughlin</t>
  </si>
  <si>
    <t>Ice on the Window</t>
  </si>
  <si>
    <t>Carlos E. Millsap</t>
  </si>
  <si>
    <t>Lost shard</t>
  </si>
  <si>
    <t>Derek M. Gonzales</t>
  </si>
  <si>
    <t>The Roses of the Bridge</t>
  </si>
  <si>
    <t>Ann C. Willis</t>
  </si>
  <si>
    <t>Abandoned By The Armies</t>
  </si>
  <si>
    <t>Melanie H. Rose</t>
  </si>
  <si>
    <t>Broken Orbit</t>
  </si>
  <si>
    <t>Justin A. Gregg</t>
  </si>
  <si>
    <t>Stranger Of Nowhere</t>
  </si>
  <si>
    <t>Jared E. Fason</t>
  </si>
  <si>
    <t>Scourge Of The Outlands</t>
  </si>
  <si>
    <t>Raymond K. Hart</t>
  </si>
  <si>
    <t>Soldiers And Hunters</t>
  </si>
  <si>
    <t>Joan W. Harper</t>
  </si>
  <si>
    <t>Complexity Of The Depths</t>
  </si>
  <si>
    <t>Theola G. Gray</t>
  </si>
  <si>
    <t>Doom from Outer Space</t>
  </si>
  <si>
    <t>Sharon L. Wilson</t>
  </si>
  <si>
    <t>Peso (gmc)</t>
  </si>
  <si>
    <t>Costo por página TN</t>
  </si>
  <si>
    <t>Costo por página Color</t>
  </si>
  <si>
    <t>Tipo</t>
  </si>
  <si>
    <t>Costo</t>
  </si>
  <si>
    <t>Dura</t>
  </si>
  <si>
    <t>Nota:  Costos no varian dependiendo del tamaño del papel, siempre que se mantenga entre formato A5, Carta o tamaño mas pequeño</t>
  </si>
  <si>
    <t>Demanda estimada (% de copias vendidos)</t>
  </si>
  <si>
    <t>Costo de Impresión</t>
  </si>
  <si>
    <t>Costos de Impresión y Encuadernación</t>
  </si>
  <si>
    <t>Otros costos fijos por libro</t>
  </si>
  <si>
    <t>Costo Total</t>
  </si>
  <si>
    <t>Margen de Beneficio</t>
  </si>
  <si>
    <t>Precio con descuento</t>
  </si>
  <si>
    <t>PVP</t>
  </si>
  <si>
    <t>Ingreso total esperado</t>
  </si>
  <si>
    <t>Costo total esperado</t>
  </si>
  <si>
    <t xml:space="preserve">Cantidad </t>
  </si>
  <si>
    <t>Dolares</t>
  </si>
  <si>
    <t>Suma Ingreso Total Esperado</t>
  </si>
  <si>
    <t>Suma Costo Total Esperado</t>
  </si>
  <si>
    <t>Suma Utilidad Esperada</t>
  </si>
  <si>
    <t>Promedio PVP por página</t>
  </si>
  <si>
    <t>PVP por página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</si>
</sst>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70" formatCode="_-* #,##0_-;\-* #,##0_-;_-* &quot;-&quot;??_-;_-@_-"/>
    <numFmt numFmtId="172" formatCode="_-&quot;$&quot;\ * #,##0_-;\-&quot;$&quot;\ * #,##0_-;_-&quot;$&quot;\ * &quot;-&quot;??_-;_-@_-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0" fontId="0" fillId="0" borderId="0" xfId="1" applyNumberFormat="1" applyFont="1"/>
    <xf numFmtId="44" fontId="0" fillId="0" borderId="0" xfId="2" applyFont="1"/>
    <xf numFmtId="172" fontId="0" fillId="0" borderId="0" xfId="2" applyNumberFormat="1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opLeftCell="J1" zoomScale="90" zoomScaleNormal="90" workbookViewId="0">
      <selection activeCell="R2" sqref="R2"/>
    </sheetView>
  </sheetViews>
  <sheetFormatPr baseColWidth="10" defaultColWidth="19.6328125" defaultRowHeight="14.5" x14ac:dyDescent="0.35"/>
  <cols>
    <col min="1" max="1" width="25.08984375" bestFit="1" customWidth="1"/>
    <col min="2" max="2" width="19.08984375" bestFit="1" customWidth="1"/>
    <col min="4" max="4" width="12.90625" bestFit="1" customWidth="1"/>
    <col min="5" max="6" width="9" bestFit="1" customWidth="1"/>
    <col min="7" max="7" width="16.36328125" bestFit="1" customWidth="1"/>
    <col min="8" max="8" width="6.36328125" bestFit="1" customWidth="1"/>
    <col min="9" max="9" width="17.1796875" bestFit="1" customWidth="1"/>
    <col min="945" max="959" width="11.453125" customWidth="1"/>
  </cols>
  <sheetData>
    <row r="1" spans="1:18" ht="43.5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58</v>
      </c>
      <c r="J1" s="7" t="s">
        <v>59</v>
      </c>
      <c r="K1" s="7" t="s">
        <v>60</v>
      </c>
      <c r="L1" s="7" t="s">
        <v>62</v>
      </c>
      <c r="M1" s="7" t="s">
        <v>63</v>
      </c>
      <c r="N1" s="7" t="s">
        <v>64</v>
      </c>
      <c r="O1" s="7" t="s">
        <v>65</v>
      </c>
      <c r="P1" s="7" t="s">
        <v>66</v>
      </c>
      <c r="Q1" s="7" t="s">
        <v>67</v>
      </c>
      <c r="R1" s="7" t="s">
        <v>74</v>
      </c>
    </row>
    <row r="2" spans="1:18" x14ac:dyDescent="0.35">
      <c r="A2" t="s">
        <v>8</v>
      </c>
      <c r="B2" t="s">
        <v>9</v>
      </c>
      <c r="C2">
        <v>433</v>
      </c>
      <c r="D2" t="s">
        <v>10</v>
      </c>
      <c r="E2" t="s">
        <v>11</v>
      </c>
      <c r="F2" t="s">
        <v>12</v>
      </c>
      <c r="G2" s="2">
        <v>2.2000000000000002</v>
      </c>
      <c r="H2" s="3">
        <v>310</v>
      </c>
      <c r="I2" s="4">
        <v>0.84</v>
      </c>
      <c r="J2">
        <f>+C2*'costos impresión'!$B$2</f>
        <v>7.7939999999999996</v>
      </c>
      <c r="K2">
        <f>+J2+'costos cubierta'!$B$3</f>
        <v>9.7940000000000005</v>
      </c>
      <c r="L2" s="2">
        <f>K2+G2+'Otros Costos Fijos'!$A$2</f>
        <v>12.794</v>
      </c>
      <c r="M2">
        <f>+L2*0.35</f>
        <v>4.4779</v>
      </c>
      <c r="N2" s="2">
        <f>+(L2+M2)</f>
        <v>17.271900000000002</v>
      </c>
      <c r="O2">
        <f>+N2/0.6</f>
        <v>28.786500000000004</v>
      </c>
      <c r="P2">
        <f>+H2*I2*N2</f>
        <v>4497.6027599999998</v>
      </c>
      <c r="Q2">
        <f>+H2*L2</f>
        <v>3966.1400000000003</v>
      </c>
      <c r="R2">
        <f>+O2/C2</f>
        <v>6.6481524249422635E-2</v>
      </c>
    </row>
    <row r="3" spans="1:18" x14ac:dyDescent="0.35">
      <c r="A3" t="s">
        <v>13</v>
      </c>
      <c r="B3" t="s">
        <v>14</v>
      </c>
      <c r="C3">
        <v>380</v>
      </c>
      <c r="D3" t="s">
        <v>10</v>
      </c>
      <c r="E3" t="s">
        <v>11</v>
      </c>
      <c r="F3" t="s">
        <v>12</v>
      </c>
      <c r="G3" s="2">
        <v>2</v>
      </c>
      <c r="H3" s="3">
        <v>300</v>
      </c>
      <c r="I3" s="4">
        <v>0.87</v>
      </c>
      <c r="J3">
        <f>+C3*'costos impresión'!$B$2</f>
        <v>6.84</v>
      </c>
      <c r="K3">
        <f>+J3+'costos cubierta'!$B$3</f>
        <v>8.84</v>
      </c>
      <c r="L3" s="2">
        <f>K3+G3+'Otros Costos Fijos'!$A$2</f>
        <v>11.64</v>
      </c>
      <c r="M3">
        <f t="shared" ref="M3:M21" si="0">+L3*0.35</f>
        <v>4.0739999999999998</v>
      </c>
      <c r="N3" s="2">
        <f t="shared" ref="N3:N21" si="1">+(L3+M3)</f>
        <v>15.714</v>
      </c>
      <c r="O3">
        <f t="shared" ref="O3:O21" si="2">+N3/0.6</f>
        <v>26.19</v>
      </c>
      <c r="P3">
        <f t="shared" ref="P3:P21" si="3">+H3*I3*N3</f>
        <v>4101.3540000000003</v>
      </c>
      <c r="Q3">
        <f t="shared" ref="Q3:Q21" si="4">+H3*L3</f>
        <v>3492</v>
      </c>
      <c r="R3">
        <f t="shared" ref="R3:R21" si="5">+O3/C3</f>
        <v>6.8921052631578952E-2</v>
      </c>
    </row>
    <row r="4" spans="1:18" x14ac:dyDescent="0.35">
      <c r="A4" t="s">
        <v>15</v>
      </c>
      <c r="B4" t="s">
        <v>16</v>
      </c>
      <c r="C4">
        <v>271</v>
      </c>
      <c r="D4" t="s">
        <v>10</v>
      </c>
      <c r="E4" t="s">
        <v>11</v>
      </c>
      <c r="F4" t="s">
        <v>12</v>
      </c>
      <c r="G4" s="2">
        <v>1.5</v>
      </c>
      <c r="H4" s="3">
        <v>240</v>
      </c>
      <c r="I4" s="4">
        <v>0.85</v>
      </c>
      <c r="J4">
        <f>+C4*'costos impresión'!$B$2</f>
        <v>4.8779999999999992</v>
      </c>
      <c r="K4">
        <f>+J4+'costos cubierta'!$B$3</f>
        <v>6.8779999999999992</v>
      </c>
      <c r="L4" s="2">
        <f>K4+G4+'Otros Costos Fijos'!$A$2</f>
        <v>9.1780000000000008</v>
      </c>
      <c r="M4">
        <f t="shared" si="0"/>
        <v>3.2122999999999999</v>
      </c>
      <c r="N4" s="2">
        <f t="shared" si="1"/>
        <v>12.3903</v>
      </c>
      <c r="O4">
        <f t="shared" si="2"/>
        <v>20.650500000000001</v>
      </c>
      <c r="P4">
        <f t="shared" si="3"/>
        <v>2527.6212</v>
      </c>
      <c r="Q4">
        <f t="shared" si="4"/>
        <v>2202.7200000000003</v>
      </c>
      <c r="R4">
        <f t="shared" si="5"/>
        <v>7.6201107011070121E-2</v>
      </c>
    </row>
    <row r="5" spans="1:18" x14ac:dyDescent="0.35">
      <c r="A5" t="s">
        <v>17</v>
      </c>
      <c r="B5" t="s">
        <v>18</v>
      </c>
      <c r="C5">
        <v>364</v>
      </c>
      <c r="D5" t="s">
        <v>10</v>
      </c>
      <c r="E5" t="s">
        <v>11</v>
      </c>
      <c r="F5" t="s">
        <v>12</v>
      </c>
      <c r="G5" s="2">
        <v>1.9</v>
      </c>
      <c r="H5" s="3">
        <v>250</v>
      </c>
      <c r="I5" s="4">
        <v>0.86</v>
      </c>
      <c r="J5">
        <f>+C5*'costos impresión'!$B$2</f>
        <v>6.5519999999999996</v>
      </c>
      <c r="K5">
        <f>+J5+'costos cubierta'!$B$3</f>
        <v>8.5519999999999996</v>
      </c>
      <c r="L5" s="2">
        <f>K5+G5+'Otros Costos Fijos'!$A$2</f>
        <v>11.252000000000001</v>
      </c>
      <c r="M5">
        <f t="shared" si="0"/>
        <v>3.9382000000000001</v>
      </c>
      <c r="N5" s="2">
        <f t="shared" si="1"/>
        <v>15.190200000000001</v>
      </c>
      <c r="O5">
        <f t="shared" si="2"/>
        <v>25.317000000000004</v>
      </c>
      <c r="P5">
        <f t="shared" si="3"/>
        <v>3265.893</v>
      </c>
      <c r="Q5">
        <f t="shared" si="4"/>
        <v>2813</v>
      </c>
      <c r="R5">
        <f t="shared" si="5"/>
        <v>6.9552197802197818E-2</v>
      </c>
    </row>
    <row r="6" spans="1:18" x14ac:dyDescent="0.35">
      <c r="A6" t="s">
        <v>19</v>
      </c>
      <c r="B6" t="s">
        <v>20</v>
      </c>
      <c r="C6">
        <v>260</v>
      </c>
      <c r="D6" t="s">
        <v>10</v>
      </c>
      <c r="E6" t="s">
        <v>11</v>
      </c>
      <c r="F6" t="s">
        <v>12</v>
      </c>
      <c r="G6" s="2">
        <v>1.4</v>
      </c>
      <c r="H6" s="3">
        <v>230</v>
      </c>
      <c r="I6" s="4">
        <v>0.94</v>
      </c>
      <c r="J6">
        <f>+C6*'costos impresión'!$B$2</f>
        <v>4.68</v>
      </c>
      <c r="K6">
        <f>+J6+'costos cubierta'!$B$3</f>
        <v>6.68</v>
      </c>
      <c r="L6" s="2">
        <f>K6+G6+'Otros Costos Fijos'!$A$2</f>
        <v>8.8800000000000008</v>
      </c>
      <c r="M6">
        <f t="shared" si="0"/>
        <v>3.1080000000000001</v>
      </c>
      <c r="N6" s="2">
        <f t="shared" si="1"/>
        <v>11.988000000000001</v>
      </c>
      <c r="O6">
        <f t="shared" si="2"/>
        <v>19.980000000000004</v>
      </c>
      <c r="P6">
        <f t="shared" si="3"/>
        <v>2591.8056000000001</v>
      </c>
      <c r="Q6">
        <f t="shared" si="4"/>
        <v>2042.4</v>
      </c>
      <c r="R6">
        <f t="shared" si="5"/>
        <v>7.6846153846153856E-2</v>
      </c>
    </row>
    <row r="7" spans="1:18" x14ac:dyDescent="0.35">
      <c r="A7" t="s">
        <v>21</v>
      </c>
      <c r="B7" t="s">
        <v>22</v>
      </c>
      <c r="C7">
        <v>132</v>
      </c>
      <c r="D7" t="s">
        <v>10</v>
      </c>
      <c r="E7" t="s">
        <v>11</v>
      </c>
      <c r="F7" t="s">
        <v>12</v>
      </c>
      <c r="G7" s="2">
        <v>0.9</v>
      </c>
      <c r="H7" s="3">
        <v>280</v>
      </c>
      <c r="I7" s="4">
        <v>0.87</v>
      </c>
      <c r="J7">
        <f>+C7*'costos impresión'!$B$2</f>
        <v>2.3759999999999999</v>
      </c>
      <c r="K7">
        <f>+J7+'costos cubierta'!$B$3</f>
        <v>4.3759999999999994</v>
      </c>
      <c r="L7" s="2">
        <f>K7+G7+'Otros Costos Fijos'!$A$2</f>
        <v>6.0759999999999996</v>
      </c>
      <c r="M7">
        <f t="shared" si="0"/>
        <v>2.1265999999999998</v>
      </c>
      <c r="N7" s="2">
        <f t="shared" si="1"/>
        <v>8.2026000000000003</v>
      </c>
      <c r="O7">
        <f t="shared" si="2"/>
        <v>13.671000000000001</v>
      </c>
      <c r="P7">
        <f t="shared" si="3"/>
        <v>1998.15336</v>
      </c>
      <c r="Q7">
        <f t="shared" si="4"/>
        <v>1701.28</v>
      </c>
      <c r="R7">
        <f t="shared" si="5"/>
        <v>0.10356818181818182</v>
      </c>
    </row>
    <row r="8" spans="1:18" x14ac:dyDescent="0.35">
      <c r="A8" t="s">
        <v>23</v>
      </c>
      <c r="B8" t="s">
        <v>24</v>
      </c>
      <c r="C8">
        <v>175</v>
      </c>
      <c r="D8" t="s">
        <v>10</v>
      </c>
      <c r="E8" t="s">
        <v>11</v>
      </c>
      <c r="F8" t="s">
        <v>12</v>
      </c>
      <c r="G8" s="2">
        <v>1.1000000000000001</v>
      </c>
      <c r="H8" s="3">
        <v>300</v>
      </c>
      <c r="I8" s="4">
        <v>0.89</v>
      </c>
      <c r="J8">
        <f>+C8*'costos impresión'!$B$2</f>
        <v>3.15</v>
      </c>
      <c r="K8">
        <f>+J8+'costos cubierta'!$B$3</f>
        <v>5.15</v>
      </c>
      <c r="L8" s="2">
        <f>K8+G8+'Otros Costos Fijos'!$A$2</f>
        <v>7.05</v>
      </c>
      <c r="M8">
        <f t="shared" si="0"/>
        <v>2.4674999999999998</v>
      </c>
      <c r="N8" s="2">
        <f t="shared" si="1"/>
        <v>9.5175000000000001</v>
      </c>
      <c r="O8">
        <f t="shared" si="2"/>
        <v>15.862500000000001</v>
      </c>
      <c r="P8">
        <f t="shared" si="3"/>
        <v>2541.1725000000001</v>
      </c>
      <c r="Q8">
        <f t="shared" si="4"/>
        <v>2115</v>
      </c>
      <c r="R8">
        <f t="shared" si="5"/>
        <v>9.064285714285715E-2</v>
      </c>
    </row>
    <row r="9" spans="1:18" x14ac:dyDescent="0.35">
      <c r="A9" t="s">
        <v>25</v>
      </c>
      <c r="B9" t="s">
        <v>26</v>
      </c>
      <c r="C9">
        <v>366</v>
      </c>
      <c r="D9" t="s">
        <v>10</v>
      </c>
      <c r="E9" t="s">
        <v>11</v>
      </c>
      <c r="F9" t="s">
        <v>12</v>
      </c>
      <c r="G9" s="2">
        <v>1.9</v>
      </c>
      <c r="H9" s="3">
        <v>260</v>
      </c>
      <c r="I9" s="4">
        <v>0.89</v>
      </c>
      <c r="J9">
        <f>+C9*'costos impresión'!$B$2</f>
        <v>6.5879999999999992</v>
      </c>
      <c r="K9">
        <f>+J9+'costos cubierta'!$B$3</f>
        <v>8.5879999999999992</v>
      </c>
      <c r="L9" s="2">
        <f>K9+G9+'Otros Costos Fijos'!$A$2</f>
        <v>11.288</v>
      </c>
      <c r="M9">
        <f t="shared" si="0"/>
        <v>3.9507999999999996</v>
      </c>
      <c r="N9" s="2">
        <f t="shared" si="1"/>
        <v>15.238799999999999</v>
      </c>
      <c r="O9">
        <f t="shared" si="2"/>
        <v>25.398</v>
      </c>
      <c r="P9">
        <f t="shared" si="3"/>
        <v>3526.2583199999999</v>
      </c>
      <c r="Q9">
        <f t="shared" si="4"/>
        <v>2934.88</v>
      </c>
      <c r="R9">
        <f t="shared" si="5"/>
        <v>6.9393442622950816E-2</v>
      </c>
    </row>
    <row r="10" spans="1:18" x14ac:dyDescent="0.35">
      <c r="A10" t="s">
        <v>27</v>
      </c>
      <c r="B10" t="s">
        <v>28</v>
      </c>
      <c r="C10">
        <v>468</v>
      </c>
      <c r="D10" t="s">
        <v>10</v>
      </c>
      <c r="E10" t="s">
        <v>11</v>
      </c>
      <c r="F10" t="s">
        <v>12</v>
      </c>
      <c r="G10" s="2">
        <v>2.2999999999999998</v>
      </c>
      <c r="H10" s="3">
        <v>280</v>
      </c>
      <c r="I10" s="4">
        <v>0.84</v>
      </c>
      <c r="J10">
        <f>+C10*'costos impresión'!$B$2</f>
        <v>8.4239999999999995</v>
      </c>
      <c r="K10">
        <f>+J10+'costos cubierta'!$B$3</f>
        <v>10.423999999999999</v>
      </c>
      <c r="L10" s="2">
        <f>K10+G10+'Otros Costos Fijos'!$A$2</f>
        <v>13.524000000000001</v>
      </c>
      <c r="M10">
        <f t="shared" si="0"/>
        <v>4.7333999999999996</v>
      </c>
      <c r="N10" s="2">
        <f t="shared" si="1"/>
        <v>18.257400000000001</v>
      </c>
      <c r="O10">
        <f t="shared" si="2"/>
        <v>30.429000000000002</v>
      </c>
      <c r="P10">
        <f t="shared" si="3"/>
        <v>4294.14048</v>
      </c>
      <c r="Q10">
        <f t="shared" si="4"/>
        <v>3786.7200000000003</v>
      </c>
      <c r="R10">
        <f t="shared" si="5"/>
        <v>6.5019230769230774E-2</v>
      </c>
    </row>
    <row r="11" spans="1:18" x14ac:dyDescent="0.35">
      <c r="A11" t="s">
        <v>29</v>
      </c>
      <c r="B11" t="s">
        <v>30</v>
      </c>
      <c r="C11">
        <v>185</v>
      </c>
      <c r="D11" t="s">
        <v>10</v>
      </c>
      <c r="E11" t="s">
        <v>11</v>
      </c>
      <c r="F11" t="s">
        <v>12</v>
      </c>
      <c r="G11" s="2">
        <v>1.1000000000000001</v>
      </c>
      <c r="H11" s="3">
        <v>220</v>
      </c>
      <c r="I11" s="4">
        <v>0.94</v>
      </c>
      <c r="J11">
        <f>+C11*'costos impresión'!$B$2</f>
        <v>3.3299999999999996</v>
      </c>
      <c r="K11">
        <f>+J11+'costos cubierta'!$B$3</f>
        <v>5.33</v>
      </c>
      <c r="L11" s="2">
        <f>K11+G11+'Otros Costos Fijos'!$A$2</f>
        <v>7.2299999999999995</v>
      </c>
      <c r="M11">
        <f t="shared" si="0"/>
        <v>2.5304999999999995</v>
      </c>
      <c r="N11" s="2">
        <f t="shared" si="1"/>
        <v>9.7604999999999986</v>
      </c>
      <c r="O11">
        <f t="shared" si="2"/>
        <v>16.267499999999998</v>
      </c>
      <c r="P11">
        <f t="shared" si="3"/>
        <v>2018.4713999999994</v>
      </c>
      <c r="Q11">
        <f t="shared" si="4"/>
        <v>1590.6</v>
      </c>
      <c r="R11">
        <f t="shared" si="5"/>
        <v>8.7932432432432428E-2</v>
      </c>
    </row>
    <row r="12" spans="1:18" x14ac:dyDescent="0.35">
      <c r="A12" t="s">
        <v>31</v>
      </c>
      <c r="B12" t="s">
        <v>32</v>
      </c>
      <c r="C12">
        <v>484</v>
      </c>
      <c r="D12" t="s">
        <v>10</v>
      </c>
      <c r="E12" t="s">
        <v>11</v>
      </c>
      <c r="F12" t="s">
        <v>12</v>
      </c>
      <c r="G12" s="2">
        <v>2.4</v>
      </c>
      <c r="H12" s="3">
        <v>210</v>
      </c>
      <c r="I12" s="4">
        <v>0.82</v>
      </c>
      <c r="J12">
        <f>+C12*'costos impresión'!$B$2</f>
        <v>8.7119999999999997</v>
      </c>
      <c r="K12">
        <f>+J12+'costos cubierta'!$B$3</f>
        <v>10.712</v>
      </c>
      <c r="L12" s="2">
        <f>K12+G12+'Otros Costos Fijos'!$A$2</f>
        <v>13.912000000000001</v>
      </c>
      <c r="M12">
        <f t="shared" si="0"/>
        <v>4.8692000000000002</v>
      </c>
      <c r="N12" s="2">
        <f t="shared" si="1"/>
        <v>18.781200000000002</v>
      </c>
      <c r="O12">
        <f t="shared" si="2"/>
        <v>31.302000000000003</v>
      </c>
      <c r="P12">
        <f t="shared" si="3"/>
        <v>3234.12264</v>
      </c>
      <c r="Q12">
        <f t="shared" si="4"/>
        <v>2921.52</v>
      </c>
      <c r="R12">
        <f t="shared" si="5"/>
        <v>6.4673553719008264E-2</v>
      </c>
    </row>
    <row r="13" spans="1:18" x14ac:dyDescent="0.35">
      <c r="A13" t="s">
        <v>33</v>
      </c>
      <c r="B13" t="s">
        <v>34</v>
      </c>
      <c r="C13">
        <v>428</v>
      </c>
      <c r="D13" t="s">
        <v>10</v>
      </c>
      <c r="E13" t="s">
        <v>11</v>
      </c>
      <c r="F13" t="s">
        <v>12</v>
      </c>
      <c r="G13" s="2">
        <v>2.2000000000000002</v>
      </c>
      <c r="H13" s="3">
        <v>210</v>
      </c>
      <c r="I13" s="4">
        <v>0.83</v>
      </c>
      <c r="J13">
        <f>+C13*'costos impresión'!$B$2</f>
        <v>7.7039999999999997</v>
      </c>
      <c r="K13">
        <f>+J13+'costos cubierta'!$B$3</f>
        <v>9.7040000000000006</v>
      </c>
      <c r="L13" s="2">
        <f>K13+G13+'Otros Costos Fijos'!$A$2</f>
        <v>12.704000000000001</v>
      </c>
      <c r="M13">
        <f t="shared" si="0"/>
        <v>4.4463999999999997</v>
      </c>
      <c r="N13" s="2">
        <f t="shared" si="1"/>
        <v>17.150400000000001</v>
      </c>
      <c r="O13">
        <f t="shared" si="2"/>
        <v>28.584000000000003</v>
      </c>
      <c r="P13">
        <f t="shared" si="3"/>
        <v>2989.3147199999999</v>
      </c>
      <c r="Q13">
        <f t="shared" si="4"/>
        <v>2667.84</v>
      </c>
      <c r="R13">
        <f t="shared" si="5"/>
        <v>6.6785046728971967E-2</v>
      </c>
    </row>
    <row r="14" spans="1:18" x14ac:dyDescent="0.35">
      <c r="A14" t="s">
        <v>35</v>
      </c>
      <c r="B14" t="s">
        <v>36</v>
      </c>
      <c r="C14">
        <v>333</v>
      </c>
      <c r="D14" t="s">
        <v>10</v>
      </c>
      <c r="E14" t="s">
        <v>11</v>
      </c>
      <c r="F14" t="s">
        <v>12</v>
      </c>
      <c r="G14" s="2">
        <v>1.8</v>
      </c>
      <c r="H14" s="3">
        <v>300</v>
      </c>
      <c r="I14" s="4">
        <v>0.9</v>
      </c>
      <c r="J14">
        <f>+C14*'costos impresión'!$B$2</f>
        <v>5.9939999999999998</v>
      </c>
      <c r="K14">
        <f>+J14+'costos cubierta'!$B$3</f>
        <v>7.9939999999999998</v>
      </c>
      <c r="L14" s="2">
        <f>K14+G14+'Otros Costos Fijos'!$A$2</f>
        <v>10.594000000000001</v>
      </c>
      <c r="M14">
        <f t="shared" si="0"/>
        <v>3.7079</v>
      </c>
      <c r="N14" s="2">
        <f t="shared" si="1"/>
        <v>14.301900000000002</v>
      </c>
      <c r="O14">
        <f t="shared" si="2"/>
        <v>23.836500000000004</v>
      </c>
      <c r="P14">
        <f t="shared" si="3"/>
        <v>3861.5130000000004</v>
      </c>
      <c r="Q14">
        <f t="shared" si="4"/>
        <v>3178.2000000000003</v>
      </c>
      <c r="R14">
        <f t="shared" si="5"/>
        <v>7.1581081081081091E-2</v>
      </c>
    </row>
    <row r="15" spans="1:18" x14ac:dyDescent="0.35">
      <c r="A15" t="s">
        <v>37</v>
      </c>
      <c r="B15" t="s">
        <v>38</v>
      </c>
      <c r="C15">
        <v>192</v>
      </c>
      <c r="D15" t="s">
        <v>10</v>
      </c>
      <c r="E15" t="s">
        <v>11</v>
      </c>
      <c r="F15" t="s">
        <v>12</v>
      </c>
      <c r="G15" s="2">
        <v>1.1000000000000001</v>
      </c>
      <c r="H15" s="3">
        <v>260</v>
      </c>
      <c r="I15" s="4">
        <v>0.83</v>
      </c>
      <c r="J15">
        <f>+C15*'costos impresión'!$B$2</f>
        <v>3.4559999999999995</v>
      </c>
      <c r="K15">
        <f>+J15+'costos cubierta'!$B$3</f>
        <v>5.4559999999999995</v>
      </c>
      <c r="L15" s="2">
        <f>K15+G15+'Otros Costos Fijos'!$A$2</f>
        <v>7.355999999999999</v>
      </c>
      <c r="M15">
        <f t="shared" si="0"/>
        <v>2.5745999999999993</v>
      </c>
      <c r="N15" s="2">
        <f t="shared" si="1"/>
        <v>9.9305999999999983</v>
      </c>
      <c r="O15">
        <f t="shared" si="2"/>
        <v>16.550999999999998</v>
      </c>
      <c r="P15">
        <f t="shared" si="3"/>
        <v>2143.0234799999994</v>
      </c>
      <c r="Q15">
        <f t="shared" si="4"/>
        <v>1912.5599999999997</v>
      </c>
      <c r="R15">
        <f t="shared" si="5"/>
        <v>8.6203124999999992E-2</v>
      </c>
    </row>
    <row r="16" spans="1:18" x14ac:dyDescent="0.35">
      <c r="A16" t="s">
        <v>39</v>
      </c>
      <c r="B16" t="s">
        <v>40</v>
      </c>
      <c r="C16">
        <v>318</v>
      </c>
      <c r="D16" t="s">
        <v>10</v>
      </c>
      <c r="E16" t="s">
        <v>11</v>
      </c>
      <c r="F16" t="s">
        <v>12</v>
      </c>
      <c r="G16" s="2">
        <v>1.7</v>
      </c>
      <c r="H16" s="3">
        <v>220</v>
      </c>
      <c r="I16" s="4">
        <v>0.85</v>
      </c>
      <c r="J16">
        <f>+C16*'costos impresión'!$B$2</f>
        <v>5.7239999999999993</v>
      </c>
      <c r="K16">
        <f>+J16+'costos cubierta'!$B$3</f>
        <v>7.7239999999999993</v>
      </c>
      <c r="L16" s="2">
        <f>K16+G16+'Otros Costos Fijos'!$A$2</f>
        <v>10.224</v>
      </c>
      <c r="M16">
        <f t="shared" si="0"/>
        <v>3.5783999999999998</v>
      </c>
      <c r="N16" s="2">
        <f t="shared" si="1"/>
        <v>13.8024</v>
      </c>
      <c r="O16">
        <f t="shared" si="2"/>
        <v>23.004000000000001</v>
      </c>
      <c r="P16">
        <f t="shared" si="3"/>
        <v>2581.0488</v>
      </c>
      <c r="Q16">
        <f t="shared" si="4"/>
        <v>2249.2800000000002</v>
      </c>
      <c r="R16">
        <f t="shared" si="5"/>
        <v>7.2339622641509435E-2</v>
      </c>
    </row>
    <row r="17" spans="1:18" x14ac:dyDescent="0.35">
      <c r="A17" t="s">
        <v>41</v>
      </c>
      <c r="B17" t="s">
        <v>42</v>
      </c>
      <c r="C17">
        <v>118</v>
      </c>
      <c r="D17" t="s">
        <v>10</v>
      </c>
      <c r="E17" t="s">
        <v>11</v>
      </c>
      <c r="F17" t="s">
        <v>12</v>
      </c>
      <c r="G17" s="2">
        <v>0.8</v>
      </c>
      <c r="H17" s="3">
        <v>250</v>
      </c>
      <c r="I17" s="4">
        <v>0.84</v>
      </c>
      <c r="J17">
        <f>+C17*'costos impresión'!$B$2</f>
        <v>2.1239999999999997</v>
      </c>
      <c r="K17">
        <f>+J17+'costos cubierta'!$B$3</f>
        <v>4.1239999999999997</v>
      </c>
      <c r="L17" s="2">
        <f>K17+G17+'Otros Costos Fijos'!$A$2</f>
        <v>5.7239999999999993</v>
      </c>
      <c r="M17">
        <f t="shared" si="0"/>
        <v>2.0033999999999996</v>
      </c>
      <c r="N17" s="2">
        <f t="shared" si="1"/>
        <v>7.7273999999999994</v>
      </c>
      <c r="O17">
        <f t="shared" si="2"/>
        <v>12.879</v>
      </c>
      <c r="P17">
        <f t="shared" si="3"/>
        <v>1622.7539999999999</v>
      </c>
      <c r="Q17">
        <f t="shared" si="4"/>
        <v>1430.9999999999998</v>
      </c>
      <c r="R17">
        <f t="shared" si="5"/>
        <v>0.10914406779661016</v>
      </c>
    </row>
    <row r="18" spans="1:18" x14ac:dyDescent="0.35">
      <c r="A18" t="s">
        <v>43</v>
      </c>
      <c r="B18" t="s">
        <v>44</v>
      </c>
      <c r="C18">
        <v>236</v>
      </c>
      <c r="D18" t="s">
        <v>10</v>
      </c>
      <c r="E18" t="s">
        <v>11</v>
      </c>
      <c r="F18" t="s">
        <v>12</v>
      </c>
      <c r="G18" s="2">
        <v>1.3</v>
      </c>
      <c r="H18" s="3">
        <v>220</v>
      </c>
      <c r="I18" s="4">
        <v>0.88</v>
      </c>
      <c r="J18">
        <f>+C18*'costos impresión'!$B$2</f>
        <v>4.2479999999999993</v>
      </c>
      <c r="K18">
        <f>+J18+'costos cubierta'!$B$3</f>
        <v>6.2479999999999993</v>
      </c>
      <c r="L18" s="2">
        <f>K18+G18+'Otros Costos Fijos'!$A$2</f>
        <v>8.347999999999999</v>
      </c>
      <c r="M18">
        <f t="shared" si="0"/>
        <v>2.9217999999999993</v>
      </c>
      <c r="N18" s="2">
        <f t="shared" si="1"/>
        <v>11.269799999999998</v>
      </c>
      <c r="O18">
        <f t="shared" si="2"/>
        <v>18.782999999999998</v>
      </c>
      <c r="P18">
        <f t="shared" si="3"/>
        <v>2181.8332799999994</v>
      </c>
      <c r="Q18">
        <f t="shared" si="4"/>
        <v>1836.5599999999997</v>
      </c>
      <c r="R18">
        <f t="shared" si="5"/>
        <v>7.9588983050847453E-2</v>
      </c>
    </row>
    <row r="19" spans="1:18" x14ac:dyDescent="0.35">
      <c r="A19" t="s">
        <v>45</v>
      </c>
      <c r="B19" t="s">
        <v>46</v>
      </c>
      <c r="C19">
        <v>371</v>
      </c>
      <c r="D19" t="s">
        <v>10</v>
      </c>
      <c r="E19" t="s">
        <v>11</v>
      </c>
      <c r="F19" t="s">
        <v>12</v>
      </c>
      <c r="G19" s="2">
        <v>1.9</v>
      </c>
      <c r="H19" s="3">
        <v>210</v>
      </c>
      <c r="I19" s="4">
        <v>0.89</v>
      </c>
      <c r="J19">
        <f>+C19*'costos impresión'!$B$2</f>
        <v>6.6779999999999999</v>
      </c>
      <c r="K19">
        <f>+J19+'costos cubierta'!$B$3</f>
        <v>8.6780000000000008</v>
      </c>
      <c r="L19" s="2">
        <f>K19+G19+'Otros Costos Fijos'!$A$2</f>
        <v>11.378000000000002</v>
      </c>
      <c r="M19">
        <f t="shared" si="0"/>
        <v>3.9823000000000004</v>
      </c>
      <c r="N19" s="2">
        <f t="shared" si="1"/>
        <v>15.360300000000002</v>
      </c>
      <c r="O19">
        <f t="shared" si="2"/>
        <v>25.600500000000004</v>
      </c>
      <c r="P19">
        <f t="shared" si="3"/>
        <v>2870.8400700000007</v>
      </c>
      <c r="Q19">
        <f t="shared" si="4"/>
        <v>2389.3800000000006</v>
      </c>
      <c r="R19">
        <f t="shared" si="5"/>
        <v>6.900404312668465E-2</v>
      </c>
    </row>
    <row r="20" spans="1:18" x14ac:dyDescent="0.35">
      <c r="A20" t="s">
        <v>47</v>
      </c>
      <c r="B20" t="s">
        <v>48</v>
      </c>
      <c r="C20">
        <v>445</v>
      </c>
      <c r="D20" t="s">
        <v>10</v>
      </c>
      <c r="E20" t="s">
        <v>11</v>
      </c>
      <c r="F20" t="s">
        <v>12</v>
      </c>
      <c r="G20" s="2">
        <v>2.2000000000000002</v>
      </c>
      <c r="H20" s="3">
        <v>250</v>
      </c>
      <c r="I20" s="4">
        <v>0.84</v>
      </c>
      <c r="J20">
        <f>+C20*'costos impresión'!$B$2</f>
        <v>8.01</v>
      </c>
      <c r="K20">
        <f>+J20+'costos cubierta'!$B$3</f>
        <v>10.01</v>
      </c>
      <c r="L20" s="2">
        <f>K20+G20+'Otros Costos Fijos'!$A$2</f>
        <v>13.010000000000002</v>
      </c>
      <c r="M20">
        <f t="shared" si="0"/>
        <v>4.5535000000000005</v>
      </c>
      <c r="N20" s="2">
        <f t="shared" si="1"/>
        <v>17.563500000000001</v>
      </c>
      <c r="O20">
        <f t="shared" si="2"/>
        <v>29.272500000000004</v>
      </c>
      <c r="P20">
        <f t="shared" si="3"/>
        <v>3688.335</v>
      </c>
      <c r="Q20">
        <f t="shared" si="4"/>
        <v>3252.5000000000005</v>
      </c>
      <c r="R20">
        <f t="shared" si="5"/>
        <v>6.5780898876404509E-2</v>
      </c>
    </row>
    <row r="21" spans="1:18" x14ac:dyDescent="0.35">
      <c r="A21" t="s">
        <v>49</v>
      </c>
      <c r="B21" t="s">
        <v>50</v>
      </c>
      <c r="C21">
        <v>283</v>
      </c>
      <c r="D21" t="s">
        <v>10</v>
      </c>
      <c r="E21" t="s">
        <v>11</v>
      </c>
      <c r="F21" t="s">
        <v>12</v>
      </c>
      <c r="G21" s="2">
        <v>1.5</v>
      </c>
      <c r="H21" s="3">
        <v>310</v>
      </c>
      <c r="I21" s="4">
        <v>0.86</v>
      </c>
      <c r="J21">
        <f>+C21*'costos impresión'!$B$2</f>
        <v>5.0939999999999994</v>
      </c>
      <c r="K21">
        <f>+J21+'costos cubierta'!$B$3</f>
        <v>7.0939999999999994</v>
      </c>
      <c r="L21" s="2">
        <f>K21+G21+'Otros Costos Fijos'!$A$2</f>
        <v>9.3940000000000001</v>
      </c>
      <c r="M21">
        <f t="shared" si="0"/>
        <v>3.2879</v>
      </c>
      <c r="N21" s="2">
        <f t="shared" si="1"/>
        <v>12.681900000000001</v>
      </c>
      <c r="O21">
        <f t="shared" si="2"/>
        <v>21.136500000000002</v>
      </c>
      <c r="P21">
        <f t="shared" si="3"/>
        <v>3380.9945400000006</v>
      </c>
      <c r="Q21">
        <f t="shared" si="4"/>
        <v>2912.14</v>
      </c>
      <c r="R21">
        <f t="shared" si="5"/>
        <v>7.4687279151943467E-2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D1" sqref="D1"/>
    </sheetView>
  </sheetViews>
  <sheetFormatPr baseColWidth="10" defaultColWidth="8.6328125" defaultRowHeight="14.5" x14ac:dyDescent="0.35"/>
  <cols>
    <col min="1" max="1" width="9.90625" bestFit="1" customWidth="1"/>
    <col min="2" max="2" width="17.81640625" bestFit="1" customWidth="1"/>
    <col min="3" max="3" width="20" bestFit="1" customWidth="1"/>
  </cols>
  <sheetData>
    <row r="1" spans="1:3" x14ac:dyDescent="0.35">
      <c r="A1" s="1" t="s">
        <v>51</v>
      </c>
      <c r="B1" s="1" t="s">
        <v>52</v>
      </c>
      <c r="C1" s="1" t="s">
        <v>53</v>
      </c>
    </row>
    <row r="2" spans="1:3" x14ac:dyDescent="0.35">
      <c r="A2">
        <v>70</v>
      </c>
      <c r="B2">
        <v>1.7999999999999999E-2</v>
      </c>
      <c r="C2">
        <v>3.7999999999999999E-2</v>
      </c>
    </row>
    <row r="3" spans="1:3" x14ac:dyDescent="0.35">
      <c r="A3">
        <v>80</v>
      </c>
      <c r="B3">
        <v>2.5000000000000001E-2</v>
      </c>
      <c r="C3">
        <v>4.4999999999999998E-2</v>
      </c>
    </row>
    <row r="4" spans="1:3" x14ac:dyDescent="0.35">
      <c r="A4">
        <v>90</v>
      </c>
      <c r="B4">
        <v>2.75E-2</v>
      </c>
      <c r="C4">
        <v>4.7500000000000001E-2</v>
      </c>
    </row>
    <row r="5" spans="1:3" x14ac:dyDescent="0.35">
      <c r="A5">
        <v>100</v>
      </c>
      <c r="B5">
        <v>0.03</v>
      </c>
      <c r="C5">
        <v>0.05</v>
      </c>
    </row>
    <row r="6" spans="1:3" x14ac:dyDescent="0.35">
      <c r="A6">
        <v>250</v>
      </c>
      <c r="B6">
        <v>3.5000000000000003E-2</v>
      </c>
      <c r="C6">
        <v>5.5E-2</v>
      </c>
    </row>
    <row r="7" spans="1:3" x14ac:dyDescent="0.35">
      <c r="A7">
        <v>300</v>
      </c>
      <c r="B7">
        <v>3.5000000000000003E-2</v>
      </c>
      <c r="C7">
        <v>5.5E-2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B2" sqref="B2"/>
    </sheetView>
  </sheetViews>
  <sheetFormatPr baseColWidth="10" defaultColWidth="8.6328125" defaultRowHeight="14.5" x14ac:dyDescent="0.35"/>
  <sheetData>
    <row r="1" spans="1:2" x14ac:dyDescent="0.35">
      <c r="A1" s="5" t="s">
        <v>54</v>
      </c>
      <c r="B1" s="5" t="s">
        <v>55</v>
      </c>
    </row>
    <row r="2" spans="1:2" x14ac:dyDescent="0.35">
      <c r="A2" t="s">
        <v>56</v>
      </c>
      <c r="B2">
        <v>3</v>
      </c>
    </row>
    <row r="3" spans="1:2" x14ac:dyDescent="0.35">
      <c r="A3" t="s">
        <v>11</v>
      </c>
      <c r="B3" s="8">
        <v>2</v>
      </c>
    </row>
    <row r="5" spans="1:2" x14ac:dyDescent="0.35">
      <c r="A5" t="s">
        <v>57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06C-BCEF-407F-9C61-F70C23FFD625}">
  <dimension ref="A1:A2"/>
  <sheetViews>
    <sheetView workbookViewId="0">
      <selection activeCell="B5" sqref="B5"/>
    </sheetView>
  </sheetViews>
  <sheetFormatPr baseColWidth="10" defaultRowHeight="14.5" x14ac:dyDescent="0.35"/>
  <sheetData>
    <row r="1" spans="1:1" x14ac:dyDescent="0.35">
      <c r="A1" t="s">
        <v>61</v>
      </c>
    </row>
    <row r="2" spans="1:1" x14ac:dyDescent="0.35">
      <c r="A2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24CDE-E1E9-4988-A922-7F870D9DF41D}">
  <dimension ref="A1:B6"/>
  <sheetViews>
    <sheetView tabSelected="1" workbookViewId="0">
      <selection activeCell="B6" sqref="B6"/>
    </sheetView>
  </sheetViews>
  <sheetFormatPr baseColWidth="10" defaultRowHeight="14.5" x14ac:dyDescent="0.35"/>
  <cols>
    <col min="1" max="1" width="25.1796875" bestFit="1" customWidth="1"/>
    <col min="2" max="2" width="12" bestFit="1" customWidth="1"/>
  </cols>
  <sheetData>
    <row r="1" spans="1:2" x14ac:dyDescent="0.35">
      <c r="A1" t="s">
        <v>68</v>
      </c>
      <c r="B1" t="s">
        <v>69</v>
      </c>
    </row>
    <row r="2" spans="1:2" x14ac:dyDescent="0.35">
      <c r="A2" t="s">
        <v>70</v>
      </c>
      <c r="B2" s="10">
        <f>+SUM('datos libros'!P2:P21)</f>
        <v>59916.252149999993</v>
      </c>
    </row>
    <row r="3" spans="1:2" x14ac:dyDescent="0.35">
      <c r="A3" t="s">
        <v>71</v>
      </c>
      <c r="B3" s="10">
        <f>+SUM('datos libros'!Q2:Q21)</f>
        <v>51395.719999999994</v>
      </c>
    </row>
    <row r="4" spans="1:2" x14ac:dyDescent="0.35">
      <c r="A4" t="s">
        <v>72</v>
      </c>
      <c r="B4" s="10">
        <f>+B2-B3</f>
        <v>8520.5321499999991</v>
      </c>
    </row>
    <row r="5" spans="1:2" x14ac:dyDescent="0.35">
      <c r="B5" s="10"/>
    </row>
    <row r="6" spans="1:2" x14ac:dyDescent="0.35">
      <c r="A6" t="s">
        <v>73</v>
      </c>
      <c r="B6" s="9">
        <f>+AVERAGE('datos libros'!R2:R21)</f>
        <v>7.6717294074956879E-2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libros</vt:lpstr>
      <vt:lpstr>costos impresión</vt:lpstr>
      <vt:lpstr>costos cubierta</vt:lpstr>
      <vt:lpstr>Otros Costos Fijos</vt:lpstr>
      <vt:lpstr>estadisticas utiles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Quiroga</cp:lastModifiedBy>
  <cp:revision>1</cp:revision>
  <dcterms:created xsi:type="dcterms:W3CDTF">2021-07-26T21:43:53Z</dcterms:created>
  <dcterms:modified xsi:type="dcterms:W3CDTF">2022-11-17T01:39:04Z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