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04_22\Platzi\2022\Business Intelligence\"/>
    </mc:Choice>
  </mc:AlternateContent>
  <xr:revisionPtr revIDLastSave="0" documentId="13_ncr:1_{E3070B90-7099-4775-A57F-D0724F718287}" xr6:coauthVersionLast="47" xr6:coauthVersionMax="47" xr10:uidLastSave="{00000000-0000-0000-0000-000000000000}"/>
  <bookViews>
    <workbookView xWindow="-120" yWindow="-120" windowWidth="29040" windowHeight="15720" firstSheet="3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0" l="1"/>
  <c r="L19" i="10"/>
  <c r="M18" i="10"/>
  <c r="L18" i="10"/>
  <c r="P19" i="9"/>
  <c r="L21" i="9"/>
  <c r="M17" i="10"/>
  <c r="L17" i="10"/>
  <c r="M16" i="10"/>
  <c r="M15" i="10"/>
  <c r="L16" i="10"/>
  <c r="L15" i="10"/>
  <c r="L18" i="9"/>
  <c r="F17" i="6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<sst xmlns="http://schemas.openxmlformats.org/spreadsheetml/2006/main" count="192" uniqueCount="80">
  <si>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</si>
  <si>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</si>
  <si>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</si>
  <si>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</si>
  <si>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</si>
  <si>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</si>
  <si>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</si>
  <si>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</si>
  <si>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</si>
  <si>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</si>
  <si>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</si>
  <si>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</si>
  <si>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</si>
  <si>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</si>
  <si>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</si>
  <si>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</si>
  <si>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</si>
  <si>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</si>
  <si>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</si>
  <si>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</si>
  <si>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</si>
  <si>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</si>
  <si>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</si>
  <si>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</si>
  <si>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</si>
  <si>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</si>
  <si>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</si>
  <si>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</si>
  <si>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</si>
  <si>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</si>
  <si>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</si>
  <si>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</si>
  <si>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</si>
  <si>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</si>
  <si>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</si>
  <si>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</si>
  <si>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</si>
  <si>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</si>
  <si>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</si>
  <si>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</si>
  <si>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</si>
  <si>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</si>
  <si>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</si>
  <si>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</si>
  <si>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</si>
  <si>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</si>
  <si>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</si>
  <si>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</si>
  <si>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</si>
  <si>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</si>
  <si>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</si>
  <si>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</si>
  <si>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</si>
  <si>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</si>
  <si>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</si>
  <si>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</si>
  <si>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</si>
  <si>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</si>
  <si>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</si>
  <si>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</si>
  <si>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</si>
  <si>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</si>
  <si>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</si>
  <si>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</si>
  <si>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</si>
  <si>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</si>
  <si>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</si>
  <si>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</si>
  <si>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Rebanada de Queso</t>
  </si>
  <si>
    <t>Costo Variable por Unidad</t>
  </si>
  <si>
    <t>Costos por Hamburguesa de Queso</t>
  </si>
  <si>
    <t>Costos Fijos(Gastos Operativos)</t>
  </si>
  <si>
    <t>Precio de Venta</t>
  </si>
  <si>
    <t>Punto de Equilibrio</t>
  </si>
  <si>
    <t>Margen de Contribucion</t>
  </si>
  <si>
    <t>Utilidad Bruta a Ventas</t>
  </si>
  <si>
    <t>Gastos Operativos a Ventas</t>
  </si>
  <si>
    <t>Utilidad Neta a Ventas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</si>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</sst>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9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2" borderId="3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69" fontId="0" fillId="2" borderId="3" xfId="0" applyNumberForma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3" fillId="2" borderId="0" xfId="0" applyFont="1" applyFill="1"/>
    <xf numFmtId="0" fontId="1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10" fontId="14" fillId="2" borderId="3" xfId="2" applyNumberFormat="1" applyFont="1" applyFill="1" applyBorder="1"/>
    <xf numFmtId="0" fontId="12" fillId="2" borderId="3" xfId="0" applyFont="1" applyFill="1" applyBorder="1" applyAlignment="1">
      <alignment horizontal="left" vertical="center"/>
    </xf>
    <xf numFmtId="169" fontId="14" fillId="2" borderId="3" xfId="0" applyNumberFormat="1" applyFont="1" applyFill="1" applyBorder="1"/>
    <xf numFmtId="10" fontId="14" fillId="2" borderId="3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7</xdr:col>
      <xdr:colOff>933450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6638925" cy="3933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  <xdr:oneCellAnchor>
    <xdr:from>
      <xdr:col>15</xdr:col>
      <xdr:colOff>104775</xdr:colOff>
      <xdr:row>14</xdr:row>
      <xdr:rowOff>109537</xdr:rowOff>
    </xdr:from>
    <xdr:ext cx="2013693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213375C-61CE-4AB0-8B5B-01D16473B920}"/>
                </a:ext>
              </a:extLst>
            </xdr:cNvPr>
            <xdr:cNvSpPr txBox="1"/>
          </xdr:nvSpPr>
          <xdr:spPr>
            <a:xfrm>
              <a:off x="13401675" y="3729037"/>
              <a:ext cx="201369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𝐺𝑎𝑠𝑡𝑜𝑠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𝑂𝑝𝑒𝑟𝑎𝑡𝑖𝑣𝑜𝑠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𝑀𝑎𝑟𝑔𝑒𝑛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𝐶𝑜𝑛𝑡𝑟𝑖𝑏𝑢𝑐𝑖𝑜𝑛</m:t>
                        </m:r>
                      </m:den>
                    </m:f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213375C-61CE-4AB0-8B5B-01D16473B920}"/>
                </a:ext>
              </a:extLst>
            </xdr:cNvPr>
            <xdr:cNvSpPr txBox="1"/>
          </xdr:nvSpPr>
          <xdr:spPr>
            <a:xfrm>
              <a:off x="13401675" y="3729037"/>
              <a:ext cx="201369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𝑃𝐸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(𝐺𝑎𝑠𝑡𝑜𝑠 𝑂𝑝𝑒𝑟𝑎𝑡𝑖𝑣𝑜𝑠)/(𝑀𝑎𝑟𝑔𝑒𝑛 𝑑𝑒 𝐶𝑜𝑛𝑡𝑟𝑖𝑏𝑢𝑐𝑖𝑜𝑛)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13</xdr:col>
      <xdr:colOff>457200</xdr:colOff>
      <xdr:row>13</xdr:row>
      <xdr:rowOff>52387</xdr:rowOff>
    </xdr:from>
    <xdr:ext cx="48013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554C8B3-FF49-4BA4-93F6-65942161F87C}"/>
                </a:ext>
              </a:extLst>
            </xdr:cNvPr>
            <xdr:cNvSpPr txBox="1"/>
          </xdr:nvSpPr>
          <xdr:spPr>
            <a:xfrm>
              <a:off x="12230100" y="3481387"/>
              <a:ext cx="4801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𝑀𝑎𝑟𝑔𝑒𝑛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𝐶𝑜𝑛𝑡𝑟𝑖𝑏𝑢𝑐𝑖𝑜𝑛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𝑃𝑟𝑒𝑐𝑖𝑜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𝑉𝑒𝑛𝑡𝑎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𝐶𝑜𝑠𝑡𝑜𝑠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𝑉𝑎𝑟𝑖𝑎𝑏𝑙𝑒𝑠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𝑈𝑛𝑖𝑑𝑎𝑑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554C8B3-FF49-4BA4-93F6-65942161F87C}"/>
                </a:ext>
              </a:extLst>
            </xdr:cNvPr>
            <xdr:cNvSpPr txBox="1"/>
          </xdr:nvSpPr>
          <xdr:spPr>
            <a:xfrm>
              <a:off x="12230100" y="3481387"/>
              <a:ext cx="4801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𝑀𝑎𝑟𝑔𝑒𝑛 𝑑𝑒 𝐶𝑜𝑛𝑡𝑟𝑖𝑏𝑢𝑐𝑖𝑜𝑛=𝑃𝑟𝑒𝑐𝑖𝑜 𝑑𝑒 𝑉𝑒𝑛𝑡𝑎 −𝐶𝑜𝑠𝑡𝑜𝑠 𝑉𝑎𝑟𝑖𝑎𝑏𝑙𝑒𝑠 𝑝𝑜𝑟 𝑈𝑛𝑖𝑑𝑎𝑑</a:t>
              </a:r>
              <a:endParaRPr lang="es-419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2487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  <xdr:oneCellAnchor>
    <xdr:from>
      <xdr:col>9</xdr:col>
      <xdr:colOff>742950</xdr:colOff>
      <xdr:row>7</xdr:row>
      <xdr:rowOff>180975</xdr:rowOff>
    </xdr:from>
    <xdr:ext cx="2013693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05A37A6-5502-4E25-BC91-4F73EFD7777A}"/>
                </a:ext>
              </a:extLst>
            </xdr:cNvPr>
            <xdr:cNvSpPr txBox="1"/>
          </xdr:nvSpPr>
          <xdr:spPr>
            <a:xfrm>
              <a:off x="12630150" y="1514475"/>
              <a:ext cx="201369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𝐺𝑎𝑠𝑡𝑜𝑠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𝑂𝑝𝑒𝑟𝑎𝑡𝑖𝑣𝑜𝑠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𝑀𝑎𝑟𝑔𝑒𝑛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𝐶𝑜𝑛𝑡𝑟𝑖𝑏𝑢𝑐𝑖𝑜𝑛</m:t>
                        </m:r>
                      </m:den>
                    </m:f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05A37A6-5502-4E25-BC91-4F73EFD7777A}"/>
                </a:ext>
              </a:extLst>
            </xdr:cNvPr>
            <xdr:cNvSpPr txBox="1"/>
          </xdr:nvSpPr>
          <xdr:spPr>
            <a:xfrm>
              <a:off x="12630150" y="1514475"/>
              <a:ext cx="2013693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𝑃𝐸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(𝐺𝑎𝑠𝑡𝑜𝑠 𝑂𝑝𝑒𝑟𝑎𝑡𝑖𝑣𝑜𝑠)/(𝑀𝑎𝑟𝑔𝑒𝑛 𝑑𝑒 𝐶𝑜𝑛𝑡𝑟𝑖𝑏𝑢𝑐𝑖𝑜𝑛)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8</xdr:col>
      <xdr:colOff>247650</xdr:colOff>
      <xdr:row>6</xdr:row>
      <xdr:rowOff>95250</xdr:rowOff>
    </xdr:from>
    <xdr:ext cx="48013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9D80032-DB96-447F-AAD9-309E20407152}"/>
                </a:ext>
              </a:extLst>
            </xdr:cNvPr>
            <xdr:cNvSpPr txBox="1"/>
          </xdr:nvSpPr>
          <xdr:spPr>
            <a:xfrm>
              <a:off x="11391900" y="1238250"/>
              <a:ext cx="4801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𝑀𝑎𝑟𝑔𝑒𝑛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𝐶𝑜𝑛𝑡𝑟𝑖𝑏𝑢𝑐𝑖𝑜𝑛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𝑃𝑟𝑒𝑐𝑖𝑜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𝑉𝑒𝑛𝑡𝑎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𝐶𝑜𝑠𝑡𝑜𝑠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𝑉𝑎𝑟𝑖𝑎𝑏𝑙𝑒𝑠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𝑈𝑛𝑖𝑑𝑎𝑑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9D80032-DB96-447F-AAD9-309E20407152}"/>
                </a:ext>
              </a:extLst>
            </xdr:cNvPr>
            <xdr:cNvSpPr txBox="1"/>
          </xdr:nvSpPr>
          <xdr:spPr>
            <a:xfrm>
              <a:off x="11391900" y="1238250"/>
              <a:ext cx="48013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𝑀𝑎𝑟𝑔𝑒𝑛 𝑑𝑒 𝐶𝑜𝑛𝑡𝑟𝑖𝑏𝑢𝑐𝑖𝑜𝑛=𝑃𝑟𝑒𝑐𝑖𝑜 𝑑𝑒 𝑉𝑒𝑛𝑡𝑎 −𝐶𝑜𝑠𝑡𝑜𝑠 𝑉𝑎𝑟𝑖𝑎𝑏𝑙𝑒𝑠 𝑝𝑜𝑟 𝑈𝑛𝑖𝑑𝑎𝑑</a:t>
              </a:r>
              <a:endParaRPr lang="es-419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8" t="s">
        <v>62</v>
      </c>
      <c r="C11" s="87"/>
      <c r="D11" s="87"/>
      <c r="E11" s="56" t="b">
        <v>0</v>
      </c>
      <c r="F11" s="84">
        <f t="shared" ref="F11:F17" si="0">IF(E11,1,0)</f>
        <v>0</v>
      </c>
    </row>
    <row r="12" spans="2:6" ht="23.25" x14ac:dyDescent="0.35">
      <c r="B12" s="89" t="s">
        <v>36</v>
      </c>
      <c r="C12" s="86"/>
      <c r="D12" s="86"/>
      <c r="E12" s="56" t="b">
        <v>0</v>
      </c>
      <c r="F12" s="84">
        <f t="shared" si="0"/>
        <v>0</v>
      </c>
    </row>
    <row r="13" spans="2:6" ht="23.25" x14ac:dyDescent="0.35">
      <c r="B13" s="88" t="s">
        <v>63</v>
      </c>
      <c r="C13" s="87"/>
      <c r="D13" s="87"/>
      <c r="E13" s="56" t="b">
        <v>0</v>
      </c>
      <c r="F13" s="84">
        <f t="shared" si="0"/>
        <v>0</v>
      </c>
    </row>
    <row r="14" spans="2:6" ht="23.25" x14ac:dyDescent="0.35">
      <c r="B14" s="89" t="s">
        <v>64</v>
      </c>
      <c r="C14" s="86"/>
      <c r="D14" s="86"/>
      <c r="E14" s="56" t="b">
        <v>0</v>
      </c>
      <c r="F14" s="84">
        <f t="shared" si="0"/>
        <v>0</v>
      </c>
    </row>
    <row r="15" spans="2:6" ht="23.25" x14ac:dyDescent="0.35">
      <c r="B15" s="88" t="s">
        <v>65</v>
      </c>
      <c r="C15" s="87"/>
      <c r="D15" s="87"/>
      <c r="E15" s="56" t="b">
        <v>0</v>
      </c>
      <c r="F15" s="84">
        <f t="shared" si="0"/>
        <v>0</v>
      </c>
    </row>
    <row r="16" spans="2:6" ht="23.25" x14ac:dyDescent="0.35">
      <c r="B16" s="89" t="s">
        <v>55</v>
      </c>
      <c r="C16" s="86"/>
      <c r="D16" s="86"/>
      <c r="E16" s="56" t="b">
        <v>0</v>
      </c>
      <c r="F16" s="84">
        <f t="shared" si="0"/>
        <v>0</v>
      </c>
    </row>
    <row r="17" spans="2:7" ht="23.25" x14ac:dyDescent="0.35">
      <c r="B17" s="88" t="s">
        <v>66</v>
      </c>
      <c r="C17" s="87"/>
      <c r="D17" s="87"/>
      <c r="E17" s="56" t="b">
        <v>0</v>
      </c>
      <c r="F17" s="84">
        <f t="shared" si="0"/>
        <v>0</v>
      </c>
    </row>
    <row r="18" spans="2:7" x14ac:dyDescent="0.25">
      <c r="E18" s="56"/>
      <c r="F18" s="84">
        <f>SUM(F11:F17)</f>
        <v>0</v>
      </c>
    </row>
    <row r="19" spans="2:7" x14ac:dyDescent="0.25">
      <c r="F19" s="85"/>
      <c r="G19" s="90">
        <f>F18/7</f>
        <v>0</v>
      </c>
    </row>
    <row r="20" spans="2:7" x14ac:dyDescent="0.25">
      <c r="F20" s="85"/>
    </row>
    <row r="21" spans="2:7" x14ac:dyDescent="0.25">
      <c r="F21" s="8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32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32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32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2"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topLeftCell="A19" workbookViewId="0">
      <selection activeCell="C52" sqref="C52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32</v>
      </c>
      <c r="D6" s="36"/>
      <c r="E6" s="60" t="s">
        <v>32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E17" sqref="E17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workbookViewId="0">
      <selection activeCell="E17" sqref="E17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52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51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50</v>
      </c>
      <c r="F10" s="41"/>
      <c r="G10" s="56" t="s">
        <v>52</v>
      </c>
    </row>
    <row r="11" spans="2:7" ht="23.25" x14ac:dyDescent="0.3">
      <c r="B11" s="62" t="s">
        <v>43</v>
      </c>
      <c r="C11" s="66"/>
      <c r="D11" s="63"/>
      <c r="E11" s="69" t="s">
        <v>51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50</v>
      </c>
      <c r="F12" s="41"/>
    </row>
    <row r="13" spans="2:7" ht="23.25" x14ac:dyDescent="0.3">
      <c r="B13" s="62" t="s">
        <v>44</v>
      </c>
      <c r="C13" s="67"/>
      <c r="D13" s="63"/>
      <c r="E13" s="69" t="s">
        <v>50</v>
      </c>
      <c r="F13" s="40"/>
    </row>
    <row r="14" spans="2:7" ht="23.25" x14ac:dyDescent="0.3">
      <c r="B14" s="62" t="s">
        <v>47</v>
      </c>
      <c r="C14" s="65"/>
      <c r="D14" s="63"/>
      <c r="E14" s="69" t="s">
        <v>51</v>
      </c>
      <c r="F14" s="44"/>
    </row>
    <row r="15" spans="2:7" ht="23.25" x14ac:dyDescent="0.3">
      <c r="B15" s="62" t="s">
        <v>46</v>
      </c>
      <c r="C15" s="68"/>
      <c r="D15" s="63"/>
      <c r="E15" s="69" t="s">
        <v>50</v>
      </c>
      <c r="F15" s="41"/>
    </row>
    <row r="16" spans="2:7" ht="23.25" x14ac:dyDescent="0.3">
      <c r="B16" s="62" t="s">
        <v>48</v>
      </c>
      <c r="C16" s="68"/>
      <c r="D16" s="63"/>
      <c r="E16" s="69" t="s">
        <v>50</v>
      </c>
      <c r="F16" s="41"/>
    </row>
    <row r="17" spans="2:6" ht="23.25" x14ac:dyDescent="0.3">
      <c r="B17" s="62" t="s">
        <v>49</v>
      </c>
      <c r="C17" s="66"/>
      <c r="D17" s="63"/>
      <c r="E17" s="69" t="s">
        <v>50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workbookViewId="0">
      <selection activeCell="T21" sqref="T21"/>
    </sheetView>
  </sheetViews>
  <sheetFormatPr baseColWidth="10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9" width="11.42578125" style="1"/>
    <col min="10" max="10" width="18.7109375" style="1" bestFit="1" customWidth="1"/>
    <col min="11" max="16384" width="11.42578125" style="1"/>
  </cols>
  <sheetData>
    <row r="7" spans="10:21" x14ac:dyDescent="0.25">
      <c r="P7" s="75"/>
      <c r="Q7" s="75"/>
      <c r="R7" s="75"/>
      <c r="S7" s="75"/>
      <c r="T7" s="75"/>
      <c r="U7" s="75"/>
    </row>
    <row r="8" spans="10:21" ht="60" x14ac:dyDescent="0.25">
      <c r="O8" s="56"/>
      <c r="P8" s="77"/>
      <c r="Q8" s="78" t="s">
        <v>53</v>
      </c>
      <c r="R8" s="78" t="s">
        <v>56</v>
      </c>
      <c r="S8" s="78" t="s">
        <v>55</v>
      </c>
      <c r="T8" s="77" t="s">
        <v>60</v>
      </c>
      <c r="U8" s="78" t="s">
        <v>61</v>
      </c>
    </row>
    <row r="9" spans="10:21" x14ac:dyDescent="0.25">
      <c r="O9" s="56"/>
      <c r="P9" s="77" t="s">
        <v>57</v>
      </c>
      <c r="Q9" s="79">
        <v>0.1</v>
      </c>
      <c r="R9" s="79">
        <v>1.5</v>
      </c>
      <c r="S9" s="79">
        <f>R9-Q12</f>
        <v>1</v>
      </c>
      <c r="T9" s="79">
        <v>2000</v>
      </c>
      <c r="U9" s="80">
        <f>T9/S9</f>
        <v>2000</v>
      </c>
    </row>
    <row r="10" spans="10:21" x14ac:dyDescent="0.25">
      <c r="O10" s="56"/>
      <c r="P10" s="77" t="s">
        <v>58</v>
      </c>
      <c r="Q10" s="79">
        <v>0.3</v>
      </c>
      <c r="R10" s="77"/>
      <c r="S10" s="77"/>
      <c r="T10" s="77"/>
      <c r="U10" s="77"/>
    </row>
    <row r="11" spans="10:21" x14ac:dyDescent="0.25">
      <c r="O11" s="56"/>
      <c r="P11" s="77" t="s">
        <v>59</v>
      </c>
      <c r="Q11" s="81">
        <v>0.1</v>
      </c>
      <c r="R11" s="77"/>
      <c r="S11" s="77"/>
      <c r="T11" s="77"/>
      <c r="U11" s="77"/>
    </row>
    <row r="12" spans="10:21" ht="45" x14ac:dyDescent="0.25">
      <c r="O12" s="56"/>
      <c r="P12" s="78" t="s">
        <v>54</v>
      </c>
      <c r="Q12" s="79">
        <f>Q9+Q10+Q11</f>
        <v>0.5</v>
      </c>
      <c r="R12" s="77"/>
      <c r="S12" s="77"/>
      <c r="T12" s="77"/>
      <c r="U12" s="77"/>
    </row>
    <row r="13" spans="10:21" x14ac:dyDescent="0.25">
      <c r="J13" s="92"/>
      <c r="K13" s="93" t="s">
        <v>70</v>
      </c>
      <c r="L13" s="93"/>
      <c r="M13" s="93"/>
      <c r="N13" s="95"/>
      <c r="O13" s="95"/>
      <c r="P13" s="95"/>
      <c r="Q13" s="77"/>
      <c r="R13" s="77"/>
      <c r="S13" s="77"/>
      <c r="T13" s="77"/>
      <c r="U13" s="77"/>
    </row>
    <row r="14" spans="10:21" x14ac:dyDescent="0.25">
      <c r="J14" s="94" t="s">
        <v>57</v>
      </c>
      <c r="K14" s="97">
        <v>0.1</v>
      </c>
      <c r="L14" s="97"/>
      <c r="M14" s="97"/>
      <c r="N14" s="95"/>
      <c r="O14" s="95"/>
      <c r="P14" s="95"/>
      <c r="Q14" s="56"/>
      <c r="R14" s="56"/>
      <c r="S14" s="56"/>
      <c r="T14" s="56"/>
      <c r="U14" s="56"/>
    </row>
    <row r="15" spans="10:21" x14ac:dyDescent="0.25">
      <c r="J15" s="94" t="s">
        <v>58</v>
      </c>
      <c r="K15" s="97">
        <v>0.3</v>
      </c>
      <c r="L15" s="97"/>
      <c r="M15" s="97"/>
      <c r="N15" s="95"/>
      <c r="O15" s="95"/>
      <c r="P15" s="95"/>
      <c r="Q15" s="56"/>
      <c r="R15" s="56"/>
      <c r="S15" s="56"/>
      <c r="T15" s="56"/>
      <c r="U15" s="56"/>
    </row>
    <row r="16" spans="10:21" x14ac:dyDescent="0.25">
      <c r="J16" s="94" t="s">
        <v>68</v>
      </c>
      <c r="K16" s="97">
        <v>0.1</v>
      </c>
      <c r="L16" s="97"/>
      <c r="M16" s="97"/>
      <c r="N16" s="95"/>
      <c r="O16" s="95"/>
      <c r="P16" s="95"/>
      <c r="Q16" s="56"/>
      <c r="R16" s="56"/>
      <c r="S16" s="56"/>
      <c r="T16" s="56"/>
      <c r="U16" s="56"/>
    </row>
    <row r="17" spans="2:18" x14ac:dyDescent="0.25">
      <c r="N17" s="96"/>
      <c r="O17" s="95"/>
      <c r="P17" s="95"/>
    </row>
    <row r="18" spans="2:18" x14ac:dyDescent="0.25">
      <c r="J18" s="98" t="s">
        <v>69</v>
      </c>
      <c r="K18" s="98"/>
      <c r="L18" s="99">
        <f>SUM(K14:M16)</f>
        <v>0.5</v>
      </c>
      <c r="M18" s="93"/>
      <c r="P18" s="93" t="s">
        <v>73</v>
      </c>
      <c r="Q18" s="93"/>
      <c r="R18" s="93"/>
    </row>
    <row r="19" spans="2:18" x14ac:dyDescent="0.25">
      <c r="J19" s="98" t="s">
        <v>71</v>
      </c>
      <c r="K19" s="98"/>
      <c r="L19" s="99">
        <v>2000</v>
      </c>
      <c r="M19" s="99"/>
      <c r="N19" s="100"/>
      <c r="O19" s="100"/>
      <c r="P19" s="101">
        <f>SUM(L19/(L20-L18))</f>
        <v>2000</v>
      </c>
      <c r="Q19" s="101"/>
      <c r="R19" s="101"/>
    </row>
    <row r="20" spans="2:18" x14ac:dyDescent="0.25">
      <c r="J20" s="98" t="s">
        <v>72</v>
      </c>
      <c r="K20" s="98"/>
      <c r="L20" s="99">
        <v>1.5</v>
      </c>
      <c r="M20" s="99"/>
    </row>
    <row r="21" spans="2:18" x14ac:dyDescent="0.25">
      <c r="J21" s="98" t="s">
        <v>74</v>
      </c>
      <c r="K21" s="98"/>
      <c r="L21" s="99">
        <f>SUM(L20-L18)</f>
        <v>1</v>
      </c>
      <c r="M21" s="93"/>
      <c r="P21" s="95"/>
      <c r="Q21" s="95"/>
      <c r="R21" s="95"/>
    </row>
    <row r="22" spans="2:18" x14ac:dyDescent="0.25">
      <c r="P22" s="95"/>
      <c r="Q22" s="95"/>
      <c r="R22" s="95"/>
    </row>
    <row r="24" spans="2:18" x14ac:dyDescent="0.25">
      <c r="H24" s="75"/>
      <c r="I24" s="75"/>
    </row>
    <row r="25" spans="2:18" x14ac:dyDescent="0.25">
      <c r="I25" s="75"/>
      <c r="J25" s="102"/>
    </row>
    <row r="26" spans="2:18" x14ac:dyDescent="0.25">
      <c r="I26" s="75"/>
    </row>
    <row r="27" spans="2:18" x14ac:dyDescent="0.25">
      <c r="H27" s="75"/>
      <c r="I27" s="75"/>
    </row>
    <row r="28" spans="2:18" x14ac:dyDescent="0.25">
      <c r="H28" s="75"/>
      <c r="I28" s="75"/>
    </row>
    <row r="29" spans="2:18" x14ac:dyDescent="0.25">
      <c r="H29" s="75"/>
      <c r="I29" s="75"/>
    </row>
    <row r="30" spans="2:18" x14ac:dyDescent="0.25">
      <c r="H30" s="75"/>
      <c r="I30" s="75"/>
    </row>
    <row r="31" spans="2:18" x14ac:dyDescent="0.25">
      <c r="B31" s="75"/>
      <c r="C31" s="75"/>
      <c r="D31" s="75"/>
      <c r="E31" s="75"/>
      <c r="F31" s="75"/>
      <c r="G31" s="75"/>
      <c r="H31" s="75"/>
      <c r="I31" s="75"/>
    </row>
    <row r="32" spans="2:18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mergeCells count="20">
    <mergeCell ref="J20:K20"/>
    <mergeCell ref="L20:M20"/>
    <mergeCell ref="P18:R18"/>
    <mergeCell ref="P19:R19"/>
    <mergeCell ref="J21:K21"/>
    <mergeCell ref="L21:M21"/>
    <mergeCell ref="P21:R22"/>
    <mergeCell ref="N17:P17"/>
    <mergeCell ref="J18:K18"/>
    <mergeCell ref="L18:M18"/>
    <mergeCell ref="J19:K19"/>
    <mergeCell ref="L19:M19"/>
    <mergeCell ref="N13:P13"/>
    <mergeCell ref="K13:M13"/>
    <mergeCell ref="K14:M14"/>
    <mergeCell ref="K15:M15"/>
    <mergeCell ref="K16:M16"/>
    <mergeCell ref="N14:P14"/>
    <mergeCell ref="N15:P15"/>
    <mergeCell ref="N16:P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M39"/>
  <sheetViews>
    <sheetView tabSelected="1" workbookViewId="0">
      <selection activeCell="L23" sqref="L23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29" style="1" customWidth="1"/>
    <col min="6" max="6" width="18.140625" style="1" customWidth="1"/>
    <col min="7" max="7" width="33.5703125" style="1" bestFit="1" customWidth="1"/>
    <col min="8" max="8" width="12.5703125" style="1" bestFit="1" customWidth="1"/>
    <col min="9" max="9" width="11.140625" style="1" customWidth="1"/>
    <col min="10" max="10" width="15.85546875" style="1" customWidth="1"/>
    <col min="11" max="11" width="11.42578125" style="1"/>
    <col min="12" max="12" width="12.7109375" style="1" bestFit="1" customWidth="1"/>
    <col min="13" max="13" width="12.28515625" style="1" bestFit="1" customWidth="1"/>
    <col min="14" max="16384" width="11.42578125" style="1"/>
  </cols>
  <sheetData>
    <row r="13" spans="2:13" ht="21" x14ac:dyDescent="0.35">
      <c r="B13" s="36" t="s">
        <v>18</v>
      </c>
      <c r="C13" s="36"/>
      <c r="D13" s="36"/>
      <c r="E13" s="36"/>
      <c r="F13" s="36"/>
      <c r="G13" s="59" t="s">
        <v>19</v>
      </c>
    </row>
    <row r="14" spans="2:13" x14ac:dyDescent="0.25">
      <c r="J14" s="105"/>
      <c r="K14" s="106"/>
      <c r="L14" s="103" t="s">
        <v>78</v>
      </c>
      <c r="M14" s="103" t="s">
        <v>79</v>
      </c>
    </row>
    <row r="15" spans="2:13" ht="18.75" x14ac:dyDescent="0.3">
      <c r="B15" s="12" t="s">
        <v>15</v>
      </c>
      <c r="C15" s="3"/>
      <c r="G15" s="12" t="s">
        <v>15</v>
      </c>
      <c r="J15" s="104" t="s">
        <v>75</v>
      </c>
      <c r="K15" s="104"/>
      <c r="L15" s="107">
        <f>SUM(C18/C16)</f>
        <v>0.35</v>
      </c>
      <c r="M15" s="107">
        <f>SUM(F18/F16)</f>
        <v>0.7</v>
      </c>
    </row>
    <row r="16" spans="2:13" ht="18.75" x14ac:dyDescent="0.3">
      <c r="B16" s="8" t="s">
        <v>0</v>
      </c>
      <c r="C16" s="9">
        <v>400000</v>
      </c>
      <c r="F16" s="9">
        <v>400000</v>
      </c>
      <c r="G16" s="31" t="s">
        <v>0</v>
      </c>
      <c r="J16" s="104" t="s">
        <v>76</v>
      </c>
      <c r="K16" s="104"/>
      <c r="L16" s="107">
        <f>SUM(C23/C16)</f>
        <v>5.7500000000000002E-2</v>
      </c>
      <c r="M16" s="107">
        <f>SUM(F23/F16)</f>
        <v>0.40749999999999997</v>
      </c>
    </row>
    <row r="17" spans="2:13" ht="19.5" thickBot="1" x14ac:dyDescent="0.35">
      <c r="B17" s="8" t="s">
        <v>14</v>
      </c>
      <c r="C17" s="10">
        <f>C16*0.65</f>
        <v>260000</v>
      </c>
      <c r="D17" s="82"/>
      <c r="E17" s="82"/>
      <c r="F17" s="10">
        <f>F16*0.3</f>
        <v>120000</v>
      </c>
      <c r="G17" s="31" t="s">
        <v>14</v>
      </c>
      <c r="H17" s="82"/>
      <c r="J17" s="104" t="s">
        <v>77</v>
      </c>
      <c r="K17" s="104"/>
      <c r="L17" s="107">
        <f>SUM(C38/C16)</f>
        <v>0.20474999999999999</v>
      </c>
      <c r="M17" s="107">
        <f>SUM(F38/F16)</f>
        <v>0.20474999999999999</v>
      </c>
    </row>
    <row r="18" spans="2:13" ht="19.5" thickTop="1" x14ac:dyDescent="0.3">
      <c r="B18" s="30" t="s">
        <v>1</v>
      </c>
      <c r="C18" s="19">
        <f>C16-C17</f>
        <v>140000</v>
      </c>
      <c r="D18" s="83"/>
      <c r="F18" s="19">
        <f>F16-F17</f>
        <v>280000</v>
      </c>
      <c r="G18" s="32" t="s">
        <v>1</v>
      </c>
      <c r="H18" s="83"/>
      <c r="J18" s="108" t="s">
        <v>74</v>
      </c>
      <c r="K18" s="108"/>
      <c r="L18" s="110">
        <f>SUM((C16-C17)/C16)</f>
        <v>0.35</v>
      </c>
      <c r="M18" s="110">
        <f>SUM((F16-F17)/F16)</f>
        <v>0.7</v>
      </c>
    </row>
    <row r="19" spans="2:13" ht="18.75" x14ac:dyDescent="0.3">
      <c r="B19" s="3"/>
      <c r="C19" s="2"/>
      <c r="F19" s="2"/>
      <c r="G19" s="3"/>
      <c r="J19" s="108" t="s">
        <v>73</v>
      </c>
      <c r="K19" s="108"/>
      <c r="L19" s="109">
        <f>SUM(C23/L18)</f>
        <v>65714.285714285725</v>
      </c>
      <c r="M19" s="109">
        <f>SUM(F23/M18)</f>
        <v>232857.14285714287</v>
      </c>
    </row>
    <row r="20" spans="2:13" ht="18.75" x14ac:dyDescent="0.3">
      <c r="B20" s="17" t="s">
        <v>12</v>
      </c>
      <c r="C20" s="5"/>
      <c r="F20" s="5"/>
      <c r="G20" s="17" t="s">
        <v>12</v>
      </c>
      <c r="J20" s="91"/>
      <c r="K20" s="91"/>
    </row>
    <row r="21" spans="2:13" ht="18.75" x14ac:dyDescent="0.3">
      <c r="B21" s="13" t="s">
        <v>2</v>
      </c>
      <c r="C21" s="14">
        <v>8000</v>
      </c>
      <c r="F21" s="14">
        <v>40000</v>
      </c>
      <c r="G21" s="33" t="s">
        <v>2</v>
      </c>
      <c r="J21" s="91"/>
      <c r="K21" s="91"/>
    </row>
    <row r="22" spans="2:13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  <c r="J22" s="91"/>
      <c r="K22" s="91"/>
    </row>
    <row r="23" spans="2:13" ht="19.5" thickTop="1" x14ac:dyDescent="0.3">
      <c r="B23" s="13" t="s">
        <v>3</v>
      </c>
      <c r="C23" s="16">
        <f>C21+C22</f>
        <v>23000</v>
      </c>
      <c r="D23" s="76"/>
      <c r="F23" s="16">
        <f>F21+F22</f>
        <v>163000</v>
      </c>
      <c r="G23" s="33" t="s">
        <v>3</v>
      </c>
      <c r="H23" s="76"/>
      <c r="J23" s="91"/>
      <c r="K23" s="91"/>
    </row>
    <row r="24" spans="2:13" ht="18.75" x14ac:dyDescent="0.3">
      <c r="B24" s="3"/>
      <c r="C24" s="5"/>
      <c r="F24" s="5"/>
      <c r="G24" s="3"/>
    </row>
    <row r="25" spans="2:13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3" ht="18.75" x14ac:dyDescent="0.3">
      <c r="B26" s="3"/>
      <c r="C26" s="5"/>
      <c r="F26" s="5"/>
      <c r="G26" s="3"/>
    </row>
    <row r="27" spans="2:13" ht="18.75" x14ac:dyDescent="0.3">
      <c r="B27" s="22" t="s">
        <v>16</v>
      </c>
      <c r="C27" s="21"/>
      <c r="F27" s="21"/>
      <c r="G27" s="22" t="s">
        <v>16</v>
      </c>
    </row>
    <row r="28" spans="2:13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3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3" ht="18.75" x14ac:dyDescent="0.3">
      <c r="B30" s="3"/>
      <c r="C30" s="5"/>
      <c r="F30" s="5"/>
      <c r="G30" s="3"/>
    </row>
    <row r="31" spans="2:13" ht="18.75" x14ac:dyDescent="0.3">
      <c r="B31" s="17" t="s">
        <v>17</v>
      </c>
      <c r="C31" s="21"/>
      <c r="F31" s="21"/>
      <c r="G31" s="17" t="s">
        <v>17</v>
      </c>
    </row>
    <row r="32" spans="2:13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82"/>
      <c r="F38" s="29">
        <f>F35-F37</f>
        <v>81900</v>
      </c>
      <c r="G38" s="35" t="s">
        <v>8</v>
      </c>
      <c r="H38" s="82"/>
    </row>
    <row r="39" spans="2:8" ht="19.5" thickTop="1" x14ac:dyDescent="0.3">
      <c r="B39" s="3"/>
      <c r="C39" s="3"/>
    </row>
  </sheetData>
  <mergeCells count="10">
    <mergeCell ref="J21:K21"/>
    <mergeCell ref="J22:K22"/>
    <mergeCell ref="J23:K23"/>
    <mergeCell ref="J14:K14"/>
    <mergeCell ref="J15:K15"/>
    <mergeCell ref="J16:K16"/>
    <mergeCell ref="J17:K17"/>
    <mergeCell ref="J18:K18"/>
    <mergeCell ref="J19:K19"/>
    <mergeCell ref="J20:K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Jesús García</cp:lastModifiedBy>
  <dcterms:created xsi:type="dcterms:W3CDTF">2021-05-06T04:05:43Z</dcterms:created>
  <dcterms:modified xsi:type="dcterms:W3CDTF">2022-09-25T22:02:06Z</dcterms:modified>
</cp:coreProperties>
</file>