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1_{C34F6D0C-579D-47E0-95F1-8703BF0FBB78}" xr6:coauthVersionLast="45" xr6:coauthVersionMax="45" xr10:uidLastSave="{00000000-0000-0000-0000-000000000000}"/>
  <bookViews>
    <workbookView xWindow="-120" yWindow="-120" windowWidth="29040" windowHeight="15990" xr2:uid="{00000000-000D-0000-FFFF-FFFF00000000}"/>
  </bookViews>
  <sheets>
    <sheet name="ProjectSchedule" sheetId="11" r:id="rId1"/>
    <sheet name="Acerca de" sheetId="12" r:id="rId2"/>
  </sheets>
  <definedNames>
    <definedName name="hoy" localSheetId="0">TODAY()</definedName>
    <definedName name="InicioDelProyecto">ProjectSchedule!$E$3</definedName>
    <definedName name="SemanaPara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11" l="1"/>
  <c r="D12" i="11"/>
  <c r="D8" i="11"/>
  <c r="E3" i="11"/>
  <c r="E9" i="11" s="1"/>
  <c r="F9" i="11" s="1"/>
  <c r="E8" i="11" l="1"/>
  <c r="F8" i="11" s="1"/>
  <c r="H7" i="11"/>
  <c r="I5" i="11" l="1"/>
  <c r="I4" i="11" s="1"/>
  <c r="H29" i="11"/>
  <c r="H28" i="11"/>
  <c r="H27" i="11"/>
  <c r="H26" i="11"/>
  <c r="H25" i="11"/>
  <c r="H24" i="11"/>
  <c r="H22" i="11"/>
  <c r="H8" i="11"/>
  <c r="E10" i="11" l="1"/>
  <c r="F10" i="11" s="1"/>
  <c r="I6" i="11"/>
  <c r="E11" i="11" l="1"/>
  <c r="F11" i="11" s="1"/>
  <c r="H9" i="11"/>
  <c r="H23" i="11"/>
  <c r="J5" i="11"/>
  <c r="K5" i="11" s="1"/>
  <c r="L5" i="11" s="1"/>
  <c r="M5" i="11" s="1"/>
  <c r="N5" i="11" s="1"/>
  <c r="O5" i="11" s="1"/>
  <c r="P5" i="11" s="1"/>
  <c r="P4" i="11" s="1"/>
  <c r="H10" i="11" l="1"/>
  <c r="Q5" i="11"/>
  <c r="R5" i="11" s="1"/>
  <c r="S5" i="11" s="1"/>
  <c r="T5" i="11" s="1"/>
  <c r="U5" i="11" s="1"/>
  <c r="V5" i="11" s="1"/>
  <c r="W5" i="11" s="1"/>
  <c r="J6" i="11"/>
  <c r="E13" i="11" l="1"/>
  <c r="E12" i="11"/>
  <c r="H11" i="11"/>
  <c r="W4" i="11"/>
  <c r="X5" i="11"/>
  <c r="Y5" i="11" s="1"/>
  <c r="Z5" i="11" s="1"/>
  <c r="AA5" i="11" s="1"/>
  <c r="AB5" i="11" s="1"/>
  <c r="AC5" i="11" s="1"/>
  <c r="AD5" i="11" s="1"/>
  <c r="K6" i="11"/>
  <c r="F13" i="11" l="1"/>
  <c r="E14" i="11" s="1"/>
  <c r="F14" i="11" s="1"/>
  <c r="F12" i="11"/>
  <c r="H13" i="11"/>
  <c r="AE5" i="11"/>
  <c r="AF5" i="11" s="1"/>
  <c r="AG5" i="11" s="1"/>
  <c r="AH5" i="11" s="1"/>
  <c r="AI5" i="11" s="1"/>
  <c r="AJ5" i="11" s="1"/>
  <c r="AD4" i="11"/>
  <c r="L6" i="11"/>
  <c r="E15" i="11" l="1"/>
  <c r="F15" i="11" s="1"/>
  <c r="H12" i="11"/>
  <c r="H14" i="11"/>
  <c r="AK5" i="11"/>
  <c r="AL5" i="11" s="1"/>
  <c r="AM5" i="11" s="1"/>
  <c r="AN5" i="11" s="1"/>
  <c r="AO5" i="11" s="1"/>
  <c r="AP5" i="11" s="1"/>
  <c r="AQ5" i="11" s="1"/>
  <c r="M6" i="11"/>
  <c r="H15" i="11" l="1"/>
  <c r="E16" i="11"/>
  <c r="AR5" i="11"/>
  <c r="AS5" i="11" s="1"/>
  <c r="AK4" i="11"/>
  <c r="N6" i="11"/>
  <c r="F16" i="11" l="1"/>
  <c r="AT5" i="11"/>
  <c r="AS6" i="11"/>
  <c r="AR4" i="11"/>
  <c r="O6" i="11"/>
  <c r="H16" i="11" l="1"/>
  <c r="E17" i="11"/>
  <c r="F17" i="11" s="1"/>
  <c r="AU5" i="11"/>
  <c r="AT6" i="11"/>
  <c r="E19" i="11" l="1"/>
  <c r="AV5" i="11"/>
  <c r="AU6" i="11"/>
  <c r="P6" i="11"/>
  <c r="Q6" i="11"/>
  <c r="H17" i="11" l="1"/>
  <c r="F19" i="11"/>
  <c r="E20" i="11" s="1"/>
  <c r="E18" i="11"/>
  <c r="AW5" i="11"/>
  <c r="AV6" i="11"/>
  <c r="R6" i="11"/>
  <c r="H19" i="11" l="1"/>
  <c r="F18" i="11"/>
  <c r="F21" i="11" s="1"/>
  <c r="F20" i="11"/>
  <c r="E21" i="11" s="1"/>
  <c r="AX5" i="11"/>
  <c r="AY5" i="11" s="1"/>
  <c r="AW6" i="11"/>
  <c r="S6" i="11"/>
  <c r="H20" i="11" l="1"/>
  <c r="H21" i="11"/>
  <c r="H18" i="1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<sst xmlns="http://schemas.openxmlformats.org/spreadsheetml/2006/main" count="84" uniqueCount="74">
  <si>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</si>
  <si>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</si>
  <si>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</si>
  <si>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</si>
  <si>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</si>
  <si>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</si>
  <si>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</si>
  <si>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</si>
  <si>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</si>
  <si>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</si>
  <si>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</si>
  <si>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</si>
  <si>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</si>
  <si>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</si>
  <si>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</si>
  <si>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Tarea 1</t>
  </si>
  <si>
    <t>Tarea 2</t>
  </si>
  <si>
    <t>Tarea 3</t>
  </si>
  <si>
    <t>Tarea 4</t>
  </si>
  <si>
    <t>Tarea 5</t>
  </si>
  <si>
    <t>Inserte nuevas filas ENCIMA de ésta</t>
  </si>
  <si>
    <t>Inicio del proyecto:</t>
  </si>
  <si>
    <t>Semana para mostrar:</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</si>
  <si>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</si>
  <si>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</si>
  <si>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</si>
  <si>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</si>
  <si>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</si>
  <si>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</si>
  <si>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</si>
  <si>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</si>
  <si>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</si>
  <si>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</si>
  <si>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</si>
  <si>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</si>
  <si>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</si>
  <si>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</si>
  <si>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</si>
  <si>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</si>
  <si>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</si>
  <si>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</si>
  <si>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</si>
  <si>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</si>
  <si>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Planificación</t>
  </si>
  <si>
    <t>Idea de negocio</t>
  </si>
  <si>
    <t>Modelo de negocio</t>
  </si>
  <si>
    <t>Historia de usuario</t>
  </si>
  <si>
    <t>DESCRIPCIÓN</t>
  </si>
  <si>
    <t>Diseño del negocio</t>
  </si>
  <si>
    <t>Lluvia de ideas para la idea de negocio</t>
  </si>
  <si>
    <t>Diseño de la descripción del negocio</t>
  </si>
  <si>
    <t>Identificación de los usuarios</t>
  </si>
  <si>
    <t>Diseño</t>
  </si>
  <si>
    <t>Log</t>
  </si>
  <si>
    <t>Imagen (Logo y nombre)</t>
  </si>
  <si>
    <t>Wareframe (Lapiz)</t>
  </si>
  <si>
    <t>Wareframe (Limpio)</t>
  </si>
  <si>
    <t>Mockup (Figma)</t>
  </si>
  <si>
    <t>Elección de la paleta de colores</t>
  </si>
  <si>
    <t>Pastelería Dulces Migajas</t>
  </si>
  <si>
    <t>Grupo 2 - CodiGo</t>
  </si>
  <si>
    <t>Alessandro Giuffra
Juan Caycho
Anthony Nelson
Jesús Luján</t>
  </si>
  <si>
    <t>Imagen del negocio</t>
  </si>
  <si>
    <t>Implementación</t>
  </si>
  <si>
    <t>Desarrollo del HTML, CSS y JS</t>
  </si>
  <si>
    <t>Inclusión de herramientas JQUERY</t>
  </si>
  <si>
    <t>Adaptación a React</t>
  </si>
  <si>
    <t>Implementación del proyecto</t>
  </si>
  <si>
    <t>Sustentación</t>
  </si>
  <si>
    <t>Diseño del logo y nombre</t>
  </si>
  <si>
    <t>Colores predeterminados del proyecto</t>
  </si>
  <si>
    <t>Boceto del wareframe</t>
  </si>
  <si>
    <t>Wareframe pasado a limpio</t>
  </si>
  <si>
    <t>Mockup del Wareframe diseñado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</si>
</sst>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pplyNumberFormat="1">
      <alignment horizontal="center" vertical="center"/>
    </xf>
    <xf numFmtId="14" fontId="0" fillId="0" borderId="0" xfId="0" applyNumberFormat="1" applyAlignment="1">
      <alignment horizontal="center"/>
    </xf>
    <xf numFmtId="0" fontId="9" fillId="3" borderId="2" xfId="11" applyFill="1" applyAlignment="1">
      <alignment horizontal="center" vertical="center" wrapText="1"/>
    </xf>
    <xf numFmtId="0" fontId="10" fillId="0" borderId="0" xfId="7" applyAlignment="1">
      <alignment horizontal="left" vertical="top" wrapText="1"/>
    </xf>
    <xf numFmtId="0" fontId="10" fillId="0" borderId="0" xfId="6" applyAlignment="1">
      <alignment vertical="center"/>
    </xf>
    <xf numFmtId="0" fontId="9" fillId="4" borderId="2" xfId="11" applyFill="1"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Normal="100" zoomScalePageLayoutView="70" workbookViewId="0">
      <pane ySplit="6" topLeftCell="A13" activePane="bottomLeft" state="frozen"/>
      <selection pane="bottomLeft" activeCell="R22" sqref="R22"/>
    </sheetView>
  </sheetViews>
  <sheetFormatPr baseColWidth="10" defaultColWidth="9.140625" defaultRowHeight="30" customHeight="1" x14ac:dyDescent="0.25"/>
  <cols>
    <col min="1" max="1" width="2.7109375" style="45" customWidth="1"/>
    <col min="2" max="2" width="31.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50" t="s">
        <v>59</v>
      </c>
      <c r="C1" s="1"/>
      <c r="D1" s="2"/>
      <c r="E1" s="4"/>
      <c r="F1" s="34"/>
      <c r="H1" s="2"/>
      <c r="I1" s="11"/>
    </row>
    <row r="2" spans="1:64" ht="39" customHeight="1" x14ac:dyDescent="0.25">
      <c r="A2" s="45" t="s">
        <v>1</v>
      </c>
      <c r="B2" s="93" t="s">
        <v>60</v>
      </c>
      <c r="E2" s="90"/>
      <c r="I2" s="48"/>
    </row>
    <row r="3" spans="1:64" ht="30" customHeight="1" x14ac:dyDescent="0.25">
      <c r="A3" s="45" t="s">
        <v>2</v>
      </c>
      <c r="B3" s="92" t="s">
        <v>61</v>
      </c>
      <c r="C3" s="83" t="s">
        <v>21</v>
      </c>
      <c r="D3" s="84"/>
      <c r="E3" s="89">
        <f ca="1">TODAY()-42</f>
        <v>44103</v>
      </c>
      <c r="F3" s="89"/>
    </row>
    <row r="4" spans="1:64" ht="45" customHeight="1" x14ac:dyDescent="0.25">
      <c r="A4" s="46" t="s">
        <v>3</v>
      </c>
      <c r="B4" s="92"/>
      <c r="C4" s="83" t="s">
        <v>22</v>
      </c>
      <c r="D4" s="84"/>
      <c r="E4" s="7">
        <v>1</v>
      </c>
      <c r="I4" s="86">
        <f ca="1">I5</f>
        <v>44102</v>
      </c>
      <c r="J4" s="87"/>
      <c r="K4" s="87"/>
      <c r="L4" s="87"/>
      <c r="M4" s="87"/>
      <c r="N4" s="87"/>
      <c r="O4" s="88"/>
      <c r="P4" s="86">
        <f ca="1">P5</f>
        <v>44109</v>
      </c>
      <c r="Q4" s="87"/>
      <c r="R4" s="87"/>
      <c r="S4" s="87"/>
      <c r="T4" s="87"/>
      <c r="U4" s="87"/>
      <c r="V4" s="88"/>
      <c r="W4" s="86">
        <f ca="1">W5</f>
        <v>44116</v>
      </c>
      <c r="X4" s="87"/>
      <c r="Y4" s="87"/>
      <c r="Z4" s="87"/>
      <c r="AA4" s="87"/>
      <c r="AB4" s="87"/>
      <c r="AC4" s="88"/>
      <c r="AD4" s="86">
        <f ca="1">AD5</f>
        <v>44123</v>
      </c>
      <c r="AE4" s="87"/>
      <c r="AF4" s="87"/>
      <c r="AG4" s="87"/>
      <c r="AH4" s="87"/>
      <c r="AI4" s="87"/>
      <c r="AJ4" s="88"/>
      <c r="AK4" s="86">
        <f ca="1">AK5</f>
        <v>44130</v>
      </c>
      <c r="AL4" s="87"/>
      <c r="AM4" s="87"/>
      <c r="AN4" s="87"/>
      <c r="AO4" s="87"/>
      <c r="AP4" s="87"/>
      <c r="AQ4" s="88"/>
      <c r="AR4" s="86">
        <f ca="1">AR5</f>
        <v>44137</v>
      </c>
      <c r="AS4" s="87"/>
      <c r="AT4" s="87"/>
      <c r="AU4" s="87"/>
      <c r="AV4" s="87"/>
      <c r="AW4" s="87"/>
      <c r="AX4" s="88"/>
      <c r="AY4" s="86">
        <f ca="1">AY5</f>
        <v>44144</v>
      </c>
      <c r="AZ4" s="87"/>
      <c r="BA4" s="87"/>
      <c r="BB4" s="87"/>
      <c r="BC4" s="87"/>
      <c r="BD4" s="87"/>
      <c r="BE4" s="88"/>
      <c r="BF4" s="86">
        <f ca="1">BF5</f>
        <v>44151</v>
      </c>
      <c r="BG4" s="87"/>
      <c r="BH4" s="87"/>
      <c r="BI4" s="87"/>
      <c r="BJ4" s="87"/>
      <c r="BK4" s="87"/>
      <c r="BL4" s="88"/>
    </row>
    <row r="5" spans="1:64" ht="15" customHeight="1" x14ac:dyDescent="0.25">
      <c r="A5" s="46" t="s">
        <v>4</v>
      </c>
      <c r="B5" s="85"/>
      <c r="C5" s="85"/>
      <c r="D5" s="85"/>
      <c r="E5" s="85"/>
      <c r="F5" s="85"/>
      <c r="G5" s="85"/>
      <c r="I5" s="80">
        <f ca="1">InicioDelProyecto-WEEKDAY(InicioDelProyecto,1)+2+7*(SemanaParaMostrar-1)</f>
        <v>44102</v>
      </c>
      <c r="J5" s="81">
        <f ca="1">I5+1</f>
        <v>44103</v>
      </c>
      <c r="K5" s="81">
        <f t="shared" ref="K5:AX5" ca="1" si="0">J5+1</f>
        <v>44104</v>
      </c>
      <c r="L5" s="81">
        <f t="shared" ca="1" si="0"/>
        <v>44105</v>
      </c>
      <c r="M5" s="81">
        <f t="shared" ca="1" si="0"/>
        <v>44106</v>
      </c>
      <c r="N5" s="81">
        <f t="shared" ca="1" si="0"/>
        <v>44107</v>
      </c>
      <c r="O5" s="82">
        <f t="shared" ca="1" si="0"/>
        <v>44108</v>
      </c>
      <c r="P5" s="80">
        <f ca="1">O5+1</f>
        <v>44109</v>
      </c>
      <c r="Q5" s="81">
        <f ca="1">P5+1</f>
        <v>44110</v>
      </c>
      <c r="R5" s="81">
        <f t="shared" ca="1" si="0"/>
        <v>44111</v>
      </c>
      <c r="S5" s="81">
        <f t="shared" ca="1" si="0"/>
        <v>44112</v>
      </c>
      <c r="T5" s="81">
        <f t="shared" ca="1" si="0"/>
        <v>44113</v>
      </c>
      <c r="U5" s="81">
        <f t="shared" ca="1" si="0"/>
        <v>44114</v>
      </c>
      <c r="V5" s="82">
        <f t="shared" ca="1" si="0"/>
        <v>44115</v>
      </c>
      <c r="W5" s="80">
        <f ca="1">V5+1</f>
        <v>44116</v>
      </c>
      <c r="X5" s="81">
        <f ca="1">W5+1</f>
        <v>44117</v>
      </c>
      <c r="Y5" s="81">
        <f t="shared" ca="1" si="0"/>
        <v>44118</v>
      </c>
      <c r="Z5" s="81">
        <f t="shared" ca="1" si="0"/>
        <v>44119</v>
      </c>
      <c r="AA5" s="81">
        <f t="shared" ca="1" si="0"/>
        <v>44120</v>
      </c>
      <c r="AB5" s="81">
        <f t="shared" ca="1" si="0"/>
        <v>44121</v>
      </c>
      <c r="AC5" s="82">
        <f t="shared" ca="1" si="0"/>
        <v>44122</v>
      </c>
      <c r="AD5" s="80">
        <f ca="1">AC5+1</f>
        <v>44123</v>
      </c>
      <c r="AE5" s="81">
        <f ca="1">AD5+1</f>
        <v>44124</v>
      </c>
      <c r="AF5" s="81">
        <f t="shared" ca="1" si="0"/>
        <v>44125</v>
      </c>
      <c r="AG5" s="81">
        <f t="shared" ca="1" si="0"/>
        <v>44126</v>
      </c>
      <c r="AH5" s="81">
        <f t="shared" ca="1" si="0"/>
        <v>44127</v>
      </c>
      <c r="AI5" s="81">
        <f t="shared" ca="1" si="0"/>
        <v>44128</v>
      </c>
      <c r="AJ5" s="82">
        <f t="shared" ca="1" si="0"/>
        <v>44129</v>
      </c>
      <c r="AK5" s="80">
        <f ca="1">AJ5+1</f>
        <v>44130</v>
      </c>
      <c r="AL5" s="81">
        <f ca="1">AK5+1</f>
        <v>44131</v>
      </c>
      <c r="AM5" s="81">
        <f t="shared" ca="1" si="0"/>
        <v>44132</v>
      </c>
      <c r="AN5" s="81">
        <f t="shared" ca="1" si="0"/>
        <v>44133</v>
      </c>
      <c r="AO5" s="81">
        <f t="shared" ca="1" si="0"/>
        <v>44134</v>
      </c>
      <c r="AP5" s="81">
        <f t="shared" ca="1" si="0"/>
        <v>44135</v>
      </c>
      <c r="AQ5" s="82">
        <f t="shared" ca="1" si="0"/>
        <v>44136</v>
      </c>
      <c r="AR5" s="80">
        <f ca="1">AQ5+1</f>
        <v>44137</v>
      </c>
      <c r="AS5" s="81">
        <f ca="1">AR5+1</f>
        <v>44138</v>
      </c>
      <c r="AT5" s="81">
        <f t="shared" ca="1" si="0"/>
        <v>44139</v>
      </c>
      <c r="AU5" s="81">
        <f t="shared" ca="1" si="0"/>
        <v>44140</v>
      </c>
      <c r="AV5" s="81">
        <f t="shared" ca="1" si="0"/>
        <v>44141</v>
      </c>
      <c r="AW5" s="81">
        <f t="shared" ca="1" si="0"/>
        <v>44142</v>
      </c>
      <c r="AX5" s="82">
        <f t="shared" ca="1" si="0"/>
        <v>44143</v>
      </c>
      <c r="AY5" s="80">
        <f ca="1">AX5+1</f>
        <v>44144</v>
      </c>
      <c r="AZ5" s="81">
        <f ca="1">AY5+1</f>
        <v>44145</v>
      </c>
      <c r="BA5" s="81">
        <f t="shared" ref="BA5:BE5" ca="1" si="1">AZ5+1</f>
        <v>44146</v>
      </c>
      <c r="BB5" s="81">
        <f t="shared" ca="1" si="1"/>
        <v>44147</v>
      </c>
      <c r="BC5" s="81">
        <f t="shared" ca="1" si="1"/>
        <v>44148</v>
      </c>
      <c r="BD5" s="81">
        <f t="shared" ca="1" si="1"/>
        <v>44149</v>
      </c>
      <c r="BE5" s="82">
        <f t="shared" ca="1" si="1"/>
        <v>44150</v>
      </c>
      <c r="BF5" s="80">
        <f ca="1">BE5+1</f>
        <v>44151</v>
      </c>
      <c r="BG5" s="81">
        <f ca="1">BF5+1</f>
        <v>44152</v>
      </c>
      <c r="BH5" s="81">
        <f t="shared" ref="BH5:BL5" ca="1" si="2">BG5+1</f>
        <v>44153</v>
      </c>
      <c r="BI5" s="81">
        <f t="shared" ca="1" si="2"/>
        <v>44154</v>
      </c>
      <c r="BJ5" s="81">
        <f t="shared" ca="1" si="2"/>
        <v>44155</v>
      </c>
      <c r="BK5" s="81">
        <f t="shared" ca="1" si="2"/>
        <v>44156</v>
      </c>
      <c r="BL5" s="82">
        <f t="shared" ca="1" si="2"/>
        <v>44157</v>
      </c>
    </row>
    <row r="6" spans="1:64" ht="30" customHeight="1" thickBot="1" x14ac:dyDescent="0.3">
      <c r="A6" s="46" t="s">
        <v>5</v>
      </c>
      <c r="B6" s="8" t="s">
        <v>14</v>
      </c>
      <c r="C6" s="9" t="s">
        <v>47</v>
      </c>
      <c r="D6" s="9" t="s">
        <v>23</v>
      </c>
      <c r="E6" s="9" t="s">
        <v>24</v>
      </c>
      <c r="F6" s="9" t="s">
        <v>26</v>
      </c>
      <c r="G6" s="9"/>
      <c r="H6" s="9" t="s">
        <v>27</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customHeight="1" thickBot="1" x14ac:dyDescent="0.3">
      <c r="A7" s="45" t="s">
        <v>6</v>
      </c>
      <c r="C7" s="4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43</v>
      </c>
      <c r="C8" s="51" t="s">
        <v>48</v>
      </c>
      <c r="D8" s="16">
        <f>AVERAGE(D9:D11)</f>
        <v>1</v>
      </c>
      <c r="E8" s="65">
        <f ca="1">InicioDelProyecto</f>
        <v>44103</v>
      </c>
      <c r="F8" s="66">
        <f ca="1">E8+14</f>
        <v>44117</v>
      </c>
      <c r="G8" s="14"/>
      <c r="H8" s="14">
        <f t="shared" ref="H8:H29" ca="1" si="6">IF(OR(ISBLANK(task_start),ISBLANK(task_end)),"",task_end-task_start+1)</f>
        <v>15</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0" t="s">
        <v>44</v>
      </c>
      <c r="C9" s="91" t="s">
        <v>49</v>
      </c>
      <c r="D9" s="17">
        <v>1</v>
      </c>
      <c r="E9" s="67">
        <f ca="1">InicioDelProyecto</f>
        <v>44103</v>
      </c>
      <c r="F9" s="67">
        <f ca="1">E9+3</f>
        <v>44106</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0" t="s">
        <v>45</v>
      </c>
      <c r="C10" s="91" t="s">
        <v>50</v>
      </c>
      <c r="D10" s="17">
        <v>1</v>
      </c>
      <c r="E10" s="67">
        <f ca="1">F9</f>
        <v>44106</v>
      </c>
      <c r="F10" s="67">
        <f ca="1">E10+5</f>
        <v>44111</v>
      </c>
      <c r="G10" s="14"/>
      <c r="H10" s="14">
        <f t="shared" ca="1" si="6"/>
        <v>6</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0" t="s">
        <v>46</v>
      </c>
      <c r="C11" s="52" t="s">
        <v>51</v>
      </c>
      <c r="D11" s="17">
        <v>1</v>
      </c>
      <c r="E11" s="67">
        <f ca="1">F10</f>
        <v>44111</v>
      </c>
      <c r="F11" s="67">
        <f ca="1">E11+5</f>
        <v>44116</v>
      </c>
      <c r="G11" s="14"/>
      <c r="H11" s="14">
        <f t="shared" ca="1" si="6"/>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6" t="s">
        <v>10</v>
      </c>
      <c r="B12" s="18" t="s">
        <v>52</v>
      </c>
      <c r="C12" s="53" t="s">
        <v>62</v>
      </c>
      <c r="D12" s="19">
        <f>AVERAGE(D13:D17)</f>
        <v>1</v>
      </c>
      <c r="E12" s="68">
        <f ca="1">F11</f>
        <v>44116</v>
      </c>
      <c r="F12" s="69">
        <f ca="1">E12+13</f>
        <v>44129</v>
      </c>
      <c r="G12" s="14"/>
      <c r="H12" s="14">
        <f t="shared" ca="1" si="6"/>
        <v>14</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6" t="s">
        <v>53</v>
      </c>
      <c r="B13" s="61" t="s">
        <v>54</v>
      </c>
      <c r="C13" s="54" t="s">
        <v>69</v>
      </c>
      <c r="D13" s="20">
        <v>1</v>
      </c>
      <c r="E13" s="70">
        <f ca="1">F11</f>
        <v>44116</v>
      </c>
      <c r="F13" s="70">
        <f ca="1">E13+2</f>
        <v>44118</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58</v>
      </c>
      <c r="C14" s="94" t="s">
        <v>70</v>
      </c>
      <c r="D14" s="20">
        <v>1</v>
      </c>
      <c r="E14" s="70">
        <f ca="1">F13</f>
        <v>44118</v>
      </c>
      <c r="F14" s="70">
        <f ca="1">E14+2</f>
        <v>44120</v>
      </c>
      <c r="G14" s="14"/>
      <c r="H14" s="14">
        <f t="shared" ca="1" si="6"/>
        <v>3</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5"/>
      <c r="B15" s="61" t="s">
        <v>55</v>
      </c>
      <c r="C15" s="54" t="s">
        <v>71</v>
      </c>
      <c r="D15" s="20">
        <v>1</v>
      </c>
      <c r="E15" s="70">
        <f ca="1">F14</f>
        <v>44120</v>
      </c>
      <c r="F15" s="70">
        <f ca="1">E15+3</f>
        <v>44123</v>
      </c>
      <c r="G15" s="14"/>
      <c r="H15" s="14">
        <f t="shared" ca="1" si="6"/>
        <v>4</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1" t="s">
        <v>56</v>
      </c>
      <c r="C16" s="54" t="s">
        <v>72</v>
      </c>
      <c r="D16" s="20">
        <v>1</v>
      </c>
      <c r="E16" s="70">
        <f ca="1">F15</f>
        <v>44123</v>
      </c>
      <c r="F16" s="70">
        <f ca="1">E16+2</f>
        <v>44125</v>
      </c>
      <c r="G16" s="14"/>
      <c r="H16" s="14">
        <f t="shared" ca="1" si="6"/>
        <v>3</v>
      </c>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1" t="s">
        <v>57</v>
      </c>
      <c r="C17" s="54" t="s">
        <v>73</v>
      </c>
      <c r="D17" s="20">
        <v>1</v>
      </c>
      <c r="E17" s="70">
        <f ca="1">F16</f>
        <v>44125</v>
      </c>
      <c r="F17" s="70">
        <f ca="1">E17+4</f>
        <v>44129</v>
      </c>
      <c r="G17" s="14"/>
      <c r="H17" s="14">
        <f t="shared" ca="1" si="6"/>
        <v>5</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t="s">
        <v>11</v>
      </c>
      <c r="B18" s="21" t="s">
        <v>63</v>
      </c>
      <c r="C18" s="55" t="s">
        <v>67</v>
      </c>
      <c r="D18" s="22">
        <f>AVERAGE(D19:D21)</f>
        <v>1</v>
      </c>
      <c r="E18" s="71">
        <f ca="1">E19</f>
        <v>44129</v>
      </c>
      <c r="F18" s="72">
        <f ca="1">E18+20</f>
        <v>44149</v>
      </c>
      <c r="G18" s="14"/>
      <c r="H18" s="14">
        <f t="shared" ca="1" si="6"/>
        <v>21</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64</v>
      </c>
      <c r="C19" s="56"/>
      <c r="D19" s="23">
        <v>1</v>
      </c>
      <c r="E19" s="73">
        <f ca="1">F17</f>
        <v>44129</v>
      </c>
      <c r="F19" s="73">
        <f ca="1">E19+10</f>
        <v>44139</v>
      </c>
      <c r="G19" s="14"/>
      <c r="H19" s="14">
        <f t="shared" ca="1" si="6"/>
        <v>11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65</v>
      </c>
      <c r="C20" s="56"/>
      <c r="D20" s="23">
        <v>1</v>
      </c>
      <c r="E20" s="73">
        <f ca="1">F19</f>
        <v>44139</v>
      </c>
      <c r="F20" s="73">
        <f ca="1">E20+4</f>
        <v>44143</v>
      </c>
      <c r="G20" s="14"/>
      <c r="H20" s="14">
        <f t="shared" ca="1" si="6"/>
        <v>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2" t="s">
        <v>66</v>
      </c>
      <c r="C21" s="56"/>
      <c r="D21" s="23">
        <v>1</v>
      </c>
      <c r="E21" s="73">
        <f ca="1">F20</f>
        <v>44143</v>
      </c>
      <c r="F21" s="73">
        <f ca="1">F18</f>
        <v>44149</v>
      </c>
      <c r="G21" s="14"/>
      <c r="H21" s="14">
        <f t="shared" ca="1" si="6"/>
        <v>7</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t="s">
        <v>11</v>
      </c>
      <c r="B22" s="24" t="s">
        <v>68</v>
      </c>
      <c r="C22" s="57"/>
      <c r="D22" s="25">
        <v>0</v>
      </c>
      <c r="E22" s="74">
        <v>44149</v>
      </c>
      <c r="F22" s="75">
        <v>44149</v>
      </c>
      <c r="G22" s="14"/>
      <c r="H22" s="14">
        <f t="shared" si="6"/>
        <v>1</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hidden="1" customHeight="1" thickBot="1" x14ac:dyDescent="0.3">
      <c r="A23" s="45"/>
      <c r="B23" s="63" t="s">
        <v>15</v>
      </c>
      <c r="C23" s="58"/>
      <c r="D23" s="26"/>
      <c r="E23" s="76" t="s">
        <v>25</v>
      </c>
      <c r="F23" s="76" t="s">
        <v>25</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hidden="1" customHeight="1" thickBot="1" x14ac:dyDescent="0.3">
      <c r="A24" s="45"/>
      <c r="B24" s="63" t="s">
        <v>16</v>
      </c>
      <c r="C24" s="58"/>
      <c r="D24" s="26"/>
      <c r="E24" s="76" t="s">
        <v>25</v>
      </c>
      <c r="F24" s="76" t="s">
        <v>25</v>
      </c>
      <c r="G24" s="14"/>
      <c r="H24" s="14" t="e">
        <f t="shared" si="6"/>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
      <c r="A25" s="45"/>
      <c r="B25" s="63" t="s">
        <v>17</v>
      </c>
      <c r="C25" s="58"/>
      <c r="D25" s="26"/>
      <c r="E25" s="76" t="s">
        <v>25</v>
      </c>
      <c r="F25" s="76" t="s">
        <v>25</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
      <c r="A26" s="45"/>
      <c r="B26" s="63" t="s">
        <v>18</v>
      </c>
      <c r="C26" s="58"/>
      <c r="D26" s="26"/>
      <c r="E26" s="76" t="s">
        <v>25</v>
      </c>
      <c r="F26" s="76" t="s">
        <v>25</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hidden="1" customHeight="1" thickBot="1" x14ac:dyDescent="0.3">
      <c r="A27" s="45"/>
      <c r="B27" s="63" t="s">
        <v>19</v>
      </c>
      <c r="C27" s="58"/>
      <c r="D27" s="26"/>
      <c r="E27" s="76" t="s">
        <v>25</v>
      </c>
      <c r="F27" s="76" t="s">
        <v>25</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t="s">
        <v>12</v>
      </c>
      <c r="B28" s="64"/>
      <c r="C28" s="59"/>
      <c r="D28" s="13"/>
      <c r="E28" s="77"/>
      <c r="F28" s="77"/>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6" t="s">
        <v>13</v>
      </c>
      <c r="B29" s="27" t="s">
        <v>20</v>
      </c>
      <c r="C29" s="28"/>
      <c r="D29" s="29"/>
      <c r="E29" s="78"/>
      <c r="F29" s="79"/>
      <c r="G29" s="30"/>
      <c r="H29" s="30" t="str">
        <f t="shared" si="6"/>
        <v/>
      </c>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64" ht="30" customHeight="1" x14ac:dyDescent="0.25">
      <c r="G30" s="6"/>
    </row>
    <row r="31" spans="1:64" ht="30" customHeight="1" x14ac:dyDescent="0.25">
      <c r="C31" s="11"/>
      <c r="F31" s="47"/>
    </row>
    <row r="32" spans="1:64" ht="30" customHeight="1" x14ac:dyDescent="0.25">
      <c r="C32" s="12"/>
    </row>
  </sheetData>
  <mergeCells count="13">
    <mergeCell ref="B3:B4"/>
    <mergeCell ref="AY4:BE4"/>
    <mergeCell ref="BF4:BL4"/>
    <mergeCell ref="E3:F3"/>
    <mergeCell ref="I4:O4"/>
    <mergeCell ref="P4:V4"/>
    <mergeCell ref="W4:AC4"/>
    <mergeCell ref="AD4:AJ4"/>
    <mergeCell ref="C3:D3"/>
    <mergeCell ref="C4:D4"/>
    <mergeCell ref="B5:G5"/>
    <mergeCell ref="AK4:AQ4"/>
    <mergeCell ref="AR4:AX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5:F16 F20 E13" formula="1"/>
    <ignoredError sqref="D18" formulaRange="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99.28515625" style="35" customWidth="1"/>
    <col min="2" max="16384" width="9.140625" style="2"/>
  </cols>
  <sheetData>
    <row r="1" spans="1:2" ht="46.5" customHeight="1" x14ac:dyDescent="0.2"/>
    <row r="2" spans="1:2" s="37" customFormat="1" ht="15.75" x14ac:dyDescent="0.25">
      <c r="A2" s="36" t="s">
        <v>28</v>
      </c>
      <c r="B2" s="36"/>
    </row>
    <row r="3" spans="1:2" s="41" customFormat="1" ht="27" customHeight="1" x14ac:dyDescent="0.25">
      <c r="A3" s="42" t="s">
        <v>29</v>
      </c>
      <c r="B3" s="42"/>
    </row>
    <row r="4" spans="1:2" s="38" customFormat="1" ht="26.25" x14ac:dyDescent="0.4">
      <c r="A4" s="39" t="s">
        <v>30</v>
      </c>
    </row>
    <row r="5" spans="1:2" ht="74.099999999999994" customHeight="1" x14ac:dyDescent="0.2">
      <c r="A5" s="40" t="s">
        <v>31</v>
      </c>
    </row>
    <row r="6" spans="1:2" ht="26.25" customHeight="1" x14ac:dyDescent="0.2">
      <c r="A6" s="39" t="s">
        <v>32</v>
      </c>
    </row>
    <row r="7" spans="1:2" s="35" customFormat="1" ht="204.95" customHeight="1" x14ac:dyDescent="0.25">
      <c r="A7" s="44" t="s">
        <v>42</v>
      </c>
    </row>
    <row r="8" spans="1:2" s="38" customFormat="1" ht="26.25" x14ac:dyDescent="0.4">
      <c r="A8" s="39" t="s">
        <v>33</v>
      </c>
    </row>
    <row r="9" spans="1:2" ht="60" customHeight="1" x14ac:dyDescent="0.2">
      <c r="A9" s="40" t="s">
        <v>34</v>
      </c>
    </row>
    <row r="10" spans="1:2" s="35" customFormat="1" ht="27.95" customHeight="1" x14ac:dyDescent="0.25">
      <c r="A10" s="43" t="s">
        <v>35</v>
      </c>
    </row>
    <row r="11" spans="1:2" s="38" customFormat="1" ht="26.25" x14ac:dyDescent="0.4">
      <c r="A11" s="39" t="s">
        <v>36</v>
      </c>
    </row>
    <row r="12" spans="1:2" ht="30" x14ac:dyDescent="0.2">
      <c r="A12" s="40" t="s">
        <v>37</v>
      </c>
    </row>
    <row r="13" spans="1:2" s="35" customFormat="1" ht="27.95" customHeight="1" x14ac:dyDescent="0.25">
      <c r="A13" s="43" t="s">
        <v>38</v>
      </c>
    </row>
    <row r="14" spans="1:2" s="38" customFormat="1" ht="26.25" x14ac:dyDescent="0.4">
      <c r="A14" s="39" t="s">
        <v>39</v>
      </c>
    </row>
    <row r="15" spans="1:2" ht="75" customHeight="1" x14ac:dyDescent="0.2">
      <c r="A15" s="40" t="s">
        <v>40</v>
      </c>
    </row>
    <row r="16" spans="1:2" ht="90" x14ac:dyDescent="0.2">
      <c r="A16" s="40" t="s">
        <v>41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2020-11-11T01:35:25Z</dcterms:modified>
</cp:coreProperties>
</file>