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DB23C94E-5DB9-4A8E-8E63-6B502CEF2ACB}" xr6:coauthVersionLast="34" xr6:coauthVersionMax="36" xr10:uidLastSave="{00000000-0000-0000-0000-000000000000}"/>
  <bookViews>
    <workbookView xWindow="480" yWindow="3120" windowWidth="25596" windowHeight="14436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248" i="1" l="1"/>
  <c r="J248" i="1"/>
  <c r="H248" i="1"/>
  <c r="F248" i="1"/>
  <c r="D248" i="1"/>
  <c r="C248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I248" i="1" l="1"/>
  <c r="G248" i="1"/>
  <c r="K248" i="1"/>
  <c r="E248" i="1"/>
  <c r="M248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<sst xmlns="http://schemas.openxmlformats.org/spreadsheetml/2006/main" count="163" uniqueCount="27">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</sst>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Énfasis6" xfId="2" builtinId="51"/>
    <cellStyle name="60% - Énfasis6" xfId="3" builtinId="52"/>
    <cellStyle name="Énfasis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WASSPerformance!$C$241:$C$247</c:f>
              <c:numCache>
                <c:formatCode>#,##0</c:formatCode>
                <c:ptCount val="7"/>
                <c:pt idx="0">
                  <c:v>4329</c:v>
                </c:pt>
                <c:pt idx="1">
                  <c:v>3937</c:v>
                </c:pt>
                <c:pt idx="2">
                  <c:v>4204</c:v>
                </c:pt>
                <c:pt idx="3">
                  <c:v>3825</c:v>
                </c:pt>
                <c:pt idx="4">
                  <c:v>2212</c:v>
                </c:pt>
                <c:pt idx="5">
                  <c:v>1173</c:v>
                </c:pt>
                <c:pt idx="6">
                  <c:v>420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WASSPerformance!$D$241:$D$247</c:f>
              <c:numCache>
                <c:formatCode>General</c:formatCode>
                <c:ptCount val="7"/>
                <c:pt idx="0">
                  <c:v>2530</c:v>
                </c:pt>
                <c:pt idx="1">
                  <c:v>2115</c:v>
                </c:pt>
                <c:pt idx="2">
                  <c:v>3007</c:v>
                </c:pt>
                <c:pt idx="3">
                  <c:v>3096</c:v>
                </c:pt>
                <c:pt idx="4">
                  <c:v>1645</c:v>
                </c:pt>
                <c:pt idx="5">
                  <c:v>738</c:v>
                </c:pt>
                <c:pt idx="6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WASSPerformance!$F$241:$F$247</c:f>
              <c:numCache>
                <c:formatCode>General</c:formatCode>
                <c:ptCount val="7"/>
                <c:pt idx="0">
                  <c:v>1603</c:v>
                </c:pt>
                <c:pt idx="1">
                  <c:v>1621</c:v>
                </c:pt>
                <c:pt idx="2">
                  <c:v>1001</c:v>
                </c:pt>
                <c:pt idx="3">
                  <c:v>534</c:v>
                </c:pt>
                <c:pt idx="4">
                  <c:v>368</c:v>
                </c:pt>
                <c:pt idx="5">
                  <c:v>238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WASSPerformance!$H$241:$H$247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WASSPerformance!$J$241:$J$247</c:f>
              <c:numCache>
                <c:formatCode>General</c:formatCode>
                <c:ptCount val="7"/>
                <c:pt idx="0">
                  <c:v>196</c:v>
                </c:pt>
                <c:pt idx="1">
                  <c:v>201</c:v>
                </c:pt>
                <c:pt idx="2">
                  <c:v>196</c:v>
                </c:pt>
                <c:pt idx="3">
                  <c:v>195</c:v>
                </c:pt>
                <c:pt idx="4">
                  <c:v>199</c:v>
                </c:pt>
                <c:pt idx="5">
                  <c:v>197</c:v>
                </c:pt>
                <c:pt idx="6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WASSPerformance!$B$241:$B$247</c:f>
              <c:numCache>
                <c:formatCode>m/d/yyyy</c:formatCode>
                <c:ptCount val="7"/>
                <c:pt idx="0">
                  <c:v>43325</c:v>
                </c:pt>
                <c:pt idx="1">
                  <c:v>43326</c:v>
                </c:pt>
                <c:pt idx="2">
                  <c:v>43327</c:v>
                </c:pt>
                <c:pt idx="3">
                  <c:v>43328</c:v>
                </c:pt>
                <c:pt idx="4">
                  <c:v>43329</c:v>
                </c:pt>
                <c:pt idx="5">
                  <c:v>43330</c:v>
                </c:pt>
                <c:pt idx="6">
                  <c:v>43331</c:v>
                </c:pt>
              </c:numCache>
            </c:numRef>
          </c:cat>
          <c:val>
            <c:numRef>
              <c:f>WASSPerformance!$L$241:$L$247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248</xdr:row>
      <xdr:rowOff>128587</xdr:rowOff>
    </xdr:from>
    <xdr:to>
      <xdr:col>11</xdr:col>
      <xdr:colOff>866774</xdr:colOff>
      <xdr:row>274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48" totalsRowCount="1" headerRowDxfId="95" dataDxfId="94" totalsRowDxfId="93">
  <autoFilter ref="B16:M247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91"/>
    <tableColumn id="2" xr3:uid="{00000000-0010-0000-0000-000002000000}" name="Total" totalsRowFunction="custom" totalsRowDxfId="90">
      <totalsRowFormula>SUM(C241:C247)</totalsRowFormula>
    </tableColumn>
    <tableColumn id="3" xr3:uid="{00000000-0010-0000-0000-000003000000}" name="Transactions _x000a_Complete" totalsRowFunction="custom" totalsRowDxfId="89">
      <totalsRowFormula>SUM(D241:D247)</totalsRowFormula>
    </tableColumn>
    <tableColumn id="4" xr3:uid="{00000000-0010-0000-0000-000004000000}" name="%_x000a_Complete" totalsRowFunction="custom" totalsRowDxfId="88">
      <calculatedColumnFormula>Tabla1820[Transactions 
Complete]/Tabla1820[Total]</calculatedColumnFormula>
      <totalsRowFormula>AVERAGE(E241:E247)</totalsRowFormula>
    </tableColumn>
    <tableColumn id="5" xr3:uid="{00000000-0010-0000-0000-000005000000}" name="Transactions _x000a_Failed" totalsRowFunction="custom" totalsRowDxfId="87">
      <totalsRowFormula>SUM(F241:F247)</totalsRowFormula>
    </tableColumn>
    <tableColumn id="6" xr3:uid="{00000000-0010-0000-0000-000006000000}" name="% _x000a_Failed" totalsRowFunction="custom" totalsRowDxfId="86">
      <calculatedColumnFormula>Tabla1820[Transactions 
Failed]/Tabla1820[Total]</calculatedColumnFormula>
      <totalsRowFormula>AVERAGE(G241:G247)</totalsRowFormula>
    </tableColumn>
    <tableColumn id="7" xr3:uid="{00000000-0010-0000-0000-000007000000}" name="Transactions _x000a_In_Prog" totalsRowFunction="custom" totalsRowDxfId="85">
      <totalsRowFormula>SUM(H241:H247)</totalsRowFormula>
    </tableColumn>
    <tableColumn id="8" xr3:uid="{00000000-0010-0000-0000-000008000000}" name="%_x000a_In_Prog" totalsRowFunction="custom" totalsRowDxfId="84">
      <calculatedColumnFormula>Tabla1820[Transactions 
In_Prog]/Tabla1820[Total]</calculatedColumnFormula>
      <totalsRowFormula>AVERAGE(I241:I247)</totalsRowFormula>
    </tableColumn>
    <tableColumn id="9" xr3:uid="{00000000-0010-0000-0000-000009000000}" name="Transactions _x000a_Timeout" totalsRowFunction="custom" totalsRowDxfId="83">
      <totalsRowFormula>SUM(J241:J247)</totalsRowFormula>
    </tableColumn>
    <tableColumn id="10" xr3:uid="{00000000-0010-0000-0000-00000A000000}" name="%_x000a_Timeout" totalsRowFunction="custom" totalsRowDxfId="82">
      <calculatedColumnFormula>Tabla1820[Transactions 
Timeout]/Tabla1820[Total]</calculatedColumnFormula>
      <totalsRowFormula>AVERAGE(K241:K247)</totalsRowFormula>
    </tableColumn>
    <tableColumn id="11" xr3:uid="{00000000-0010-0000-0000-00000B000000}" name="Transactions_x000a_Trans Fail" totalsRowFunction="custom" totalsRowDxfId="81">
      <totalsRowFormula>SUM(L241:L247)</totalsRowFormula>
    </tableColumn>
    <tableColumn id="12" xr3:uid="{00000000-0010-0000-0000-00000C000000}" name="% _x000a_Trans Fail" totalsRowFunction="custom" totalsRowDxfId="80">
      <calculatedColumnFormula>Tabla1820[Transactions
Trans Fail]/Tabla1820[Total]</calculatedColumnFormula>
      <totalsRowFormula>AVERAGE(M241:M247)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79" dataDxfId="78" totalsRowDxfId="77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76" totalsRowDxfId="75"/>
    <tableColumn id="2" xr3:uid="{00000000-0010-0000-0100-000002000000}" name="Total" totalsRowFunction="custom" totalsRowDxfId="74">
      <totalsRowFormula>SUM(C42:C44)</totalsRowFormula>
    </tableColumn>
    <tableColumn id="3" xr3:uid="{00000000-0010-0000-0100-000003000000}" name="Transactions _x000a_Complete" totalsRowFunction="custom" totalsRowDxfId="73">
      <totalsRowFormula>SUM(D42:D44)</totalsRowFormula>
    </tableColumn>
    <tableColumn id="4" xr3:uid="{00000000-0010-0000-0100-000004000000}" name="%_x000a_Complete" totalsRowFunction="custom" totalsRowDxfId="72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71">
      <totalsRowFormula>SUM(F42:F44)</totalsRowFormula>
    </tableColumn>
    <tableColumn id="6" xr3:uid="{00000000-0010-0000-0100-000006000000}" name="% _x000a_Failed" totalsRowFunction="custom" totalsRowDxfId="70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69">
      <totalsRowFormula>SUM(H42:H44)</totalsRowFormula>
    </tableColumn>
    <tableColumn id="8" xr3:uid="{00000000-0010-0000-0100-000008000000}" name="%_x000a_In_Prog" totalsRowFunction="custom" totalsRowDxfId="68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67">
      <totalsRowFormula>SUM(J42:J44)</totalsRowFormula>
    </tableColumn>
    <tableColumn id="10" xr3:uid="{00000000-0010-0000-0100-00000A000000}" name="%_x000a_Timeout" totalsRowFunction="custom" totalsRowDxfId="66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65">
      <totalsRowFormula>SUM(L42:L44)</totalsRowFormula>
    </tableColumn>
    <tableColumn id="12" xr3:uid="{00000000-0010-0000-0100-00000C000000}" name="% _x000a_Trans Fail" totalsRowFunction="custom" totalsRowDxfId="64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63" dataDxfId="62" totalsRowDxfId="61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60" totalsRowDxfId="59"/>
    <tableColumn id="2" xr3:uid="{00000000-0010-0000-0200-000002000000}" name="Total" totalsRowFunction="custom" totalsRowDxfId="58">
      <totalsRowFormula>SUM(C42:C48)</totalsRowFormula>
    </tableColumn>
    <tableColumn id="3" xr3:uid="{00000000-0010-0000-0200-000003000000}" name="Transactions _x000a_Complete" totalsRowFunction="custom" totalsRowDxfId="57">
      <totalsRowFormula>SUM(D42:D48)</totalsRowFormula>
    </tableColumn>
    <tableColumn id="4" xr3:uid="{00000000-0010-0000-0200-000004000000}" name="%_x000a_Complete" totalsRowFunction="custom" totalsRowDxfId="56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55">
      <totalsRowFormula>SUM(F42:F48)</totalsRowFormula>
    </tableColumn>
    <tableColumn id="6" xr3:uid="{00000000-0010-0000-0200-000006000000}" name="% _x000a_Failed" totalsRowFunction="custom" totalsRowDxfId="54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53">
      <totalsRowFormula>SUM(H42:H48)</totalsRowFormula>
    </tableColumn>
    <tableColumn id="8" xr3:uid="{00000000-0010-0000-0200-000008000000}" name="%_x000a_In_Prog" totalsRowFunction="custom" totalsRowDxfId="52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51">
      <totalsRowFormula>SUM(J42:J48)</totalsRowFormula>
    </tableColumn>
    <tableColumn id="10" xr3:uid="{00000000-0010-0000-0200-00000A000000}" name="%_x000a_Timeout" totalsRowFunction="custom" totalsRowDxfId="50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49">
      <totalsRowFormula>SUM(L42:L48)</totalsRowFormula>
    </tableColumn>
    <tableColumn id="12" xr3:uid="{00000000-0010-0000-0200-00000C000000}" name="% _x000a_Trans Fail" totalsRowFunction="custom" totalsRowDxfId="48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47" dataDxfId="46" totalsRowDxfId="45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44" totalsRowDxfId="43"/>
    <tableColumn id="2" xr3:uid="{00000000-0010-0000-0300-000002000000}" name="Total" totalsRowFunction="custom" totalsRowDxfId="42">
      <totalsRowFormula>SUM(C17:C46)</totalsRowFormula>
    </tableColumn>
    <tableColumn id="3" xr3:uid="{00000000-0010-0000-0300-000003000000}" name="Transactions _x000a_Complete" totalsRowFunction="custom" totalsRowDxfId="41">
      <totalsRowFormula>SUM(D17:D46)</totalsRowFormula>
    </tableColumn>
    <tableColumn id="4" xr3:uid="{00000000-0010-0000-0300-000004000000}" name="%_x000a_Complete" totalsRowFunction="custom" totalsRowDxfId="40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39">
      <totalsRowFormula>SUM(F17:F46)</totalsRowFormula>
    </tableColumn>
    <tableColumn id="6" xr3:uid="{00000000-0010-0000-0300-000006000000}" name="% _x000a_Failed" totalsRowFunction="custom" totalsRowDxfId="38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37">
      <totalsRowFormula>SUM(H17:H46)</totalsRowFormula>
    </tableColumn>
    <tableColumn id="8" xr3:uid="{00000000-0010-0000-0300-000008000000}" name="%_x000a_In_Prog" totalsRowFunction="custom" totalsRowDxfId="36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35">
      <totalsRowFormula>SUM(J17:J46)</totalsRowFormula>
    </tableColumn>
    <tableColumn id="10" xr3:uid="{00000000-0010-0000-0300-00000A000000}" name="%_x000a_Timeout" totalsRowFunction="custom" totalsRowDxfId="34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33">
      <totalsRowFormula>SUM(L17:L46)</totalsRowFormula>
    </tableColumn>
    <tableColumn id="12" xr3:uid="{00000000-0010-0000-0300-00000C000000}" name="% _x000a_Trans Fail" totalsRowFunction="custom" totalsRowDxfId="32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31" dataDxfId="30" totalsRowDxfId="29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28" totalsRowDxfId="27"/>
    <tableColumn id="2" xr3:uid="{00000000-0010-0000-0400-000002000000}" name="Total" totalsRowFunction="custom" totalsRowDxfId="26">
      <totalsRowFormula>SUM(C17:C47)</totalsRowFormula>
    </tableColumn>
    <tableColumn id="3" xr3:uid="{00000000-0010-0000-0400-000003000000}" name="Transactions _x000a_Complete" totalsRowFunction="custom" totalsRowDxfId="25">
      <totalsRowFormula>SUM(D17:D47)</totalsRowFormula>
    </tableColumn>
    <tableColumn id="4" xr3:uid="{00000000-0010-0000-0400-000004000000}" name="%_x000a_Complete" totalsRowFunction="custom" totalsRowDxfId="24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23">
      <totalsRowFormula>SUM(F17:F47)</totalsRowFormula>
    </tableColumn>
    <tableColumn id="6" xr3:uid="{00000000-0010-0000-0400-000006000000}" name="% _x000a_Failed" totalsRowFunction="custom" totalsRowDxfId="22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21">
      <totalsRowFormula>SUM(H17:H47)</totalsRowFormula>
    </tableColumn>
    <tableColumn id="8" xr3:uid="{00000000-0010-0000-0400-000008000000}" name="%_x000a_In_Prog" totalsRowFunction="custom" totalsRowDxfId="20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19">
      <totalsRowFormula>SUM(J17:J47)</totalsRowFormula>
    </tableColumn>
    <tableColumn id="10" xr3:uid="{00000000-0010-0000-0400-00000A000000}" name="%_x000a_Timeout" totalsRowFunction="custom" totalsRowDxfId="18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17">
      <totalsRowFormula>SUM(L17:L47)</totalsRowFormula>
    </tableColumn>
    <tableColumn id="12" xr3:uid="{00000000-0010-0000-0400-00000C000000}" name="% _x000a_Trans Fail" totalsRowFunction="custom" totalsRowDxfId="16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15" dataDxfId="14" totalsRowDxfId="13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12" totalsRowDxfId="11"/>
    <tableColumn id="2" xr3:uid="{00000000-0010-0000-0500-000002000000}" name="Total" totalsRowFunction="custom" totalsRowDxfId="10">
      <totalsRowFormula>SUM(C17:C46)</totalsRowFormula>
    </tableColumn>
    <tableColumn id="3" xr3:uid="{00000000-0010-0000-0500-000003000000}" name="Transactions _x000a_Complete" totalsRowFunction="custom" totalsRowDxfId="9">
      <totalsRowFormula>SUM(D17:D46)</totalsRowFormula>
    </tableColumn>
    <tableColumn id="4" xr3:uid="{00000000-0010-0000-0500-000004000000}" name="%_x000a_Complete" totalsRowFunction="custom" totalsRowDxfId="8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7">
      <totalsRowFormula>SUM(F17:F46)</totalsRowFormula>
    </tableColumn>
    <tableColumn id="6" xr3:uid="{00000000-0010-0000-0500-000006000000}" name="% _x000a_Failed" totalsRowFunction="custom" totalsRowDxfId="6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5">
      <totalsRowFormula>SUM(H17:H46)</totalsRowFormula>
    </tableColumn>
    <tableColumn id="8" xr3:uid="{00000000-0010-0000-0500-000008000000}" name="%_x000a_In_Prog" totalsRowFunction="custom" totalsRowDxfId="4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3">
      <totalsRowFormula>SUM(J17:J46)</totalsRowFormula>
    </tableColumn>
    <tableColumn id="10" xr3:uid="{00000000-0010-0000-0500-00000A000000}" name="%_x000a_Timeout" totalsRowFunction="custom" totalsRowDxfId="2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">
      <totalsRowFormula>SUM(L17:L46)</totalsRowFormula>
    </tableColumn>
    <tableColumn id="12" xr3:uid="{00000000-0010-0000-0500-00000C000000}" name="% _x000a_Trans Fail" totalsRowFunction="custom" totalsRowDxfId="0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25"/>
  <sheetViews>
    <sheetView tabSelected="1" topLeftCell="A241" zoomScale="110" zoomScaleNormal="110" workbookViewId="0">
      <selection activeCell="B241" sqref="B241:M24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</row>
    <row r="2" spans="2:13" ht="16.5" customHeight="1" x14ac:dyDescent="0.3">
      <c r="B2" s="5" t="s">
        <v>1</v>
      </c>
      <c r="C2" s="110" t="s">
        <v>2</v>
      </c>
      <c r="D2" s="110"/>
    </row>
    <row r="3" spans="2:13" x14ac:dyDescent="0.3">
      <c r="B3" s="5"/>
      <c r="C3" s="6"/>
      <c r="D3" s="4"/>
    </row>
    <row r="4" spans="2:13" x14ac:dyDescent="0.3">
      <c r="B4" s="7" t="s">
        <v>3</v>
      </c>
      <c r="C4" s="8">
        <v>43101</v>
      </c>
      <c r="D4" s="4"/>
    </row>
    <row r="5" spans="2:13" x14ac:dyDescent="0.3">
      <c r="B5" s="9" t="s">
        <v>4</v>
      </c>
      <c r="C5" s="10"/>
      <c r="D5" s="4"/>
    </row>
    <row r="6" spans="2:13" x14ac:dyDescent="0.3">
      <c r="B6" s="9" t="s">
        <v>5</v>
      </c>
      <c r="C6" s="11">
        <f>SUM(Tabla1820[Total])</f>
        <v>886553.03</v>
      </c>
      <c r="D6" s="4"/>
    </row>
    <row r="7" spans="2:13" x14ac:dyDescent="0.3">
      <c r="B7" s="9" t="s">
        <v>6</v>
      </c>
      <c r="C7" s="11">
        <f>D15</f>
        <v>756968</v>
      </c>
      <c r="D7" s="12">
        <f>C7/C6</f>
        <v>0.853832736886591</v>
      </c>
    </row>
    <row r="8" spans="2:13" x14ac:dyDescent="0.3">
      <c r="B8" s="9" t="s">
        <v>7</v>
      </c>
      <c r="C8" s="11">
        <f>F15</f>
        <v>106549</v>
      </c>
      <c r="D8" s="12">
        <f>C8/C6</f>
        <v>0.12018344802228018</v>
      </c>
    </row>
    <row r="9" spans="2:13" x14ac:dyDescent="0.3">
      <c r="B9" s="9" t="s">
        <v>8</v>
      </c>
      <c r="C9" s="11">
        <f>H15</f>
        <v>3</v>
      </c>
      <c r="D9" s="12">
        <f>C9/C6</f>
        <v>3.3838923318552078E-6</v>
      </c>
    </row>
    <row r="10" spans="2:13" x14ac:dyDescent="0.3">
      <c r="B10" s="9" t="s">
        <v>9</v>
      </c>
      <c r="C10" s="11">
        <f>J15</f>
        <v>23017</v>
      </c>
      <c r="D10" s="12">
        <f>C10/C6</f>
        <v>2.5962349934103773E-2</v>
      </c>
    </row>
    <row r="11" spans="2:13" x14ac:dyDescent="0.3">
      <c r="B11" s="9" t="s">
        <v>10</v>
      </c>
      <c r="C11" s="11">
        <f>L15</f>
        <v>0</v>
      </c>
      <c r="D11" s="12">
        <f>C11/C6</f>
        <v>0</v>
      </c>
    </row>
    <row r="12" spans="2:13" x14ac:dyDescent="0.3">
      <c r="B12" s="9" t="s">
        <v>11</v>
      </c>
      <c r="C12" s="11">
        <f>SUM(C7:C11)</f>
        <v>886537</v>
      </c>
      <c r="D12" s="4"/>
    </row>
    <row r="14" spans="2:13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7.6" x14ac:dyDescent="0.3">
      <c r="B15" s="13" t="s">
        <v>13</v>
      </c>
      <c r="C15" s="14">
        <f>SUM(Tabla1820[Total])</f>
        <v>886553.03</v>
      </c>
      <c r="D15" s="14">
        <f>SUM(Tabla1820[Transactions 
Complete])</f>
        <v>756968</v>
      </c>
      <c r="E15" s="15">
        <f>AVERAGE(Tabla1820[%
Complete])</f>
        <v>0.7961145241391393</v>
      </c>
      <c r="F15" s="14">
        <f>SUM(Tabla1820[Transactions 
Failed])</f>
        <v>106549</v>
      </c>
      <c r="G15" s="15">
        <f>AVERAGE(Tabla1820[% 
Failed])</f>
        <v>0.14376861783880265</v>
      </c>
      <c r="H15" s="14">
        <f>SUM(Tabla1820[Transactions 
In_Prog])</f>
        <v>3</v>
      </c>
      <c r="I15" s="15">
        <f>AVERAGE(Tabla1820[%
In_Prog])</f>
        <v>3.9275397163298251E-6</v>
      </c>
      <c r="J15" s="14">
        <f>SUM(Tabla1820[Transactions 
Timeout])</f>
        <v>23017</v>
      </c>
      <c r="K15" s="15">
        <f>AVERAGE(Tabla1820[%
Timeout])</f>
        <v>4.7081167651677649E-2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3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3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3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3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3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3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3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3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3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3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3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3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3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3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3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3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3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3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3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3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3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3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3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3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3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3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3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3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3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3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3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3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3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3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3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3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3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3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3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3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3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3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3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3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3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3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3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3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3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3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3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3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3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3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3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3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3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3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3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3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3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3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3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3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3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3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3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3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3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3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3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3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3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3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3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3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3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3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3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3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3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3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3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3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3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3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3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3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3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3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3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3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3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3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3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3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3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3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3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3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3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3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3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3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3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3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3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3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3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3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3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3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3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3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3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3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3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3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3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3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3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3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3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3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3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3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3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3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3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3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3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3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3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3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3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3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3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3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3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3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3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3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3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3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3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3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3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3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3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3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3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3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3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3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3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3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3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3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3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3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3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3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3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3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3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3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3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3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3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3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3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3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3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3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3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3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3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A818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3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3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3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3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3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3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3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3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3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3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3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3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3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3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3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3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3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3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3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3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3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3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3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3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3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3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3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3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3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3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3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3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3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3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3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3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3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3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3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3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3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3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3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3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3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3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3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x14ac:dyDescent="0.3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x14ac:dyDescent="0.3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x14ac:dyDescent="0.3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x14ac:dyDescent="0.3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x14ac:dyDescent="0.3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x14ac:dyDescent="0.3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x14ac:dyDescent="0.3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ht="24" x14ac:dyDescent="0.3">
      <c r="B248" s="38" t="s">
        <v>26</v>
      </c>
      <c r="C248" s="39">
        <f>SUM(C241:C247)</f>
        <v>20100</v>
      </c>
      <c r="D248" s="39">
        <f>SUM(D241:D247)</f>
        <v>13312</v>
      </c>
      <c r="E248" s="94">
        <f>AVERAGE(E241:E247)</f>
        <v>0.63572912444730167</v>
      </c>
      <c r="F248" s="39">
        <f>SUM(F241:F247)</f>
        <v>5405</v>
      </c>
      <c r="G248" s="94">
        <f>AVERAGE(G241:G247)</f>
        <v>0.23203493261833699</v>
      </c>
      <c r="H248" s="39">
        <f>SUM(H241:H247)</f>
        <v>0</v>
      </c>
      <c r="I248" s="94">
        <f>AVERAGE(I241:I247)</f>
        <v>0</v>
      </c>
      <c r="J248" s="39">
        <f>SUM(J241:J247)</f>
        <v>1383</v>
      </c>
      <c r="K248" s="94">
        <f>AVERAGE(K241:K247)</f>
        <v>0.13223594293436136</v>
      </c>
      <c r="L248" s="39">
        <f>SUM(L241:L247)</f>
        <v>0</v>
      </c>
      <c r="M248" s="94">
        <f>AVERAGE(M241:M247)</f>
        <v>0</v>
      </c>
    </row>
    <row r="249" spans="2:13" x14ac:dyDescent="0.3">
      <c r="D249" s="1"/>
    </row>
    <row r="250" spans="2:13" x14ac:dyDescent="0.3">
      <c r="D250" s="1"/>
    </row>
    <row r="251" spans="2:13" x14ac:dyDescent="0.3">
      <c r="D251" s="1"/>
    </row>
    <row r="252" spans="2:13" x14ac:dyDescent="0.3">
      <c r="D252" s="1"/>
    </row>
    <row r="253" spans="2:13" x14ac:dyDescent="0.3">
      <c r="D253" s="1"/>
    </row>
    <row r="254" spans="2:13" x14ac:dyDescent="0.3">
      <c r="D254" s="1"/>
    </row>
    <row r="255" spans="2:13" x14ac:dyDescent="0.3">
      <c r="D255" s="1"/>
    </row>
    <row r="256" spans="2:13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SUM(Tabla18203[Total])</f>
        <v>148432.02999999997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3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3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3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3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3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3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3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3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3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3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3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3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3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3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3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3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3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3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3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3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3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3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3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3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3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3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3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3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3">
      <c r="D46" s="1"/>
    </row>
    <row r="47" spans="2:13" x14ac:dyDescent="0.3">
      <c r="D47" s="1"/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6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SUM(Tabla18204[Total])</f>
        <v>200109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3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3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3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3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3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3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3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3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3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3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3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3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3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3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3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3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3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3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3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3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3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3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3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3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3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3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3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3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3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3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3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3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3">
      <c r="D50" s="1"/>
    </row>
    <row r="51" spans="2:13" x14ac:dyDescent="0.3">
      <c r="D51" s="1"/>
    </row>
    <row r="52" spans="2:13" x14ac:dyDescent="0.3">
      <c r="D52" s="1"/>
    </row>
    <row r="53" spans="2:13" x14ac:dyDescent="0.3">
      <c r="D53" s="1"/>
    </row>
    <row r="54" spans="2:13" x14ac:dyDescent="0.3">
      <c r="D54" s="1"/>
    </row>
    <row r="55" spans="2:13" x14ac:dyDescent="0.3">
      <c r="D55" s="1"/>
    </row>
    <row r="56" spans="2:13" x14ac:dyDescent="0.3">
      <c r="D56" s="1"/>
    </row>
    <row r="57" spans="2:13" x14ac:dyDescent="0.3">
      <c r="D57" s="1"/>
    </row>
    <row r="58" spans="2:13" x14ac:dyDescent="0.3">
      <c r="D58" s="1"/>
    </row>
    <row r="59" spans="2:13" x14ac:dyDescent="0.3">
      <c r="D59" s="1"/>
    </row>
    <row r="60" spans="2:13" x14ac:dyDescent="0.3">
      <c r="D60" s="1"/>
    </row>
    <row r="61" spans="2:13" x14ac:dyDescent="0.3">
      <c r="D61" s="1"/>
    </row>
    <row r="62" spans="2:13" x14ac:dyDescent="0.3">
      <c r="D62" s="1"/>
    </row>
    <row r="63" spans="2:13" x14ac:dyDescent="0.3">
      <c r="D63" s="1"/>
    </row>
    <row r="64" spans="2:13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7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SUM(Tabla18205[Total])</f>
        <v>155801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3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3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3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3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3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3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3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3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3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3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3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3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3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3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3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3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3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3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3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3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3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3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3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3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3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3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3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3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3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3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53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SUM(Tabla18206[Total])</f>
        <v>87395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3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3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3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3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3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3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3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3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3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3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3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3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3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3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3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3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3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3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3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3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3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3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3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3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3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3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3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3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3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3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3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9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SUM(Tabla18207[Total])</f>
        <v>29148</v>
      </c>
      <c r="D6" s="4"/>
    </row>
    <row r="7" spans="2:16" x14ac:dyDescent="0.3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3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29138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3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3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3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3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3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3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3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3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3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3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3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3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3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3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3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3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3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3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3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3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3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3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3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3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3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3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3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3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3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3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dimension ref="A1:L32"/>
  <sheetViews>
    <sheetView zoomScale="90" zoomScaleNormal="90" workbookViewId="0">
      <selection activeCell="N26" sqref="N26"/>
    </sheetView>
  </sheetViews>
  <sheetFormatPr baseColWidth="10" defaultRowHeight="14.4" x14ac:dyDescent="0.3"/>
  <sheetData>
    <row r="1" spans="1:12" x14ac:dyDescent="0.3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3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3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3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3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3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3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3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3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3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3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3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3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3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3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3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3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3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3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3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3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3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3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3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3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3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3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3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3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3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5" thickBot="1" x14ac:dyDescent="0.3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4.6" thickTop="1" x14ac:dyDescent="0.3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2016-06-03T14:28:07Z</dcterms:created>
  <dcterms:modified xsi:type="dcterms:W3CDTF">2018-08-21T01:38:44Z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