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xr:revisionPtr revIDLastSave="0" documentId="8_{57E41D26-9BDF-6C42-AEF5-7839101C071B}" xr6:coauthVersionLast="36" xr6:coauthVersionMax="36" xr10:uidLastSave="{00000000-0000-0000-0000-000000000000}"/>
  <bookViews>
    <workbookView xWindow="0" yWindow="460" windowWidth="25600" windowHeight="14440" activeTab="1" xr2:uid="{00000000-000D-0000-FFFF-FFFF00000000}"/>
  </bookViews>
  <sheets>
    <sheet name="FULL REPORT" sheetId="1" r:id="rId1"/>
    <sheet name="%TIMEOUT" sheetId="2" r:id="rId2"/>
    <sheet name="%FAILED" sheetId="3" r:id="rId3"/>
    <sheet name="JAM_MSAN" sheetId="11" r:id="rId4"/>
    <sheet name="JAM_HUA2" sheetId="4" r:id="rId5"/>
    <sheet name="JAM_LDAP" sheetId="1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3" l="1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B5" i="1"/>
  <c r="B4" i="1"/>
  <c r="B3" i="1"/>
  <c r="B2" i="1"/>
</calcChain>
</file>

<file path=xl/sharedStrings.xml><?xml version="1.0" encoding="utf-8"?>
<sst xmlns="http://schemas.openxmlformats.org/spreadsheetml/2006/main" count="155" uniqueCount="60">
  <si>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</si>
  <si>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</si>
  <si>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</si>
  <si>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</si>
  <si>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</si>
  <si>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</si>
  <si>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</si>
  <si>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</si>
  <si>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</si>
  <si>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</si>
  <si>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</si>
  <si>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</si>
  <si>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</si>
  <si>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BAR_SC14B</t>
  </si>
  <si>
    <t>JAM_CARL</t>
  </si>
  <si>
    <t>JAM_DSLAM</t>
  </si>
  <si>
    <t>JAM_LDAP</t>
  </si>
  <si>
    <t>JAM_MDVL</t>
  </si>
  <si>
    <t>JAM_MOBY</t>
  </si>
  <si>
    <t>JAM_PROG</t>
  </si>
  <si>
    <t>JAM_SABY</t>
  </si>
  <si>
    <t>JAM_WST2</t>
  </si>
  <si>
    <t>JM-PBK-TX-</t>
  </si>
  <si>
    <t>NOR_CVVM</t>
  </si>
  <si>
    <t>SOU_CVVM</t>
  </si>
  <si>
    <t>BAR_COMG</t>
  </si>
  <si>
    <t>BVI_MSAN</t>
  </si>
  <si>
    <t>BAR_CVVM</t>
  </si>
  <si>
    <t>BAR_EMA</t>
  </si>
  <si>
    <t>BAR_EMA2</t>
  </si>
  <si>
    <t>CAY_CVVM</t>
  </si>
  <si>
    <t>CAY_EMA</t>
  </si>
  <si>
    <t>CAY_GNBND</t>
  </si>
  <si>
    <t>JAM_CTG1</t>
  </si>
  <si>
    <t>JAM_CTG2</t>
  </si>
  <si>
    <t>JAM_CVVM</t>
  </si>
  <si>
    <t>JAM_EMA</t>
  </si>
  <si>
    <t>JAM_HUA2</t>
  </si>
  <si>
    <t>JAM_MSAN</t>
  </si>
  <si>
    <t>JAM_SC14B</t>
  </si>
  <si>
    <t>JAM_ZBRA</t>
  </si>
  <si>
    <t>TKI_HUAW</t>
  </si>
  <si>
    <t>TKI_ZBRA</t>
  </si>
  <si>
    <t>CAY_VOX</t>
  </si>
  <si>
    <t>CMV_MOBY</t>
  </si>
  <si>
    <t>JAM_PTMR</t>
  </si>
  <si>
    <t xml:space="preserve">FAIL:Search Schema  </t>
  </si>
  <si>
    <t>JAM_CAR3</t>
  </si>
  <si>
    <t>JAM_CENT</t>
  </si>
  <si>
    <t>NULL</t>
  </si>
  <si>
    <t>HUA_MSAN_NOUDETMATCH:No User Defined Exit Type Found</t>
  </si>
  <si>
    <t>HUA_MSAN_PORTNOTCONF:The index of extended telephone number is not Configured with telephone number</t>
  </si>
  <si>
    <t>HUA_MSAN_INSTNOTEXIS:The instance does not exist, or the feature is not supported or not configured</t>
  </si>
  <si>
    <t>HUA_MSAN_DEVNOTEXIST:The device does not exist</t>
  </si>
  <si>
    <t>HUA_MSAN_TELALREXIST:The telephone number already exists.</t>
  </si>
  <si>
    <t>FAIL:Mandatory parameter DID or DEV</t>
  </si>
  <si>
    <t>HUAWEI_NOUSERDATA:No user data.</t>
  </si>
  <si>
    <t>HUAWEI_ALREADYEXISTS:The user already exists.</t>
  </si>
  <si>
    <t>HUAWEI_NOUDETMATCH:No User Defined Exit Type Found.</t>
  </si>
  <si>
    <t>HUAWEI_NO_ODBDATA:No ODB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</si>
</sst>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4" totalsRowShown="0">
  <autoFilter ref="C8:J44" xr:uid="{00000000-0009-0000-0100-000001000000}"/>
  <sortState ref="C9:J44">
    <sortCondition descending="1" ref="C8:C44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38" totalsRowShown="0">
  <autoFilter ref="B2:I38" xr:uid="{F36133E0-1D10-448C-8F5F-F59A14EFC021}"/>
  <sortState ref="B3:I38">
    <sortCondition descending="1" ref="F2:F38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38" totalsRowShown="0">
  <autoFilter ref="B2:I38" xr:uid="{D467E664-69FE-4BD6-89D8-FB663C697635}"/>
  <sortState ref="B3:I38">
    <sortCondition descending="1" ref="E2:E38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8" totalsRowShown="0" headerRowDxfId="5" headerRowBorderDxfId="4" tableBorderDxfId="3">
  <autoFilter ref="B2:C8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6" totalsRowShown="0">
  <autoFilter ref="B2:C6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3" totalsRowShown="0" headerRowDxfId="2" headerRowBorderDxfId="1" tableBorderDxfId="0">
  <autoFilter ref="B2:C3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opLeftCell="B4" workbookViewId="0">
      <selection activeCell="O14" sqref="O14"/>
    </sheetView>
  </sheetViews>
  <sheetFormatPr baseColWidth="10" defaultColWidth="11.5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2">
        <v>43367</v>
      </c>
    </row>
    <row r="2" spans="1:10" x14ac:dyDescent="0.2">
      <c r="A2" s="1" t="s">
        <v>0</v>
      </c>
      <c r="B2">
        <f>SUM(Tabla1[WOS])</f>
        <v>74827</v>
      </c>
    </row>
    <row r="3" spans="1:10" x14ac:dyDescent="0.2">
      <c r="A3" s="1" t="s">
        <v>1</v>
      </c>
      <c r="B3">
        <f>SUM(Tabla1[COMPLETE])</f>
        <v>71607</v>
      </c>
    </row>
    <row r="4" spans="1:10" x14ac:dyDescent="0.2">
      <c r="A4" s="1" t="s">
        <v>2</v>
      </c>
      <c r="B4">
        <f>SUM(Tabla1[FAILED])</f>
        <v>2697</v>
      </c>
    </row>
    <row r="5" spans="1:10" x14ac:dyDescent="0.2">
      <c r="A5" s="1" t="s">
        <v>3</v>
      </c>
      <c r="B5">
        <f>SUM(Tabla1[TIMEOUT])</f>
        <v>523</v>
      </c>
    </row>
    <row r="6" spans="1:10" x14ac:dyDescent="0.2">
      <c r="A6" s="1" t="s">
        <v>10</v>
      </c>
      <c r="B6" s="2">
        <v>43373.999988425923</v>
      </c>
    </row>
    <row r="7" spans="1:10" x14ac:dyDescent="0.2">
      <c r="A7" s="4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5">
        <v>22171</v>
      </c>
      <c r="D9" s="5" t="s">
        <v>39</v>
      </c>
      <c r="E9" s="5">
        <v>22125</v>
      </c>
      <c r="F9" s="5">
        <v>46</v>
      </c>
      <c r="G9" s="5"/>
      <c r="H9" s="3">
        <f>Tabla1[[#This Row],[COMPLETE]]/Tabla1[[#This Row],[WOS]]</f>
        <v>0.99792521762662934</v>
      </c>
      <c r="I9" s="3">
        <f>Tabla1[[#This Row],[FAILED]]/Tabla1[[#This Row],[WOS]]</f>
        <v>2.0747823733706194E-3</v>
      </c>
      <c r="J9" s="3">
        <f>Tabla1[[#This Row],[TIMEOUT]]/Tabla1[[#This Row],[WOS]]</f>
        <v>0</v>
      </c>
    </row>
    <row r="10" spans="1:10" x14ac:dyDescent="0.2">
      <c r="C10" s="5">
        <v>10268</v>
      </c>
      <c r="D10" s="5" t="s">
        <v>22</v>
      </c>
      <c r="E10" s="5">
        <v>10170</v>
      </c>
      <c r="F10" s="5">
        <v>98</v>
      </c>
      <c r="G10" s="5"/>
      <c r="H10" s="3">
        <f>Tabla1[[#This Row],[COMPLETE]]/Tabla1[[#This Row],[WOS]]</f>
        <v>0.9904557849629918</v>
      </c>
      <c r="I10" s="3">
        <f>Tabla1[[#This Row],[FAILED]]/Tabla1[[#This Row],[WOS]]</f>
        <v>9.5442150370081812E-3</v>
      </c>
      <c r="J10" s="3">
        <f>Tabla1[[#This Row],[TIMEOUT]]/Tabla1[[#This Row],[WOS]]</f>
        <v>0</v>
      </c>
    </row>
    <row r="11" spans="1:10" x14ac:dyDescent="0.2">
      <c r="C11" s="5">
        <v>8675</v>
      </c>
      <c r="D11" s="5" t="s">
        <v>36</v>
      </c>
      <c r="E11" s="5">
        <v>8629</v>
      </c>
      <c r="F11" s="5">
        <v>46</v>
      </c>
      <c r="G11" s="5"/>
      <c r="H11" s="3">
        <f>Tabla1[[#This Row],[COMPLETE]]/Tabla1[[#This Row],[WOS]]</f>
        <v>0.99469740634005765</v>
      </c>
      <c r="I11" s="3">
        <f>Tabla1[[#This Row],[FAILED]]/Tabla1[[#This Row],[WOS]]</f>
        <v>5.3025936599423633E-3</v>
      </c>
      <c r="J11" s="3">
        <f>Tabla1[[#This Row],[TIMEOUT]]/Tabla1[[#This Row],[WOS]]</f>
        <v>0</v>
      </c>
    </row>
    <row r="12" spans="1:10" x14ac:dyDescent="0.2">
      <c r="C12" s="5">
        <v>7659</v>
      </c>
      <c r="D12" s="5" t="s">
        <v>16</v>
      </c>
      <c r="E12" s="5">
        <v>7278</v>
      </c>
      <c r="F12" s="5">
        <v>381</v>
      </c>
      <c r="G12" s="5"/>
      <c r="H12" s="3">
        <f>Tabla1[[#This Row],[COMPLETE]]/Tabla1[[#This Row],[WOS]]</f>
        <v>0.95025460242851545</v>
      </c>
      <c r="I12" s="3">
        <f>Tabla1[[#This Row],[FAILED]]/Tabla1[[#This Row],[WOS]]</f>
        <v>4.974539757148453E-2</v>
      </c>
      <c r="J12" s="3">
        <f>Tabla1[[#This Row],[TIMEOUT]]/Tabla1[[#This Row],[WOS]]</f>
        <v>0</v>
      </c>
    </row>
    <row r="13" spans="1:10" x14ac:dyDescent="0.2">
      <c r="C13" s="5">
        <v>6587</v>
      </c>
      <c r="D13" s="5" t="s">
        <v>37</v>
      </c>
      <c r="E13" s="5">
        <v>5981</v>
      </c>
      <c r="F13" s="5">
        <v>606</v>
      </c>
      <c r="G13" s="5"/>
      <c r="H13" s="3">
        <f>Tabla1[[#This Row],[COMPLETE]]/Tabla1[[#This Row],[WOS]]</f>
        <v>0.90800060725671783</v>
      </c>
      <c r="I13" s="3">
        <f>Tabla1[[#This Row],[FAILED]]/Tabla1[[#This Row],[WOS]]</f>
        <v>9.1999392743282227E-2</v>
      </c>
      <c r="J13" s="3">
        <f>Tabla1[[#This Row],[TIMEOUT]]/Tabla1[[#This Row],[WOS]]</f>
        <v>0</v>
      </c>
    </row>
    <row r="14" spans="1:10" x14ac:dyDescent="0.2">
      <c r="C14" s="5">
        <v>4401</v>
      </c>
      <c r="D14" s="5" t="s">
        <v>13</v>
      </c>
      <c r="E14" s="5">
        <v>4388</v>
      </c>
      <c r="F14" s="5">
        <v>13</v>
      </c>
      <c r="G14" s="5"/>
      <c r="H14" s="3">
        <f>Tabla1[[#This Row],[COMPLETE]]/Tabla1[[#This Row],[WOS]]</f>
        <v>0.99704612588048169</v>
      </c>
      <c r="I14" s="3">
        <f>Tabla1[[#This Row],[FAILED]]/Tabla1[[#This Row],[WOS]]</f>
        <v>2.9538741195182911E-3</v>
      </c>
      <c r="J14" s="3">
        <f>Tabla1[[#This Row],[TIMEOUT]]/Tabla1[[#This Row],[WOS]]</f>
        <v>0</v>
      </c>
    </row>
    <row r="15" spans="1:10" x14ac:dyDescent="0.2">
      <c r="C15" s="5">
        <v>3699</v>
      </c>
      <c r="D15" s="5" t="s">
        <v>31</v>
      </c>
      <c r="E15" s="5">
        <v>3567</v>
      </c>
      <c r="F15" s="5">
        <v>132</v>
      </c>
      <c r="G15" s="5"/>
      <c r="H15" s="3">
        <f>Tabla1[[#This Row],[COMPLETE]]/Tabla1[[#This Row],[WOS]]</f>
        <v>0.96431467964314677</v>
      </c>
      <c r="I15" s="3">
        <f>Tabla1[[#This Row],[FAILED]]/Tabla1[[#This Row],[WOS]]</f>
        <v>3.5685320356853206E-2</v>
      </c>
      <c r="J15" s="3">
        <f>Tabla1[[#This Row],[TIMEOUT]]/Tabla1[[#This Row],[WOS]]</f>
        <v>0</v>
      </c>
    </row>
    <row r="16" spans="1:10" x14ac:dyDescent="0.2">
      <c r="C16" s="5">
        <v>3374</v>
      </c>
      <c r="D16" s="5" t="s">
        <v>28</v>
      </c>
      <c r="E16" s="5">
        <v>3365</v>
      </c>
      <c r="F16" s="5">
        <v>9</v>
      </c>
      <c r="G16" s="5"/>
      <c r="H16" s="3">
        <f>Tabla1[[#This Row],[COMPLETE]]/Tabla1[[#This Row],[WOS]]</f>
        <v>0.99733254297569651</v>
      </c>
      <c r="I16" s="3">
        <f>Tabla1[[#This Row],[FAILED]]/Tabla1[[#This Row],[WOS]]</f>
        <v>2.6674570243034974E-3</v>
      </c>
      <c r="J16" s="3">
        <f>Tabla1[[#This Row],[TIMEOUT]]/Tabla1[[#This Row],[WOS]]</f>
        <v>0</v>
      </c>
    </row>
    <row r="17" spans="3:10" x14ac:dyDescent="0.2">
      <c r="C17" s="5">
        <v>2858</v>
      </c>
      <c r="D17" s="5" t="s">
        <v>32</v>
      </c>
      <c r="E17" s="5">
        <v>2596</v>
      </c>
      <c r="F17" s="5">
        <v>262</v>
      </c>
      <c r="G17" s="5"/>
      <c r="H17" s="3">
        <f>Tabla1[[#This Row],[COMPLETE]]/Tabla1[[#This Row],[WOS]]</f>
        <v>0.90832750174947519</v>
      </c>
      <c r="I17" s="3">
        <f>Tabla1[[#This Row],[FAILED]]/Tabla1[[#This Row],[WOS]]</f>
        <v>9.1672498250524842E-2</v>
      </c>
      <c r="J17" s="3">
        <f>Tabla1[[#This Row],[TIMEOUT]]/Tabla1[[#This Row],[WOS]]</f>
        <v>0</v>
      </c>
    </row>
    <row r="18" spans="3:10" x14ac:dyDescent="0.2">
      <c r="C18" s="5">
        <v>2555</v>
      </c>
      <c r="D18" s="5" t="s">
        <v>29</v>
      </c>
      <c r="E18" s="5">
        <v>2456</v>
      </c>
      <c r="F18" s="5">
        <v>99</v>
      </c>
      <c r="G18" s="5"/>
      <c r="H18" s="3">
        <f>Tabla1[[#This Row],[COMPLETE]]/Tabla1[[#This Row],[WOS]]</f>
        <v>0.961252446183953</v>
      </c>
      <c r="I18" s="3">
        <f>Tabla1[[#This Row],[FAILED]]/Tabla1[[#This Row],[WOS]]</f>
        <v>3.874755381604697E-2</v>
      </c>
      <c r="J18" s="3">
        <f>Tabla1[[#This Row],[TIMEOUT]]/Tabla1[[#This Row],[WOS]]</f>
        <v>0</v>
      </c>
    </row>
    <row r="19" spans="3:10" x14ac:dyDescent="0.2">
      <c r="C19" s="5">
        <v>1173</v>
      </c>
      <c r="D19" s="5" t="s">
        <v>38</v>
      </c>
      <c r="E19" s="5">
        <v>460</v>
      </c>
      <c r="F19" s="5">
        <v>713</v>
      </c>
      <c r="G19" s="5"/>
      <c r="H19" s="3">
        <f>Tabla1[[#This Row],[COMPLETE]]/Tabla1[[#This Row],[WOS]]</f>
        <v>0.39215686274509803</v>
      </c>
      <c r="I19" s="3">
        <f>Tabla1[[#This Row],[FAILED]]/Tabla1[[#This Row],[WOS]]</f>
        <v>0.60784313725490191</v>
      </c>
      <c r="J19" s="3">
        <f>Tabla1[[#This Row],[TIMEOUT]]/Tabla1[[#This Row],[WOS]]</f>
        <v>0</v>
      </c>
    </row>
    <row r="20" spans="3:10" x14ac:dyDescent="0.2">
      <c r="C20" s="5">
        <v>507</v>
      </c>
      <c r="D20" s="5" t="s">
        <v>19</v>
      </c>
      <c r="E20" s="5"/>
      <c r="F20" s="5"/>
      <c r="G20" s="5">
        <v>507</v>
      </c>
      <c r="H20" s="3">
        <f>Tabla1[[#This Row],[COMPLETE]]/Tabla1[[#This Row],[WOS]]</f>
        <v>0</v>
      </c>
      <c r="I20" s="3">
        <f>Tabla1[[#This Row],[FAILED]]/Tabla1[[#This Row],[WOS]]</f>
        <v>0</v>
      </c>
      <c r="J20" s="3">
        <f>Tabla1[[#This Row],[TIMEOUT]]/Tabla1[[#This Row],[WOS]]</f>
        <v>1</v>
      </c>
    </row>
    <row r="21" spans="3:10" x14ac:dyDescent="0.2">
      <c r="C21" s="5">
        <v>134</v>
      </c>
      <c r="D21" s="5" t="s">
        <v>14</v>
      </c>
      <c r="E21" s="5">
        <v>85</v>
      </c>
      <c r="F21" s="5">
        <v>49</v>
      </c>
      <c r="G21" s="5"/>
      <c r="H21" s="3">
        <f>Tabla1[[#This Row],[COMPLETE]]/Tabla1[[#This Row],[WOS]]</f>
        <v>0.63432835820895528</v>
      </c>
      <c r="I21" s="3">
        <f>Tabla1[[#This Row],[FAILED]]/Tabla1[[#This Row],[WOS]]</f>
        <v>0.36567164179104478</v>
      </c>
      <c r="J21" s="3">
        <f>Tabla1[[#This Row],[TIMEOUT]]/Tabla1[[#This Row],[WOS]]</f>
        <v>0</v>
      </c>
    </row>
    <row r="22" spans="3:10" x14ac:dyDescent="0.2">
      <c r="C22" s="5">
        <v>115</v>
      </c>
      <c r="D22" s="5" t="s">
        <v>15</v>
      </c>
      <c r="E22" s="5">
        <v>95</v>
      </c>
      <c r="F22" s="5">
        <v>20</v>
      </c>
      <c r="G22" s="5"/>
      <c r="H22" s="3">
        <f>Tabla1[[#This Row],[COMPLETE]]/Tabla1[[#This Row],[WOS]]</f>
        <v>0.82608695652173914</v>
      </c>
      <c r="I22" s="3">
        <f>Tabla1[[#This Row],[FAILED]]/Tabla1[[#This Row],[WOS]]</f>
        <v>0.17391304347826086</v>
      </c>
      <c r="J22" s="3">
        <f>Tabla1[[#This Row],[TIMEOUT]]/Tabla1[[#This Row],[WOS]]</f>
        <v>0</v>
      </c>
    </row>
    <row r="23" spans="3:10" x14ac:dyDescent="0.2">
      <c r="C23" s="5">
        <v>107</v>
      </c>
      <c r="D23" s="5" t="s">
        <v>35</v>
      </c>
      <c r="E23" s="5">
        <v>80</v>
      </c>
      <c r="F23" s="5">
        <v>27</v>
      </c>
      <c r="G23" s="5"/>
      <c r="H23" s="3">
        <f>Tabla1[[#This Row],[COMPLETE]]/Tabla1[[#This Row],[WOS]]</f>
        <v>0.74766355140186913</v>
      </c>
      <c r="I23" s="3">
        <f>Tabla1[[#This Row],[FAILED]]/Tabla1[[#This Row],[WOS]]</f>
        <v>0.25233644859813081</v>
      </c>
      <c r="J23" s="3">
        <f>Tabla1[[#This Row],[TIMEOUT]]/Tabla1[[#This Row],[WOS]]</f>
        <v>0</v>
      </c>
    </row>
    <row r="24" spans="3:10" x14ac:dyDescent="0.2">
      <c r="C24" s="5">
        <v>77</v>
      </c>
      <c r="D24" s="5" t="s">
        <v>41</v>
      </c>
      <c r="E24" s="5">
        <v>66</v>
      </c>
      <c r="F24" s="5">
        <v>11</v>
      </c>
      <c r="G24" s="5"/>
      <c r="H24" s="3">
        <f>Tabla1[[#This Row],[COMPLETE]]/Tabla1[[#This Row],[WOS]]</f>
        <v>0.8571428571428571</v>
      </c>
      <c r="I24" s="3">
        <f>Tabla1[[#This Row],[FAILED]]/Tabla1[[#This Row],[WOS]]</f>
        <v>0.14285714285714285</v>
      </c>
      <c r="J24" s="3">
        <f>Tabla1[[#This Row],[TIMEOUT]]/Tabla1[[#This Row],[WOS]]</f>
        <v>0</v>
      </c>
    </row>
    <row r="25" spans="3:10" x14ac:dyDescent="0.2">
      <c r="C25" s="5">
        <v>75</v>
      </c>
      <c r="D25" s="5" t="s">
        <v>27</v>
      </c>
      <c r="E25" s="5">
        <v>73</v>
      </c>
      <c r="F25" s="5">
        <v>2</v>
      </c>
      <c r="G25" s="5"/>
      <c r="H25" s="3">
        <f>Tabla1[[#This Row],[COMPLETE]]/Tabla1[[#This Row],[WOS]]</f>
        <v>0.97333333333333338</v>
      </c>
      <c r="I25" s="3">
        <f>Tabla1[[#This Row],[FAILED]]/Tabla1[[#This Row],[WOS]]</f>
        <v>2.6666666666666668E-2</v>
      </c>
      <c r="J25" s="3">
        <f>Tabla1[[#This Row],[TIMEOUT]]/Tabla1[[#This Row],[WOS]]</f>
        <v>0</v>
      </c>
    </row>
    <row r="26" spans="3:10" x14ac:dyDescent="0.2">
      <c r="C26" s="5">
        <v>74</v>
      </c>
      <c r="D26" s="5" t="s">
        <v>17</v>
      </c>
      <c r="E26" s="5">
        <v>1</v>
      </c>
      <c r="F26" s="5">
        <v>73</v>
      </c>
      <c r="G26" s="5"/>
      <c r="H26" s="3">
        <f>Tabla1[[#This Row],[COMPLETE]]/Tabla1[[#This Row],[WOS]]</f>
        <v>1.3513513513513514E-2</v>
      </c>
      <c r="I26" s="3">
        <f>Tabla1[[#This Row],[FAILED]]/Tabla1[[#This Row],[WOS]]</f>
        <v>0.98648648648648651</v>
      </c>
      <c r="J26" s="3">
        <f>Tabla1[[#This Row],[TIMEOUT]]/Tabla1[[#This Row],[WOS]]</f>
        <v>0</v>
      </c>
    </row>
    <row r="27" spans="3:10" x14ac:dyDescent="0.2">
      <c r="C27" s="5">
        <v>53</v>
      </c>
      <c r="D27" s="5" t="s">
        <v>25</v>
      </c>
      <c r="E27" s="5"/>
      <c r="F27" s="5">
        <v>53</v>
      </c>
      <c r="G27" s="5"/>
      <c r="H27" s="3">
        <f>Tabla1[[#This Row],[COMPLETE]]/Tabla1[[#This Row],[WOS]]</f>
        <v>0</v>
      </c>
      <c r="I27" s="3">
        <f>Tabla1[[#This Row],[FAILED]]/Tabla1[[#This Row],[WOS]]</f>
        <v>1</v>
      </c>
      <c r="J27" s="3">
        <f>Tabla1[[#This Row],[TIMEOUT]]/Tabla1[[#This Row],[WOS]]</f>
        <v>0</v>
      </c>
    </row>
    <row r="28" spans="3:10" x14ac:dyDescent="0.2">
      <c r="C28" s="5">
        <v>44</v>
      </c>
      <c r="D28" s="5" t="s">
        <v>24</v>
      </c>
      <c r="E28" s="5">
        <v>40</v>
      </c>
      <c r="F28" s="5">
        <v>4</v>
      </c>
      <c r="G28" s="5"/>
      <c r="H28" s="3">
        <f>Tabla1[[#This Row],[COMPLETE]]/Tabla1[[#This Row],[WOS]]</f>
        <v>0.90909090909090906</v>
      </c>
      <c r="I28" s="3">
        <f>Tabla1[[#This Row],[FAILED]]/Tabla1[[#This Row],[WOS]]</f>
        <v>9.0909090909090912E-2</v>
      </c>
      <c r="J28" s="3">
        <f>Tabla1[[#This Row],[TIMEOUT]]/Tabla1[[#This Row],[WOS]]</f>
        <v>0</v>
      </c>
    </row>
    <row r="29" spans="3:10" x14ac:dyDescent="0.2">
      <c r="C29" s="5">
        <v>42</v>
      </c>
      <c r="D29" s="5" t="s">
        <v>23</v>
      </c>
      <c r="E29" s="5">
        <v>42</v>
      </c>
      <c r="F29" s="5"/>
      <c r="G29" s="5"/>
      <c r="H29" s="3">
        <f>Tabla1[[#This Row],[COMPLETE]]/Tabla1[[#This Row],[WOS]]</f>
        <v>1</v>
      </c>
      <c r="I29" s="3">
        <f>Tabla1[[#This Row],[FAILED]]/Tabla1[[#This Row],[WOS]]</f>
        <v>0</v>
      </c>
      <c r="J29" s="3">
        <f>Tabla1[[#This Row],[TIMEOUT]]/Tabla1[[#This Row],[WOS]]</f>
        <v>0</v>
      </c>
    </row>
    <row r="30" spans="3:10" x14ac:dyDescent="0.2">
      <c r="C30" s="5">
        <v>41</v>
      </c>
      <c r="D30" s="5" t="s">
        <v>18</v>
      </c>
      <c r="E30" s="5">
        <v>33</v>
      </c>
      <c r="F30" s="5">
        <v>8</v>
      </c>
      <c r="G30" s="5"/>
      <c r="H30" s="3">
        <f>Tabla1[[#This Row],[COMPLETE]]/Tabla1[[#This Row],[WOS]]</f>
        <v>0.80487804878048785</v>
      </c>
      <c r="I30" s="3">
        <f>Tabla1[[#This Row],[FAILED]]/Tabla1[[#This Row],[WOS]]</f>
        <v>0.1951219512195122</v>
      </c>
      <c r="J30" s="3">
        <f>Tabla1[[#This Row],[TIMEOUT]]/Tabla1[[#This Row],[WOS]]</f>
        <v>0</v>
      </c>
    </row>
    <row r="31" spans="3:10" x14ac:dyDescent="0.2">
      <c r="C31" s="5">
        <v>29</v>
      </c>
      <c r="D31" s="5" t="s">
        <v>26</v>
      </c>
      <c r="E31" s="5"/>
      <c r="F31" s="5">
        <v>29</v>
      </c>
      <c r="G31" s="5"/>
      <c r="H31" s="3">
        <f>Tabla1[[#This Row],[COMPLETE]]/Tabla1[[#This Row],[WOS]]</f>
        <v>0</v>
      </c>
      <c r="I31" s="3">
        <f>Tabla1[[#This Row],[FAILED]]/Tabla1[[#This Row],[WOS]]</f>
        <v>1</v>
      </c>
      <c r="J31" s="3">
        <f>Tabla1[[#This Row],[TIMEOUT]]/Tabla1[[#This Row],[WOS]]</f>
        <v>0</v>
      </c>
    </row>
    <row r="32" spans="3:10" x14ac:dyDescent="0.2">
      <c r="C32" s="5">
        <v>24</v>
      </c>
      <c r="D32" s="5" t="s">
        <v>20</v>
      </c>
      <c r="E32" s="5">
        <v>16</v>
      </c>
      <c r="F32" s="5">
        <v>8</v>
      </c>
      <c r="G32" s="5"/>
      <c r="H32" s="3">
        <f>Tabla1[[#This Row],[COMPLETE]]/Tabla1[[#This Row],[WOS]]</f>
        <v>0.66666666666666663</v>
      </c>
      <c r="I32" s="3">
        <f>Tabla1[[#This Row],[FAILED]]/Tabla1[[#This Row],[WOS]]</f>
        <v>0.33333333333333331</v>
      </c>
      <c r="J32" s="3">
        <f>Tabla1[[#This Row],[TIMEOUT]]/Tabla1[[#This Row],[WOS]]</f>
        <v>0</v>
      </c>
    </row>
    <row r="33" spans="3:10" x14ac:dyDescent="0.2">
      <c r="C33" s="5">
        <v>21</v>
      </c>
      <c r="D33" s="5" t="s">
        <v>30</v>
      </c>
      <c r="E33" s="5">
        <v>21</v>
      </c>
      <c r="F33" s="5"/>
      <c r="G33" s="5"/>
      <c r="H33" s="3">
        <f>Tabla1[[#This Row],[COMPLETE]]/Tabla1[[#This Row],[WOS]]</f>
        <v>1</v>
      </c>
      <c r="I33" s="3">
        <f>Tabla1[[#This Row],[FAILED]]/Tabla1[[#This Row],[WOS]]</f>
        <v>0</v>
      </c>
      <c r="J33" s="3">
        <f>Tabla1[[#This Row],[TIMEOUT]]/Tabla1[[#This Row],[WOS]]</f>
        <v>0</v>
      </c>
    </row>
    <row r="34" spans="3:10" x14ac:dyDescent="0.2">
      <c r="C34" s="5">
        <v>17</v>
      </c>
      <c r="D34" s="5" t="s">
        <v>21</v>
      </c>
      <c r="E34" s="5">
        <v>15</v>
      </c>
      <c r="F34" s="5">
        <v>2</v>
      </c>
      <c r="G34" s="5"/>
      <c r="H34" s="3">
        <f>Tabla1[[#This Row],[COMPLETE]]/Tabla1[[#This Row],[WOS]]</f>
        <v>0.88235294117647056</v>
      </c>
      <c r="I34" s="3">
        <f>Tabla1[[#This Row],[FAILED]]/Tabla1[[#This Row],[WOS]]</f>
        <v>0.11764705882352941</v>
      </c>
      <c r="J34" s="3">
        <f>Tabla1[[#This Row],[TIMEOUT]]/Tabla1[[#This Row],[WOS]]</f>
        <v>0</v>
      </c>
    </row>
    <row r="35" spans="3:10" x14ac:dyDescent="0.2">
      <c r="C35" s="5">
        <v>13</v>
      </c>
      <c r="D35" s="5" t="s">
        <v>45</v>
      </c>
      <c r="E35" s="5">
        <v>12</v>
      </c>
      <c r="F35" s="5">
        <v>1</v>
      </c>
      <c r="G35" s="5"/>
      <c r="H35" s="3">
        <f>Tabla1[[#This Row],[COMPLETE]]/Tabla1[[#This Row],[WOS]]</f>
        <v>0.92307692307692313</v>
      </c>
      <c r="I35" s="3">
        <f>Tabla1[[#This Row],[FAILED]]/Tabla1[[#This Row],[WOS]]</f>
        <v>7.6923076923076927E-2</v>
      </c>
      <c r="J35" s="3">
        <f>Tabla1[[#This Row],[TIMEOUT]]/Tabla1[[#This Row],[WOS]]</f>
        <v>0</v>
      </c>
    </row>
    <row r="36" spans="3:10" x14ac:dyDescent="0.2">
      <c r="C36" s="5">
        <v>12</v>
      </c>
      <c r="D36" s="5" t="s">
        <v>44</v>
      </c>
      <c r="E36" s="5"/>
      <c r="F36" s="5"/>
      <c r="G36" s="5">
        <v>12</v>
      </c>
      <c r="H36" s="3">
        <f>Tabla1[[#This Row],[COMPLETE]]/Tabla1[[#This Row],[WOS]]</f>
        <v>0</v>
      </c>
      <c r="I36" s="3">
        <f>Tabla1[[#This Row],[FAILED]]/Tabla1[[#This Row],[WOS]]</f>
        <v>0</v>
      </c>
      <c r="J36" s="3">
        <f>Tabla1[[#This Row],[TIMEOUT]]/Tabla1[[#This Row],[WOS]]</f>
        <v>1</v>
      </c>
    </row>
    <row r="37" spans="3:10" x14ac:dyDescent="0.2">
      <c r="C37" s="5">
        <v>7</v>
      </c>
      <c r="D37" s="5" t="s">
        <v>48</v>
      </c>
      <c r="E37" s="5">
        <v>6</v>
      </c>
      <c r="F37" s="5">
        <v>1</v>
      </c>
      <c r="G37" s="5"/>
      <c r="H37" s="3">
        <f>Tabla1[[#This Row],[COMPLETE]]/Tabla1[[#This Row],[WOS]]</f>
        <v>0.8571428571428571</v>
      </c>
      <c r="I37" s="3">
        <f>Tabla1[[#This Row],[FAILED]]/Tabla1[[#This Row],[WOS]]</f>
        <v>0.14285714285714285</v>
      </c>
      <c r="J37" s="3">
        <f>Tabla1[[#This Row],[TIMEOUT]]/Tabla1[[#This Row],[WOS]]</f>
        <v>0</v>
      </c>
    </row>
    <row r="38" spans="3:10" x14ac:dyDescent="0.2">
      <c r="C38" s="5">
        <v>6</v>
      </c>
      <c r="D38" s="5" t="s">
        <v>47</v>
      </c>
      <c r="E38" s="5">
        <v>4</v>
      </c>
      <c r="F38" s="5">
        <v>2</v>
      </c>
      <c r="G38" s="5"/>
      <c r="H38" s="3">
        <f>Tabla1[[#This Row],[COMPLETE]]/Tabla1[[#This Row],[WOS]]</f>
        <v>0.66666666666666663</v>
      </c>
      <c r="I38" s="3">
        <f>Tabla1[[#This Row],[FAILED]]/Tabla1[[#This Row],[WOS]]</f>
        <v>0.33333333333333331</v>
      </c>
      <c r="J38" s="3">
        <f>Tabla1[[#This Row],[TIMEOUT]]/Tabla1[[#This Row],[WOS]]</f>
        <v>0</v>
      </c>
    </row>
    <row r="39" spans="3:10" x14ac:dyDescent="0.2">
      <c r="C39" s="5">
        <v>2</v>
      </c>
      <c r="D39" s="5" t="s">
        <v>33</v>
      </c>
      <c r="E39" s="5"/>
      <c r="F39" s="5"/>
      <c r="G39" s="5">
        <v>2</v>
      </c>
      <c r="H39" s="3">
        <f>Tabla1[[#This Row],[COMPLETE]]/Tabla1[[#This Row],[WOS]]</f>
        <v>0</v>
      </c>
      <c r="I39" s="3">
        <f>Tabla1[[#This Row],[FAILED]]/Tabla1[[#This Row],[WOS]]</f>
        <v>0</v>
      </c>
      <c r="J39" s="3">
        <f>Tabla1[[#This Row],[TIMEOUT]]/Tabla1[[#This Row],[WOS]]</f>
        <v>1</v>
      </c>
    </row>
    <row r="40" spans="3:10" x14ac:dyDescent="0.2">
      <c r="C40" s="5">
        <v>2</v>
      </c>
      <c r="D40" s="5" t="s">
        <v>34</v>
      </c>
      <c r="E40" s="5"/>
      <c r="F40" s="5"/>
      <c r="G40" s="5">
        <v>2</v>
      </c>
      <c r="H40" s="3">
        <f>Tabla1[[#This Row],[COMPLETE]]/Tabla1[[#This Row],[WOS]]</f>
        <v>0</v>
      </c>
      <c r="I40" s="3">
        <f>Tabla1[[#This Row],[FAILED]]/Tabla1[[#This Row],[WOS]]</f>
        <v>0</v>
      </c>
      <c r="J40" s="3">
        <f>Tabla1[[#This Row],[TIMEOUT]]/Tabla1[[#This Row],[WOS]]</f>
        <v>1</v>
      </c>
    </row>
    <row r="41" spans="3:10" x14ac:dyDescent="0.2">
      <c r="C41" s="5">
        <v>2</v>
      </c>
      <c r="D41" s="5" t="s">
        <v>49</v>
      </c>
      <c r="E41" s="5">
        <v>1</v>
      </c>
      <c r="F41" s="5">
        <v>1</v>
      </c>
      <c r="G41" s="5"/>
      <c r="H41" s="3">
        <f>Tabla1[[#This Row],[COMPLETE]]/Tabla1[[#This Row],[WOS]]</f>
        <v>0.5</v>
      </c>
      <c r="I41" s="3">
        <f>Tabla1[[#This Row],[FAILED]]/Tabla1[[#This Row],[WOS]]</f>
        <v>0.5</v>
      </c>
      <c r="J41" s="3">
        <f>Tabla1[[#This Row],[TIMEOUT]]/Tabla1[[#This Row],[WOS]]</f>
        <v>0</v>
      </c>
    </row>
    <row r="42" spans="3:10" x14ac:dyDescent="0.2">
      <c r="C42" s="5">
        <v>1</v>
      </c>
      <c r="D42" s="5" t="s">
        <v>43</v>
      </c>
      <c r="E42" s="5"/>
      <c r="F42" s="5">
        <v>1</v>
      </c>
      <c r="G42" s="5"/>
      <c r="H42" s="3">
        <f>Tabla1[[#This Row],[COMPLETE]]/Tabla1[[#This Row],[WOS]]</f>
        <v>0</v>
      </c>
      <c r="I42" s="3">
        <f>Tabla1[[#This Row],[FAILED]]/Tabla1[[#This Row],[WOS]]</f>
        <v>1</v>
      </c>
      <c r="J42" s="3">
        <f>Tabla1[[#This Row],[TIMEOUT]]/Tabla1[[#This Row],[WOS]]</f>
        <v>0</v>
      </c>
    </row>
    <row r="43" spans="3:10" x14ac:dyDescent="0.2">
      <c r="C43" s="5">
        <v>1</v>
      </c>
      <c r="D43" s="5" t="s">
        <v>40</v>
      </c>
      <c r="E43" s="5">
        <v>1</v>
      </c>
      <c r="F43" s="5"/>
      <c r="G43" s="5"/>
      <c r="H43" s="3">
        <f>Tabla1[[#This Row],[COMPLETE]]/Tabla1[[#This Row],[WOS]]</f>
        <v>1</v>
      </c>
      <c r="I43" s="3">
        <f>Tabla1[[#This Row],[FAILED]]/Tabla1[[#This Row],[WOS]]</f>
        <v>0</v>
      </c>
      <c r="J43" s="3">
        <f>Tabla1[[#This Row],[TIMEOUT]]/Tabla1[[#This Row],[WOS]]</f>
        <v>0</v>
      </c>
    </row>
    <row r="44" spans="3:10" x14ac:dyDescent="0.2">
      <c r="C44" s="5">
        <v>1</v>
      </c>
      <c r="D44" s="5" t="s">
        <v>42</v>
      </c>
      <c r="E44" s="5">
        <v>1</v>
      </c>
      <c r="F44" s="5"/>
      <c r="G44" s="5"/>
      <c r="H44" s="3">
        <f>Tabla1[[#This Row],[COMPLETE]]/Tabla1[[#This Row],[WOS]]</f>
        <v>1</v>
      </c>
      <c r="I44" s="3">
        <f>Tabla1[[#This Row],[FAILED]]/Tabla1[[#This Row],[WOS]]</f>
        <v>0</v>
      </c>
      <c r="J44" s="3">
        <f>Tabla1[[#This Row],[TIMEOUT]]/Tabla1[[#This Row],[WOS]]</f>
        <v>0</v>
      </c>
    </row>
  </sheetData>
  <conditionalFormatting sqref="I9:J44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4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8"/>
  <sheetViews>
    <sheetView tabSelected="1" workbookViewId="0">
      <selection activeCell="M3" sqref="M3"/>
    </sheetView>
  </sheetViews>
  <sheetFormatPr baseColWidth="10" defaultColWidth="11.5" defaultRowHeight="15" x14ac:dyDescent="0.2"/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507</v>
      </c>
      <c r="C3" s="5" t="s">
        <v>19</v>
      </c>
      <c r="D3" s="5"/>
      <c r="E3" s="5"/>
      <c r="F3" s="5">
        <v>507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2">
      <c r="B4" s="5">
        <v>12</v>
      </c>
      <c r="C4" s="5" t="s">
        <v>44</v>
      </c>
      <c r="D4" s="5"/>
      <c r="E4" s="5"/>
      <c r="F4" s="5">
        <v>12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2">
      <c r="B5" s="5">
        <v>2</v>
      </c>
      <c r="C5" s="5" t="s">
        <v>33</v>
      </c>
      <c r="D5" s="5"/>
      <c r="E5" s="5"/>
      <c r="F5" s="5">
        <v>2</v>
      </c>
      <c r="G5" s="3">
        <f>Tabla13[[#This Row],[COMPLETE]]/Tabla13[[#This Row],[WOS]]</f>
        <v>0</v>
      </c>
      <c r="H5" s="3">
        <f>Tabla13[[#This Row],[FAILED]]/Tabla13[[#This Row],[WOS]]</f>
        <v>0</v>
      </c>
      <c r="I5" s="3">
        <f>Tabla13[[#This Row],[TIMEOUT]]/Tabla13[[#This Row],[WOS]]</f>
        <v>1</v>
      </c>
    </row>
    <row r="6" spans="2:9" x14ac:dyDescent="0.2">
      <c r="B6" s="5">
        <v>2</v>
      </c>
      <c r="C6" s="5" t="s">
        <v>34</v>
      </c>
      <c r="D6" s="5"/>
      <c r="E6" s="5"/>
      <c r="F6" s="5">
        <v>2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2">
      <c r="B7" s="5">
        <v>53</v>
      </c>
      <c r="C7" s="5" t="s">
        <v>25</v>
      </c>
      <c r="D7" s="5"/>
      <c r="E7" s="5">
        <v>53</v>
      </c>
      <c r="F7" s="5"/>
      <c r="G7" s="3">
        <f>Tabla13[[#This Row],[COMPLETE]]/Tabla13[[#This Row],[WOS]]</f>
        <v>0</v>
      </c>
      <c r="H7" s="3">
        <f>Tabla13[[#This Row],[FAILED]]/Tabla13[[#This Row],[WOS]]</f>
        <v>1</v>
      </c>
      <c r="I7" s="3">
        <f>Tabla13[[#This Row],[TIMEOUT]]/Tabla13[[#This Row],[WOS]]</f>
        <v>0</v>
      </c>
    </row>
    <row r="8" spans="2:9" x14ac:dyDescent="0.2">
      <c r="B8" s="5">
        <v>75</v>
      </c>
      <c r="C8" s="5" t="s">
        <v>27</v>
      </c>
      <c r="D8" s="5">
        <v>73</v>
      </c>
      <c r="E8" s="5">
        <v>2</v>
      </c>
      <c r="F8" s="5"/>
      <c r="G8" s="3">
        <f>Tabla13[[#This Row],[COMPLETE]]/Tabla13[[#This Row],[WOS]]</f>
        <v>0.97333333333333338</v>
      </c>
      <c r="H8" s="3">
        <f>Tabla13[[#This Row],[FAILED]]/Tabla13[[#This Row],[WOS]]</f>
        <v>2.6666666666666668E-2</v>
      </c>
      <c r="I8" s="3">
        <f>Tabla13[[#This Row],[TIMEOUT]]/Tabla13[[#This Row],[WOS]]</f>
        <v>0</v>
      </c>
    </row>
    <row r="9" spans="2:9" x14ac:dyDescent="0.2">
      <c r="B9" s="5">
        <v>3374</v>
      </c>
      <c r="C9" s="5" t="s">
        <v>28</v>
      </c>
      <c r="D9" s="5">
        <v>3365</v>
      </c>
      <c r="E9" s="5">
        <v>9</v>
      </c>
      <c r="F9" s="5"/>
      <c r="G9" s="3">
        <f>Tabla13[[#This Row],[COMPLETE]]/Tabla13[[#This Row],[WOS]]</f>
        <v>0.99733254297569651</v>
      </c>
      <c r="H9" s="3">
        <f>Tabla13[[#This Row],[FAILED]]/Tabla13[[#This Row],[WOS]]</f>
        <v>2.6674570243034974E-3</v>
      </c>
      <c r="I9" s="3">
        <f>Tabla13[[#This Row],[TIMEOUT]]/Tabla13[[#This Row],[WOS]]</f>
        <v>0</v>
      </c>
    </row>
    <row r="10" spans="2:9" x14ac:dyDescent="0.2">
      <c r="B10" s="5">
        <v>2555</v>
      </c>
      <c r="C10" s="5" t="s">
        <v>29</v>
      </c>
      <c r="D10" s="5">
        <v>2456</v>
      </c>
      <c r="E10" s="5">
        <v>99</v>
      </c>
      <c r="F10" s="5"/>
      <c r="G10" s="3">
        <f>Tabla13[[#This Row],[COMPLETE]]/Tabla13[[#This Row],[WOS]]</f>
        <v>0.961252446183953</v>
      </c>
      <c r="H10" s="3">
        <f>Tabla13[[#This Row],[FAILED]]/Tabla13[[#This Row],[WOS]]</f>
        <v>3.874755381604697E-2</v>
      </c>
      <c r="I10" s="3">
        <f>Tabla13[[#This Row],[TIMEOUT]]/Tabla13[[#This Row],[WOS]]</f>
        <v>0</v>
      </c>
    </row>
    <row r="11" spans="2:9" x14ac:dyDescent="0.2">
      <c r="B11" s="5">
        <v>4401</v>
      </c>
      <c r="C11" s="5" t="s">
        <v>13</v>
      </c>
      <c r="D11" s="5">
        <v>4388</v>
      </c>
      <c r="E11" s="5">
        <v>13</v>
      </c>
      <c r="F11" s="5"/>
      <c r="G11" s="3">
        <f>Tabla13[[#This Row],[COMPLETE]]/Tabla13[[#This Row],[WOS]]</f>
        <v>0.99704612588048169</v>
      </c>
      <c r="H11" s="3">
        <f>Tabla13[[#This Row],[FAILED]]/Tabla13[[#This Row],[WOS]]</f>
        <v>2.9538741195182911E-3</v>
      </c>
      <c r="I11" s="3">
        <f>Tabla13[[#This Row],[TIMEOUT]]/Tabla13[[#This Row],[WOS]]</f>
        <v>0</v>
      </c>
    </row>
    <row r="12" spans="2:9" x14ac:dyDescent="0.2">
      <c r="B12" s="5">
        <v>29</v>
      </c>
      <c r="C12" s="5" t="s">
        <v>26</v>
      </c>
      <c r="D12" s="5"/>
      <c r="E12" s="5">
        <v>29</v>
      </c>
      <c r="F12" s="5"/>
      <c r="G12" s="3">
        <f>Tabla13[[#This Row],[COMPLETE]]/Tabla13[[#This Row],[WOS]]</f>
        <v>0</v>
      </c>
      <c r="H12" s="3">
        <f>Tabla13[[#This Row],[FAILED]]/Tabla13[[#This Row],[WOS]]</f>
        <v>1</v>
      </c>
      <c r="I12" s="3">
        <f>Tabla13[[#This Row],[TIMEOUT]]/Tabla13[[#This Row],[WOS]]</f>
        <v>0</v>
      </c>
    </row>
    <row r="13" spans="2:9" x14ac:dyDescent="0.2">
      <c r="B13" s="5">
        <v>21</v>
      </c>
      <c r="C13" s="5" t="s">
        <v>30</v>
      </c>
      <c r="D13" s="5">
        <v>21</v>
      </c>
      <c r="E13" s="5"/>
      <c r="F13" s="5"/>
      <c r="G13" s="3">
        <f>Tabla13[[#This Row],[COMPLETE]]/Tabla13[[#This Row],[WOS]]</f>
        <v>1</v>
      </c>
      <c r="H13" s="3">
        <f>Tabla13[[#This Row],[FAILED]]/Tabla13[[#This Row],[WOS]]</f>
        <v>0</v>
      </c>
      <c r="I13" s="3">
        <f>Tabla13[[#This Row],[TIMEOUT]]/Tabla13[[#This Row],[WOS]]</f>
        <v>0</v>
      </c>
    </row>
    <row r="14" spans="2:9" x14ac:dyDescent="0.2">
      <c r="B14" s="5">
        <v>3699</v>
      </c>
      <c r="C14" s="5" t="s">
        <v>31</v>
      </c>
      <c r="D14" s="5">
        <v>3567</v>
      </c>
      <c r="E14" s="5">
        <v>132</v>
      </c>
      <c r="F14" s="5"/>
      <c r="G14" s="3">
        <f>Tabla13[[#This Row],[COMPLETE]]/Tabla13[[#This Row],[WOS]]</f>
        <v>0.96431467964314677</v>
      </c>
      <c r="H14" s="3">
        <f>Tabla13[[#This Row],[FAILED]]/Tabla13[[#This Row],[WOS]]</f>
        <v>3.5685320356853206E-2</v>
      </c>
      <c r="I14" s="3">
        <f>Tabla13[[#This Row],[TIMEOUT]]/Tabla13[[#This Row],[WOS]]</f>
        <v>0</v>
      </c>
    </row>
    <row r="15" spans="2:9" x14ac:dyDescent="0.2">
      <c r="B15" s="5">
        <v>2858</v>
      </c>
      <c r="C15" s="5" t="s">
        <v>32</v>
      </c>
      <c r="D15" s="5">
        <v>2596</v>
      </c>
      <c r="E15" s="5">
        <v>262</v>
      </c>
      <c r="F15" s="5"/>
      <c r="G15" s="3">
        <f>Tabla13[[#This Row],[COMPLETE]]/Tabla13[[#This Row],[WOS]]</f>
        <v>0.90832750174947519</v>
      </c>
      <c r="H15" s="3">
        <f>Tabla13[[#This Row],[FAILED]]/Tabla13[[#This Row],[WOS]]</f>
        <v>9.1672498250524842E-2</v>
      </c>
      <c r="I15" s="3">
        <f>Tabla13[[#This Row],[TIMEOUT]]/Tabla13[[#This Row],[WOS]]</f>
        <v>0</v>
      </c>
    </row>
    <row r="16" spans="2:9" x14ac:dyDescent="0.2">
      <c r="B16" s="5">
        <v>1</v>
      </c>
      <c r="C16" s="5" t="s">
        <v>43</v>
      </c>
      <c r="D16" s="5"/>
      <c r="E16" s="5">
        <v>1</v>
      </c>
      <c r="F16" s="5"/>
      <c r="G16" s="3">
        <f>Tabla13[[#This Row],[COMPLETE]]/Tabla13[[#This Row],[WOS]]</f>
        <v>0</v>
      </c>
      <c r="H16" s="3">
        <f>Tabla13[[#This Row],[FAILED]]/Tabla13[[#This Row],[WOS]]</f>
        <v>1</v>
      </c>
      <c r="I16" s="3">
        <f>Tabla13[[#This Row],[TIMEOUT]]/Tabla13[[#This Row],[WOS]]</f>
        <v>0</v>
      </c>
    </row>
    <row r="17" spans="2:9" x14ac:dyDescent="0.2">
      <c r="B17" s="5">
        <v>6</v>
      </c>
      <c r="C17" s="5" t="s">
        <v>47</v>
      </c>
      <c r="D17" s="5">
        <v>4</v>
      </c>
      <c r="E17" s="5">
        <v>2</v>
      </c>
      <c r="F17" s="5"/>
      <c r="G17" s="3">
        <f>Tabla13[[#This Row],[COMPLETE]]/Tabla13[[#This Row],[WOS]]</f>
        <v>0.66666666666666663</v>
      </c>
      <c r="H17" s="3">
        <f>Tabla13[[#This Row],[FAILED]]/Tabla13[[#This Row],[WOS]]</f>
        <v>0.33333333333333331</v>
      </c>
      <c r="I17" s="3">
        <f>Tabla13[[#This Row],[TIMEOUT]]/Tabla13[[#This Row],[WOS]]</f>
        <v>0</v>
      </c>
    </row>
    <row r="18" spans="2:9" x14ac:dyDescent="0.2">
      <c r="B18" s="5">
        <v>134</v>
      </c>
      <c r="C18" s="5" t="s">
        <v>14</v>
      </c>
      <c r="D18" s="5">
        <v>85</v>
      </c>
      <c r="E18" s="5">
        <v>49</v>
      </c>
      <c r="F18" s="5"/>
      <c r="G18" s="3">
        <f>Tabla13[[#This Row],[COMPLETE]]/Tabla13[[#This Row],[WOS]]</f>
        <v>0.63432835820895528</v>
      </c>
      <c r="H18" s="3">
        <f>Tabla13[[#This Row],[FAILED]]/Tabla13[[#This Row],[WOS]]</f>
        <v>0.36567164179104478</v>
      </c>
      <c r="I18" s="3">
        <f>Tabla13[[#This Row],[TIMEOUT]]/Tabla13[[#This Row],[WOS]]</f>
        <v>0</v>
      </c>
    </row>
    <row r="19" spans="2:9" x14ac:dyDescent="0.2">
      <c r="B19" s="5">
        <v>7</v>
      </c>
      <c r="C19" s="5" t="s">
        <v>48</v>
      </c>
      <c r="D19" s="5">
        <v>6</v>
      </c>
      <c r="E19" s="5">
        <v>1</v>
      </c>
      <c r="F19" s="5"/>
      <c r="G19" s="3">
        <f>Tabla13[[#This Row],[COMPLETE]]/Tabla13[[#This Row],[WOS]]</f>
        <v>0.8571428571428571</v>
      </c>
      <c r="H19" s="3">
        <f>Tabla13[[#This Row],[FAILED]]/Tabla13[[#This Row],[WOS]]</f>
        <v>0.14285714285714285</v>
      </c>
      <c r="I19" s="3">
        <f>Tabla13[[#This Row],[TIMEOUT]]/Tabla13[[#This Row],[WOS]]</f>
        <v>0</v>
      </c>
    </row>
    <row r="20" spans="2:9" x14ac:dyDescent="0.2">
      <c r="B20" s="5">
        <v>107</v>
      </c>
      <c r="C20" s="5" t="s">
        <v>35</v>
      </c>
      <c r="D20" s="5">
        <v>80</v>
      </c>
      <c r="E20" s="5">
        <v>27</v>
      </c>
      <c r="F20" s="5"/>
      <c r="G20" s="3">
        <f>Tabla13[[#This Row],[COMPLETE]]/Tabla13[[#This Row],[WOS]]</f>
        <v>0.74766355140186913</v>
      </c>
      <c r="H20" s="3">
        <f>Tabla13[[#This Row],[FAILED]]/Tabla13[[#This Row],[WOS]]</f>
        <v>0.25233644859813081</v>
      </c>
      <c r="I20" s="3">
        <f>Tabla13[[#This Row],[TIMEOUT]]/Tabla13[[#This Row],[WOS]]</f>
        <v>0</v>
      </c>
    </row>
    <row r="21" spans="2:9" x14ac:dyDescent="0.2">
      <c r="B21" s="5">
        <v>115</v>
      </c>
      <c r="C21" s="5" t="s">
        <v>15</v>
      </c>
      <c r="D21" s="5">
        <v>95</v>
      </c>
      <c r="E21" s="5">
        <v>20</v>
      </c>
      <c r="F21" s="5"/>
      <c r="G21" s="3">
        <f>Tabla13[[#This Row],[COMPLETE]]/Tabla13[[#This Row],[WOS]]</f>
        <v>0.82608695652173914</v>
      </c>
      <c r="H21" s="3">
        <f>Tabla13[[#This Row],[FAILED]]/Tabla13[[#This Row],[WOS]]</f>
        <v>0.17391304347826086</v>
      </c>
      <c r="I21" s="3">
        <f>Tabla13[[#This Row],[TIMEOUT]]/Tabla13[[#This Row],[WOS]]</f>
        <v>0</v>
      </c>
    </row>
    <row r="22" spans="2:9" x14ac:dyDescent="0.2">
      <c r="B22" s="5">
        <v>8675</v>
      </c>
      <c r="C22" s="5" t="s">
        <v>36</v>
      </c>
      <c r="D22" s="5">
        <v>8629</v>
      </c>
      <c r="E22" s="5">
        <v>46</v>
      </c>
      <c r="F22" s="5"/>
      <c r="G22" s="3">
        <f>Tabla13[[#This Row],[COMPLETE]]/Tabla13[[#This Row],[WOS]]</f>
        <v>0.99469740634005765</v>
      </c>
      <c r="H22" s="3">
        <f>Tabla13[[#This Row],[FAILED]]/Tabla13[[#This Row],[WOS]]</f>
        <v>5.3025936599423633E-3</v>
      </c>
      <c r="I22" s="3">
        <f>Tabla13[[#This Row],[TIMEOUT]]/Tabla13[[#This Row],[WOS]]</f>
        <v>0</v>
      </c>
    </row>
    <row r="23" spans="2:9" x14ac:dyDescent="0.2">
      <c r="B23" s="5">
        <v>6587</v>
      </c>
      <c r="C23" s="5" t="s">
        <v>37</v>
      </c>
      <c r="D23" s="5">
        <v>5981</v>
      </c>
      <c r="E23" s="5">
        <v>606</v>
      </c>
      <c r="F23" s="5"/>
      <c r="G23" s="3">
        <f>Tabla13[[#This Row],[COMPLETE]]/Tabla13[[#This Row],[WOS]]</f>
        <v>0.90800060725671783</v>
      </c>
      <c r="H23" s="3">
        <f>Tabla13[[#This Row],[FAILED]]/Tabla13[[#This Row],[WOS]]</f>
        <v>9.1999392743282227E-2</v>
      </c>
      <c r="I23" s="3">
        <f>Tabla13[[#This Row],[TIMEOUT]]/Tabla13[[#This Row],[WOS]]</f>
        <v>0</v>
      </c>
    </row>
    <row r="24" spans="2:9" x14ac:dyDescent="0.2">
      <c r="B24" s="5">
        <v>7659</v>
      </c>
      <c r="C24" s="5" t="s">
        <v>16</v>
      </c>
      <c r="D24" s="5">
        <v>7278</v>
      </c>
      <c r="E24" s="5">
        <v>381</v>
      </c>
      <c r="F24" s="5"/>
      <c r="G24" s="3">
        <f>Tabla13[[#This Row],[COMPLETE]]/Tabla13[[#This Row],[WOS]]</f>
        <v>0.95025460242851545</v>
      </c>
      <c r="H24" s="3">
        <f>Tabla13[[#This Row],[FAILED]]/Tabla13[[#This Row],[WOS]]</f>
        <v>4.974539757148453E-2</v>
      </c>
      <c r="I24" s="3">
        <f>Tabla13[[#This Row],[TIMEOUT]]/Tabla13[[#This Row],[WOS]]</f>
        <v>0</v>
      </c>
    </row>
    <row r="25" spans="2:9" x14ac:dyDescent="0.2">
      <c r="B25" s="5">
        <v>74</v>
      </c>
      <c r="C25" s="5" t="s">
        <v>17</v>
      </c>
      <c r="D25" s="5">
        <v>1</v>
      </c>
      <c r="E25" s="5">
        <v>73</v>
      </c>
      <c r="F25" s="5"/>
      <c r="G25" s="3">
        <f>Tabla13[[#This Row],[COMPLETE]]/Tabla13[[#This Row],[WOS]]</f>
        <v>1.3513513513513514E-2</v>
      </c>
      <c r="H25" s="3">
        <f>Tabla13[[#This Row],[FAILED]]/Tabla13[[#This Row],[WOS]]</f>
        <v>0.98648648648648651</v>
      </c>
      <c r="I25" s="3">
        <f>Tabla13[[#This Row],[TIMEOUT]]/Tabla13[[#This Row],[WOS]]</f>
        <v>0</v>
      </c>
    </row>
    <row r="26" spans="2:9" x14ac:dyDescent="0.2">
      <c r="B26" s="5">
        <v>41</v>
      </c>
      <c r="C26" s="5" t="s">
        <v>18</v>
      </c>
      <c r="D26" s="5">
        <v>33</v>
      </c>
      <c r="E26" s="5">
        <v>8</v>
      </c>
      <c r="F26" s="5"/>
      <c r="G26" s="3">
        <f>Tabla13[[#This Row],[COMPLETE]]/Tabla13[[#This Row],[WOS]]</f>
        <v>0.80487804878048785</v>
      </c>
      <c r="H26" s="3">
        <f>Tabla13[[#This Row],[FAILED]]/Tabla13[[#This Row],[WOS]]</f>
        <v>0.1951219512195122</v>
      </c>
      <c r="I26" s="3">
        <f>Tabla13[[#This Row],[TIMEOUT]]/Tabla13[[#This Row],[WOS]]</f>
        <v>0</v>
      </c>
    </row>
    <row r="27" spans="2:9" x14ac:dyDescent="0.2">
      <c r="B27" s="5">
        <v>1173</v>
      </c>
      <c r="C27" s="5" t="s">
        <v>38</v>
      </c>
      <c r="D27" s="5">
        <v>460</v>
      </c>
      <c r="E27" s="5">
        <v>713</v>
      </c>
      <c r="F27" s="5"/>
      <c r="G27" s="3">
        <f>Tabla13[[#This Row],[COMPLETE]]/Tabla13[[#This Row],[WOS]]</f>
        <v>0.39215686274509803</v>
      </c>
      <c r="H27" s="3">
        <f>Tabla13[[#This Row],[FAILED]]/Tabla13[[#This Row],[WOS]]</f>
        <v>0.60784313725490191</v>
      </c>
      <c r="I27" s="3">
        <f>Tabla13[[#This Row],[TIMEOUT]]/Tabla13[[#This Row],[WOS]]</f>
        <v>0</v>
      </c>
    </row>
    <row r="28" spans="2:9" x14ac:dyDescent="0.2">
      <c r="B28" s="5">
        <v>13</v>
      </c>
      <c r="C28" s="5" t="s">
        <v>45</v>
      </c>
      <c r="D28" s="5">
        <v>12</v>
      </c>
      <c r="E28" s="5">
        <v>1</v>
      </c>
      <c r="F28" s="5"/>
      <c r="G28" s="3">
        <f>Tabla13[[#This Row],[COMPLETE]]/Tabla13[[#This Row],[WOS]]</f>
        <v>0.92307692307692313</v>
      </c>
      <c r="H28" s="3">
        <f>Tabla13[[#This Row],[FAILED]]/Tabla13[[#This Row],[WOS]]</f>
        <v>7.6923076923076927E-2</v>
      </c>
      <c r="I28" s="3">
        <f>Tabla13[[#This Row],[TIMEOUT]]/Tabla13[[#This Row],[WOS]]</f>
        <v>0</v>
      </c>
    </row>
    <row r="29" spans="2:9" x14ac:dyDescent="0.2">
      <c r="B29" s="5">
        <v>24</v>
      </c>
      <c r="C29" s="5" t="s">
        <v>20</v>
      </c>
      <c r="D29" s="5">
        <v>16</v>
      </c>
      <c r="E29" s="5">
        <v>8</v>
      </c>
      <c r="F29" s="5"/>
      <c r="G29" s="3">
        <f>Tabla13[[#This Row],[COMPLETE]]/Tabla13[[#This Row],[WOS]]</f>
        <v>0.66666666666666663</v>
      </c>
      <c r="H29" s="3">
        <f>Tabla13[[#This Row],[FAILED]]/Tabla13[[#This Row],[WOS]]</f>
        <v>0.33333333333333331</v>
      </c>
      <c r="I29" s="3">
        <f>Tabla13[[#This Row],[TIMEOUT]]/Tabla13[[#This Row],[WOS]]</f>
        <v>0</v>
      </c>
    </row>
    <row r="30" spans="2:9" x14ac:dyDescent="0.2">
      <c r="B30" s="5">
        <v>22171</v>
      </c>
      <c r="C30" s="5" t="s">
        <v>39</v>
      </c>
      <c r="D30" s="5">
        <v>22125</v>
      </c>
      <c r="E30" s="5">
        <v>46</v>
      </c>
      <c r="F30" s="5"/>
      <c r="G30" s="3">
        <f>Tabla13[[#This Row],[COMPLETE]]/Tabla13[[#This Row],[WOS]]</f>
        <v>0.99792521762662934</v>
      </c>
      <c r="H30" s="3">
        <f>Tabla13[[#This Row],[FAILED]]/Tabla13[[#This Row],[WOS]]</f>
        <v>2.0747823733706194E-3</v>
      </c>
      <c r="I30" s="3">
        <f>Tabla13[[#This Row],[TIMEOUT]]/Tabla13[[#This Row],[WOS]]</f>
        <v>0</v>
      </c>
    </row>
    <row r="31" spans="2:9" x14ac:dyDescent="0.2">
      <c r="B31" s="5">
        <v>17</v>
      </c>
      <c r="C31" s="5" t="s">
        <v>21</v>
      </c>
      <c r="D31" s="5">
        <v>15</v>
      </c>
      <c r="E31" s="5">
        <v>2</v>
      </c>
      <c r="F31" s="5"/>
      <c r="G31" s="3">
        <f>Tabla13[[#This Row],[COMPLETE]]/Tabla13[[#This Row],[WOS]]</f>
        <v>0.88235294117647056</v>
      </c>
      <c r="H31" s="3">
        <f>Tabla13[[#This Row],[FAILED]]/Tabla13[[#This Row],[WOS]]</f>
        <v>0.11764705882352941</v>
      </c>
      <c r="I31" s="3">
        <f>Tabla13[[#This Row],[TIMEOUT]]/Tabla13[[#This Row],[WOS]]</f>
        <v>0</v>
      </c>
    </row>
    <row r="32" spans="2:9" x14ac:dyDescent="0.2">
      <c r="B32" s="5">
        <v>1</v>
      </c>
      <c r="C32" s="5" t="s">
        <v>40</v>
      </c>
      <c r="D32" s="5">
        <v>1</v>
      </c>
      <c r="E32" s="5"/>
      <c r="F32" s="5"/>
      <c r="G32" s="3">
        <f>Tabla13[[#This Row],[COMPLETE]]/Tabla13[[#This Row],[WOS]]</f>
        <v>1</v>
      </c>
      <c r="H32" s="3">
        <f>Tabla13[[#This Row],[FAILED]]/Tabla13[[#This Row],[WOS]]</f>
        <v>0</v>
      </c>
      <c r="I32" s="3">
        <f>Tabla13[[#This Row],[TIMEOUT]]/Tabla13[[#This Row],[WOS]]</f>
        <v>0</v>
      </c>
    </row>
    <row r="33" spans="2:9" x14ac:dyDescent="0.2">
      <c r="B33" s="5">
        <v>10268</v>
      </c>
      <c r="C33" s="5" t="s">
        <v>22</v>
      </c>
      <c r="D33" s="5">
        <v>10170</v>
      </c>
      <c r="E33" s="5">
        <v>98</v>
      </c>
      <c r="F33" s="5"/>
      <c r="G33" s="3">
        <f>Tabla13[[#This Row],[COMPLETE]]/Tabla13[[#This Row],[WOS]]</f>
        <v>0.9904557849629918</v>
      </c>
      <c r="H33" s="3">
        <f>Tabla13[[#This Row],[FAILED]]/Tabla13[[#This Row],[WOS]]</f>
        <v>9.5442150370081812E-3</v>
      </c>
      <c r="I33" s="3">
        <f>Tabla13[[#This Row],[TIMEOUT]]/Tabla13[[#This Row],[WOS]]</f>
        <v>0</v>
      </c>
    </row>
    <row r="34" spans="2:9" x14ac:dyDescent="0.2">
      <c r="B34" s="5">
        <v>42</v>
      </c>
      <c r="C34" s="5" t="s">
        <v>23</v>
      </c>
      <c r="D34" s="5">
        <v>42</v>
      </c>
      <c r="E34" s="5"/>
      <c r="F34" s="5"/>
      <c r="G34" s="3">
        <f>Tabla13[[#This Row],[COMPLETE]]/Tabla13[[#This Row],[WOS]]</f>
        <v>1</v>
      </c>
      <c r="H34" s="3">
        <f>Tabla13[[#This Row],[FAILED]]/Tabla13[[#This Row],[WOS]]</f>
        <v>0</v>
      </c>
      <c r="I34" s="3">
        <f>Tabla13[[#This Row],[TIMEOUT]]/Tabla13[[#This Row],[WOS]]</f>
        <v>0</v>
      </c>
    </row>
    <row r="35" spans="2:9" x14ac:dyDescent="0.2">
      <c r="B35" s="5">
        <v>2</v>
      </c>
      <c r="C35" s="5" t="s">
        <v>49</v>
      </c>
      <c r="D35" s="5">
        <v>1</v>
      </c>
      <c r="E35" s="5">
        <v>1</v>
      </c>
      <c r="F35" s="5"/>
      <c r="G35" s="3">
        <f>Tabla13[[#This Row],[COMPLETE]]/Tabla13[[#This Row],[WOS]]</f>
        <v>0.5</v>
      </c>
      <c r="H35" s="3">
        <f>Tabla13[[#This Row],[FAILED]]/Tabla13[[#This Row],[WOS]]</f>
        <v>0.5</v>
      </c>
      <c r="I35" s="3">
        <f>Tabla13[[#This Row],[TIMEOUT]]/Tabla13[[#This Row],[WOS]]</f>
        <v>0</v>
      </c>
    </row>
    <row r="36" spans="2:9" x14ac:dyDescent="0.2">
      <c r="B36" s="5">
        <v>44</v>
      </c>
      <c r="C36" s="5" t="s">
        <v>24</v>
      </c>
      <c r="D36" s="5">
        <v>40</v>
      </c>
      <c r="E36" s="5">
        <v>4</v>
      </c>
      <c r="F36" s="5"/>
      <c r="G36" s="3">
        <f>Tabla13[[#This Row],[COMPLETE]]/Tabla13[[#This Row],[WOS]]</f>
        <v>0.90909090909090906</v>
      </c>
      <c r="H36" s="3">
        <f>Tabla13[[#This Row],[FAILED]]/Tabla13[[#This Row],[WOS]]</f>
        <v>9.0909090909090912E-2</v>
      </c>
      <c r="I36" s="3">
        <f>Tabla13[[#This Row],[TIMEOUT]]/Tabla13[[#This Row],[WOS]]</f>
        <v>0</v>
      </c>
    </row>
    <row r="37" spans="2:9" x14ac:dyDescent="0.2">
      <c r="B37" s="5">
        <v>77</v>
      </c>
      <c r="C37" s="5" t="s">
        <v>41</v>
      </c>
      <c r="D37" s="5">
        <v>66</v>
      </c>
      <c r="E37" s="5">
        <v>11</v>
      </c>
      <c r="F37" s="5"/>
      <c r="G37" s="3">
        <f>Tabla13[[#This Row],[COMPLETE]]/Tabla13[[#This Row],[WOS]]</f>
        <v>0.8571428571428571</v>
      </c>
      <c r="H37" s="3">
        <f>Tabla13[[#This Row],[FAILED]]/Tabla13[[#This Row],[WOS]]</f>
        <v>0.14285714285714285</v>
      </c>
      <c r="I37" s="3">
        <f>Tabla13[[#This Row],[TIMEOUT]]/Tabla13[[#This Row],[WOS]]</f>
        <v>0</v>
      </c>
    </row>
    <row r="38" spans="2:9" x14ac:dyDescent="0.2">
      <c r="B38" s="5">
        <v>1</v>
      </c>
      <c r="C38" s="5" t="s">
        <v>42</v>
      </c>
      <c r="D38" s="5">
        <v>1</v>
      </c>
      <c r="E38" s="5"/>
      <c r="F38" s="5"/>
      <c r="G38" s="3">
        <f>Tabla13[[#This Row],[COMPLETE]]/Tabla13[[#This Row],[WOS]]</f>
        <v>1</v>
      </c>
      <c r="H38" s="3">
        <f>Tabla13[[#This Row],[FAILED]]/Tabla13[[#This Row],[WOS]]</f>
        <v>0</v>
      </c>
      <c r="I38" s="3">
        <f>Tabla13[[#This Row],[TIMEOUT]]/Tabla13[[#This Row],[WOS]]</f>
        <v>0</v>
      </c>
    </row>
  </sheetData>
  <conditionalFormatting sqref="H3:I38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8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8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8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1173</v>
      </c>
      <c r="C3" s="5" t="s">
        <v>38</v>
      </c>
      <c r="D3" s="5">
        <v>460</v>
      </c>
      <c r="E3" s="5">
        <v>713</v>
      </c>
      <c r="F3" s="5"/>
      <c r="G3" s="3">
        <f>Tabla16[[#This Row],[COMPLETE]]/Tabla16[[#This Row],[WOS]]</f>
        <v>0.39215686274509803</v>
      </c>
      <c r="H3" s="3">
        <f>Tabla16[[#This Row],[FAILED]]/Tabla16[[#This Row],[WOS]]</f>
        <v>0.60784313725490191</v>
      </c>
      <c r="I3" s="3">
        <f>Tabla16[[#This Row],[TIMEOUT]]/Tabla16[[#This Row],[WOS]]</f>
        <v>0</v>
      </c>
    </row>
    <row r="4" spans="2:9" x14ac:dyDescent="0.2">
      <c r="B4" s="5">
        <v>6587</v>
      </c>
      <c r="C4" s="5" t="s">
        <v>37</v>
      </c>
      <c r="D4" s="5">
        <v>5981</v>
      </c>
      <c r="E4" s="5">
        <v>606</v>
      </c>
      <c r="F4" s="5"/>
      <c r="G4" s="3">
        <f>Tabla16[[#This Row],[COMPLETE]]/Tabla16[[#This Row],[WOS]]</f>
        <v>0.90800060725671783</v>
      </c>
      <c r="H4" s="3">
        <f>Tabla16[[#This Row],[FAILED]]/Tabla16[[#This Row],[WOS]]</f>
        <v>9.1999392743282227E-2</v>
      </c>
      <c r="I4" s="3">
        <f>Tabla16[[#This Row],[TIMEOUT]]/Tabla16[[#This Row],[WOS]]</f>
        <v>0</v>
      </c>
    </row>
    <row r="5" spans="2:9" x14ac:dyDescent="0.2">
      <c r="B5" s="5">
        <v>7659</v>
      </c>
      <c r="C5" s="5" t="s">
        <v>16</v>
      </c>
      <c r="D5" s="5">
        <v>7278</v>
      </c>
      <c r="E5" s="5">
        <v>381</v>
      </c>
      <c r="F5" s="5"/>
      <c r="G5" s="3">
        <f>Tabla16[[#This Row],[COMPLETE]]/Tabla16[[#This Row],[WOS]]</f>
        <v>0.95025460242851545</v>
      </c>
      <c r="H5" s="3">
        <f>Tabla16[[#This Row],[FAILED]]/Tabla16[[#This Row],[WOS]]</f>
        <v>4.974539757148453E-2</v>
      </c>
      <c r="I5" s="3">
        <f>Tabla16[[#This Row],[TIMEOUT]]/Tabla16[[#This Row],[WOS]]</f>
        <v>0</v>
      </c>
    </row>
    <row r="6" spans="2:9" x14ac:dyDescent="0.2">
      <c r="B6" s="5">
        <v>2858</v>
      </c>
      <c r="C6" s="5" t="s">
        <v>32</v>
      </c>
      <c r="D6" s="5">
        <v>2596</v>
      </c>
      <c r="E6" s="5">
        <v>262</v>
      </c>
      <c r="F6" s="5"/>
      <c r="G6" s="3">
        <f>Tabla16[[#This Row],[COMPLETE]]/Tabla16[[#This Row],[WOS]]</f>
        <v>0.90832750174947519</v>
      </c>
      <c r="H6" s="3">
        <f>Tabla16[[#This Row],[FAILED]]/Tabla16[[#This Row],[WOS]]</f>
        <v>9.1672498250524842E-2</v>
      </c>
      <c r="I6" s="3">
        <f>Tabla16[[#This Row],[TIMEOUT]]/Tabla16[[#This Row],[WOS]]</f>
        <v>0</v>
      </c>
    </row>
    <row r="7" spans="2:9" x14ac:dyDescent="0.2">
      <c r="B7" s="5">
        <v>3699</v>
      </c>
      <c r="C7" s="5" t="s">
        <v>31</v>
      </c>
      <c r="D7" s="5">
        <v>3567</v>
      </c>
      <c r="E7" s="5">
        <v>132</v>
      </c>
      <c r="F7" s="5"/>
      <c r="G7" s="3">
        <f>Tabla16[[#This Row],[COMPLETE]]/Tabla16[[#This Row],[WOS]]</f>
        <v>0.96431467964314677</v>
      </c>
      <c r="H7" s="3">
        <f>Tabla16[[#This Row],[FAILED]]/Tabla16[[#This Row],[WOS]]</f>
        <v>3.5685320356853206E-2</v>
      </c>
      <c r="I7" s="3">
        <f>Tabla16[[#This Row],[TIMEOUT]]/Tabla16[[#This Row],[WOS]]</f>
        <v>0</v>
      </c>
    </row>
    <row r="8" spans="2:9" x14ac:dyDescent="0.2">
      <c r="B8" s="5">
        <v>2555</v>
      </c>
      <c r="C8" s="5" t="s">
        <v>29</v>
      </c>
      <c r="D8" s="5">
        <v>2456</v>
      </c>
      <c r="E8" s="5">
        <v>99</v>
      </c>
      <c r="F8" s="5"/>
      <c r="G8" s="3">
        <f>Tabla16[[#This Row],[COMPLETE]]/Tabla16[[#This Row],[WOS]]</f>
        <v>0.961252446183953</v>
      </c>
      <c r="H8" s="3">
        <f>Tabla16[[#This Row],[FAILED]]/Tabla16[[#This Row],[WOS]]</f>
        <v>3.874755381604697E-2</v>
      </c>
      <c r="I8" s="3">
        <f>Tabla16[[#This Row],[TIMEOUT]]/Tabla16[[#This Row],[WOS]]</f>
        <v>0</v>
      </c>
    </row>
    <row r="9" spans="2:9" x14ac:dyDescent="0.2">
      <c r="B9" s="5">
        <v>10268</v>
      </c>
      <c r="C9" s="5" t="s">
        <v>22</v>
      </c>
      <c r="D9" s="5">
        <v>10170</v>
      </c>
      <c r="E9" s="5">
        <v>98</v>
      </c>
      <c r="F9" s="5"/>
      <c r="G9" s="3">
        <f>Tabla16[[#This Row],[COMPLETE]]/Tabla16[[#This Row],[WOS]]</f>
        <v>0.9904557849629918</v>
      </c>
      <c r="H9" s="3">
        <f>Tabla16[[#This Row],[FAILED]]/Tabla16[[#This Row],[WOS]]</f>
        <v>9.5442150370081812E-3</v>
      </c>
      <c r="I9" s="3">
        <f>Tabla16[[#This Row],[TIMEOUT]]/Tabla16[[#This Row],[WOS]]</f>
        <v>0</v>
      </c>
    </row>
    <row r="10" spans="2:9" x14ac:dyDescent="0.2">
      <c r="B10" s="5">
        <v>74</v>
      </c>
      <c r="C10" s="5" t="s">
        <v>17</v>
      </c>
      <c r="D10" s="5">
        <v>1</v>
      </c>
      <c r="E10" s="5">
        <v>73</v>
      </c>
      <c r="F10" s="5"/>
      <c r="G10" s="3">
        <f>Tabla16[[#This Row],[COMPLETE]]/Tabla16[[#This Row],[WOS]]</f>
        <v>1.3513513513513514E-2</v>
      </c>
      <c r="H10" s="3">
        <f>Tabla16[[#This Row],[FAILED]]/Tabla16[[#This Row],[WOS]]</f>
        <v>0.98648648648648651</v>
      </c>
      <c r="I10" s="3">
        <f>Tabla16[[#This Row],[TIMEOUT]]/Tabla16[[#This Row],[WOS]]</f>
        <v>0</v>
      </c>
    </row>
    <row r="11" spans="2:9" x14ac:dyDescent="0.2">
      <c r="B11" s="5">
        <v>53</v>
      </c>
      <c r="C11" s="5" t="s">
        <v>25</v>
      </c>
      <c r="D11" s="5"/>
      <c r="E11" s="5">
        <v>53</v>
      </c>
      <c r="F11" s="5"/>
      <c r="G11" s="3">
        <f>Tabla16[[#This Row],[COMPLETE]]/Tabla16[[#This Row],[WOS]]</f>
        <v>0</v>
      </c>
      <c r="H11" s="3">
        <f>Tabla16[[#This Row],[FAILED]]/Tabla16[[#This Row],[WOS]]</f>
        <v>1</v>
      </c>
      <c r="I11" s="3">
        <f>Tabla16[[#This Row],[TIMEOUT]]/Tabla16[[#This Row],[WOS]]</f>
        <v>0</v>
      </c>
    </row>
    <row r="12" spans="2:9" x14ac:dyDescent="0.2">
      <c r="B12" s="5">
        <v>134</v>
      </c>
      <c r="C12" s="5" t="s">
        <v>14</v>
      </c>
      <c r="D12" s="5">
        <v>85</v>
      </c>
      <c r="E12" s="5">
        <v>49</v>
      </c>
      <c r="F12" s="5"/>
      <c r="G12" s="3">
        <f>Tabla16[[#This Row],[COMPLETE]]/Tabla16[[#This Row],[WOS]]</f>
        <v>0.63432835820895528</v>
      </c>
      <c r="H12" s="3">
        <f>Tabla16[[#This Row],[FAILED]]/Tabla16[[#This Row],[WOS]]</f>
        <v>0.36567164179104478</v>
      </c>
      <c r="I12" s="3">
        <f>Tabla16[[#This Row],[TIMEOUT]]/Tabla16[[#This Row],[WOS]]</f>
        <v>0</v>
      </c>
    </row>
    <row r="13" spans="2:9" x14ac:dyDescent="0.2">
      <c r="B13" s="5">
        <v>8675</v>
      </c>
      <c r="C13" s="5" t="s">
        <v>36</v>
      </c>
      <c r="D13" s="5">
        <v>8629</v>
      </c>
      <c r="E13" s="5">
        <v>46</v>
      </c>
      <c r="F13" s="5"/>
      <c r="G13" s="3">
        <f>Tabla16[[#This Row],[COMPLETE]]/Tabla16[[#This Row],[WOS]]</f>
        <v>0.99469740634005765</v>
      </c>
      <c r="H13" s="3">
        <f>Tabla16[[#This Row],[FAILED]]/Tabla16[[#This Row],[WOS]]</f>
        <v>5.3025936599423633E-3</v>
      </c>
      <c r="I13" s="3">
        <f>Tabla16[[#This Row],[TIMEOUT]]/Tabla16[[#This Row],[WOS]]</f>
        <v>0</v>
      </c>
    </row>
    <row r="14" spans="2:9" x14ac:dyDescent="0.2">
      <c r="B14" s="5">
        <v>22171</v>
      </c>
      <c r="C14" s="5" t="s">
        <v>39</v>
      </c>
      <c r="D14" s="5">
        <v>22125</v>
      </c>
      <c r="E14" s="5">
        <v>46</v>
      </c>
      <c r="F14" s="5"/>
      <c r="G14" s="3">
        <f>Tabla16[[#This Row],[COMPLETE]]/Tabla16[[#This Row],[WOS]]</f>
        <v>0.99792521762662934</v>
      </c>
      <c r="H14" s="3">
        <f>Tabla16[[#This Row],[FAILED]]/Tabla16[[#This Row],[WOS]]</f>
        <v>2.0747823733706194E-3</v>
      </c>
      <c r="I14" s="3">
        <f>Tabla16[[#This Row],[TIMEOUT]]/Tabla16[[#This Row],[WOS]]</f>
        <v>0</v>
      </c>
    </row>
    <row r="15" spans="2:9" x14ac:dyDescent="0.2">
      <c r="B15" s="5">
        <v>29</v>
      </c>
      <c r="C15" s="5" t="s">
        <v>26</v>
      </c>
      <c r="D15" s="5"/>
      <c r="E15" s="5">
        <v>29</v>
      </c>
      <c r="F15" s="5"/>
      <c r="G15" s="3">
        <f>Tabla16[[#This Row],[COMPLETE]]/Tabla16[[#This Row],[WOS]]</f>
        <v>0</v>
      </c>
      <c r="H15" s="3">
        <f>Tabla16[[#This Row],[FAILED]]/Tabla16[[#This Row],[WOS]]</f>
        <v>1</v>
      </c>
      <c r="I15" s="3">
        <f>Tabla16[[#This Row],[TIMEOUT]]/Tabla16[[#This Row],[WOS]]</f>
        <v>0</v>
      </c>
    </row>
    <row r="16" spans="2:9" x14ac:dyDescent="0.2">
      <c r="B16" s="5">
        <v>107</v>
      </c>
      <c r="C16" s="5" t="s">
        <v>35</v>
      </c>
      <c r="D16" s="5">
        <v>80</v>
      </c>
      <c r="E16" s="5">
        <v>27</v>
      </c>
      <c r="F16" s="5"/>
      <c r="G16" s="3">
        <f>Tabla16[[#This Row],[COMPLETE]]/Tabla16[[#This Row],[WOS]]</f>
        <v>0.74766355140186913</v>
      </c>
      <c r="H16" s="3">
        <f>Tabla16[[#This Row],[FAILED]]/Tabla16[[#This Row],[WOS]]</f>
        <v>0.25233644859813081</v>
      </c>
      <c r="I16" s="3">
        <f>Tabla16[[#This Row],[TIMEOUT]]/Tabla16[[#This Row],[WOS]]</f>
        <v>0</v>
      </c>
    </row>
    <row r="17" spans="2:9" x14ac:dyDescent="0.2">
      <c r="B17" s="5">
        <v>115</v>
      </c>
      <c r="C17" s="5" t="s">
        <v>15</v>
      </c>
      <c r="D17" s="5">
        <v>95</v>
      </c>
      <c r="E17" s="5">
        <v>20</v>
      </c>
      <c r="F17" s="5"/>
      <c r="G17" s="3">
        <f>Tabla16[[#This Row],[COMPLETE]]/Tabla16[[#This Row],[WOS]]</f>
        <v>0.82608695652173914</v>
      </c>
      <c r="H17" s="3">
        <f>Tabla16[[#This Row],[FAILED]]/Tabla16[[#This Row],[WOS]]</f>
        <v>0.17391304347826086</v>
      </c>
      <c r="I17" s="3">
        <f>Tabla16[[#This Row],[TIMEOUT]]/Tabla16[[#This Row],[WOS]]</f>
        <v>0</v>
      </c>
    </row>
    <row r="18" spans="2:9" x14ac:dyDescent="0.2">
      <c r="B18" s="5">
        <v>4401</v>
      </c>
      <c r="C18" s="5" t="s">
        <v>13</v>
      </c>
      <c r="D18" s="5">
        <v>4388</v>
      </c>
      <c r="E18" s="5">
        <v>13</v>
      </c>
      <c r="F18" s="5"/>
      <c r="G18" s="3">
        <f>Tabla16[[#This Row],[COMPLETE]]/Tabla16[[#This Row],[WOS]]</f>
        <v>0.99704612588048169</v>
      </c>
      <c r="H18" s="3">
        <f>Tabla16[[#This Row],[FAILED]]/Tabla16[[#This Row],[WOS]]</f>
        <v>2.9538741195182911E-3</v>
      </c>
      <c r="I18" s="3">
        <f>Tabla16[[#This Row],[TIMEOUT]]/Tabla16[[#This Row],[WOS]]</f>
        <v>0</v>
      </c>
    </row>
    <row r="19" spans="2:9" x14ac:dyDescent="0.2">
      <c r="B19" s="5">
        <v>77</v>
      </c>
      <c r="C19" s="5" t="s">
        <v>41</v>
      </c>
      <c r="D19" s="5">
        <v>66</v>
      </c>
      <c r="E19" s="5">
        <v>11</v>
      </c>
      <c r="F19" s="5"/>
      <c r="G19" s="3">
        <f>Tabla16[[#This Row],[COMPLETE]]/Tabla16[[#This Row],[WOS]]</f>
        <v>0.8571428571428571</v>
      </c>
      <c r="H19" s="3">
        <f>Tabla16[[#This Row],[FAILED]]/Tabla16[[#This Row],[WOS]]</f>
        <v>0.14285714285714285</v>
      </c>
      <c r="I19" s="3">
        <f>Tabla16[[#This Row],[TIMEOUT]]/Tabla16[[#This Row],[WOS]]</f>
        <v>0</v>
      </c>
    </row>
    <row r="20" spans="2:9" x14ac:dyDescent="0.2">
      <c r="B20" s="5">
        <v>3374</v>
      </c>
      <c r="C20" s="5" t="s">
        <v>28</v>
      </c>
      <c r="D20" s="5">
        <v>3365</v>
      </c>
      <c r="E20" s="5">
        <v>9</v>
      </c>
      <c r="F20" s="5"/>
      <c r="G20" s="3">
        <f>Tabla16[[#This Row],[COMPLETE]]/Tabla16[[#This Row],[WOS]]</f>
        <v>0.99733254297569651</v>
      </c>
      <c r="H20" s="3">
        <f>Tabla16[[#This Row],[FAILED]]/Tabla16[[#This Row],[WOS]]</f>
        <v>2.6674570243034974E-3</v>
      </c>
      <c r="I20" s="3">
        <f>Tabla16[[#This Row],[TIMEOUT]]/Tabla16[[#This Row],[WOS]]</f>
        <v>0</v>
      </c>
    </row>
    <row r="21" spans="2:9" x14ac:dyDescent="0.2">
      <c r="B21" s="5">
        <v>41</v>
      </c>
      <c r="C21" s="5" t="s">
        <v>18</v>
      </c>
      <c r="D21" s="5">
        <v>33</v>
      </c>
      <c r="E21" s="5">
        <v>8</v>
      </c>
      <c r="F21" s="5"/>
      <c r="G21" s="3">
        <f>Tabla16[[#This Row],[COMPLETE]]/Tabla16[[#This Row],[WOS]]</f>
        <v>0.80487804878048785</v>
      </c>
      <c r="H21" s="3">
        <f>Tabla16[[#This Row],[FAILED]]/Tabla16[[#This Row],[WOS]]</f>
        <v>0.1951219512195122</v>
      </c>
      <c r="I21" s="3">
        <f>Tabla16[[#This Row],[TIMEOUT]]/Tabla16[[#This Row],[WOS]]</f>
        <v>0</v>
      </c>
    </row>
    <row r="22" spans="2:9" x14ac:dyDescent="0.2">
      <c r="B22" s="5">
        <v>24</v>
      </c>
      <c r="C22" s="5" t="s">
        <v>20</v>
      </c>
      <c r="D22" s="5">
        <v>16</v>
      </c>
      <c r="E22" s="5">
        <v>8</v>
      </c>
      <c r="F22" s="5"/>
      <c r="G22" s="3">
        <f>Tabla16[[#This Row],[COMPLETE]]/Tabla16[[#This Row],[WOS]]</f>
        <v>0.66666666666666663</v>
      </c>
      <c r="H22" s="3">
        <f>Tabla16[[#This Row],[FAILED]]/Tabla16[[#This Row],[WOS]]</f>
        <v>0.33333333333333331</v>
      </c>
      <c r="I22" s="3">
        <f>Tabla16[[#This Row],[TIMEOUT]]/Tabla16[[#This Row],[WOS]]</f>
        <v>0</v>
      </c>
    </row>
    <row r="23" spans="2:9" x14ac:dyDescent="0.2">
      <c r="B23" s="5">
        <v>44</v>
      </c>
      <c r="C23" s="5" t="s">
        <v>24</v>
      </c>
      <c r="D23" s="5">
        <v>40</v>
      </c>
      <c r="E23" s="5">
        <v>4</v>
      </c>
      <c r="F23" s="5"/>
      <c r="G23" s="3">
        <f>Tabla16[[#This Row],[COMPLETE]]/Tabla16[[#This Row],[WOS]]</f>
        <v>0.90909090909090906</v>
      </c>
      <c r="H23" s="3">
        <f>Tabla16[[#This Row],[FAILED]]/Tabla16[[#This Row],[WOS]]</f>
        <v>9.0909090909090912E-2</v>
      </c>
      <c r="I23" s="3">
        <f>Tabla16[[#This Row],[TIMEOUT]]/Tabla16[[#This Row],[WOS]]</f>
        <v>0</v>
      </c>
    </row>
    <row r="24" spans="2:9" x14ac:dyDescent="0.2">
      <c r="B24" s="5">
        <v>75</v>
      </c>
      <c r="C24" s="5" t="s">
        <v>27</v>
      </c>
      <c r="D24" s="5">
        <v>73</v>
      </c>
      <c r="E24" s="5">
        <v>2</v>
      </c>
      <c r="F24" s="5"/>
      <c r="G24" s="3">
        <f>Tabla16[[#This Row],[COMPLETE]]/Tabla16[[#This Row],[WOS]]</f>
        <v>0.97333333333333338</v>
      </c>
      <c r="H24" s="3">
        <f>Tabla16[[#This Row],[FAILED]]/Tabla16[[#This Row],[WOS]]</f>
        <v>2.6666666666666668E-2</v>
      </c>
      <c r="I24" s="3">
        <f>Tabla16[[#This Row],[TIMEOUT]]/Tabla16[[#This Row],[WOS]]</f>
        <v>0</v>
      </c>
    </row>
    <row r="25" spans="2:9" x14ac:dyDescent="0.2">
      <c r="B25" s="5">
        <v>6</v>
      </c>
      <c r="C25" s="5" t="s">
        <v>47</v>
      </c>
      <c r="D25" s="5">
        <v>4</v>
      </c>
      <c r="E25" s="5">
        <v>2</v>
      </c>
      <c r="F25" s="5"/>
      <c r="G25" s="3">
        <f>Tabla16[[#This Row],[COMPLETE]]/Tabla16[[#This Row],[WOS]]</f>
        <v>0.66666666666666663</v>
      </c>
      <c r="H25" s="3">
        <f>Tabla16[[#This Row],[FAILED]]/Tabla16[[#This Row],[WOS]]</f>
        <v>0.33333333333333331</v>
      </c>
      <c r="I25" s="3">
        <f>Tabla16[[#This Row],[TIMEOUT]]/Tabla16[[#This Row],[WOS]]</f>
        <v>0</v>
      </c>
    </row>
    <row r="26" spans="2:9" x14ac:dyDescent="0.2">
      <c r="B26" s="5">
        <v>17</v>
      </c>
      <c r="C26" s="5" t="s">
        <v>21</v>
      </c>
      <c r="D26" s="5">
        <v>15</v>
      </c>
      <c r="E26" s="5">
        <v>2</v>
      </c>
      <c r="F26" s="5"/>
      <c r="G26" s="3">
        <f>Tabla16[[#This Row],[COMPLETE]]/Tabla16[[#This Row],[WOS]]</f>
        <v>0.88235294117647056</v>
      </c>
      <c r="H26" s="3">
        <f>Tabla16[[#This Row],[FAILED]]/Tabla16[[#This Row],[WOS]]</f>
        <v>0.11764705882352941</v>
      </c>
      <c r="I26" s="3">
        <f>Tabla16[[#This Row],[TIMEOUT]]/Tabla16[[#This Row],[WOS]]</f>
        <v>0</v>
      </c>
    </row>
    <row r="27" spans="2:9" x14ac:dyDescent="0.2">
      <c r="B27" s="5">
        <v>1</v>
      </c>
      <c r="C27" s="5" t="s">
        <v>43</v>
      </c>
      <c r="D27" s="5"/>
      <c r="E27" s="5">
        <v>1</v>
      </c>
      <c r="F27" s="5"/>
      <c r="G27" s="3">
        <f>Tabla16[[#This Row],[COMPLETE]]/Tabla16[[#This Row],[WOS]]</f>
        <v>0</v>
      </c>
      <c r="H27" s="3">
        <f>Tabla16[[#This Row],[FAILED]]/Tabla16[[#This Row],[WOS]]</f>
        <v>1</v>
      </c>
      <c r="I27" s="3">
        <f>Tabla16[[#This Row],[TIMEOUT]]/Tabla16[[#This Row],[WOS]]</f>
        <v>0</v>
      </c>
    </row>
    <row r="28" spans="2:9" x14ac:dyDescent="0.2">
      <c r="B28" s="5">
        <v>7</v>
      </c>
      <c r="C28" s="5" t="s">
        <v>48</v>
      </c>
      <c r="D28" s="5">
        <v>6</v>
      </c>
      <c r="E28" s="5">
        <v>1</v>
      </c>
      <c r="F28" s="5"/>
      <c r="G28" s="3">
        <f>Tabla16[[#This Row],[COMPLETE]]/Tabla16[[#This Row],[WOS]]</f>
        <v>0.8571428571428571</v>
      </c>
      <c r="H28" s="3">
        <f>Tabla16[[#This Row],[FAILED]]/Tabla16[[#This Row],[WOS]]</f>
        <v>0.14285714285714285</v>
      </c>
      <c r="I28" s="3">
        <f>Tabla16[[#This Row],[TIMEOUT]]/Tabla16[[#This Row],[WOS]]</f>
        <v>0</v>
      </c>
    </row>
    <row r="29" spans="2:9" x14ac:dyDescent="0.2">
      <c r="B29" s="5">
        <v>13</v>
      </c>
      <c r="C29" s="5" t="s">
        <v>45</v>
      </c>
      <c r="D29" s="5">
        <v>12</v>
      </c>
      <c r="E29" s="5">
        <v>1</v>
      </c>
      <c r="F29" s="5"/>
      <c r="G29" s="3">
        <f>Tabla16[[#This Row],[COMPLETE]]/Tabla16[[#This Row],[WOS]]</f>
        <v>0.92307692307692313</v>
      </c>
      <c r="H29" s="3">
        <f>Tabla16[[#This Row],[FAILED]]/Tabla16[[#This Row],[WOS]]</f>
        <v>7.6923076923076927E-2</v>
      </c>
      <c r="I29" s="3">
        <f>Tabla16[[#This Row],[TIMEOUT]]/Tabla16[[#This Row],[WOS]]</f>
        <v>0</v>
      </c>
    </row>
    <row r="30" spans="2:9" x14ac:dyDescent="0.2">
      <c r="B30" s="5">
        <v>2</v>
      </c>
      <c r="C30" s="5" t="s">
        <v>49</v>
      </c>
      <c r="D30" s="5">
        <v>1</v>
      </c>
      <c r="E30" s="5">
        <v>1</v>
      </c>
      <c r="F30" s="5"/>
      <c r="G30" s="3">
        <f>Tabla16[[#This Row],[COMPLETE]]/Tabla16[[#This Row],[WOS]]</f>
        <v>0.5</v>
      </c>
      <c r="H30" s="3">
        <f>Tabla16[[#This Row],[FAILED]]/Tabla16[[#This Row],[WOS]]</f>
        <v>0.5</v>
      </c>
      <c r="I30" s="3">
        <f>Tabla16[[#This Row],[TIMEOUT]]/Tabla16[[#This Row],[WOS]]</f>
        <v>0</v>
      </c>
    </row>
    <row r="31" spans="2:9" x14ac:dyDescent="0.2">
      <c r="B31" s="5">
        <v>507</v>
      </c>
      <c r="C31" s="5" t="s">
        <v>19</v>
      </c>
      <c r="D31" s="5"/>
      <c r="E31" s="5"/>
      <c r="F31" s="5">
        <v>507</v>
      </c>
      <c r="G31" s="3">
        <f>Tabla16[[#This Row],[COMPLETE]]/Tabla16[[#This Row],[WOS]]</f>
        <v>0</v>
      </c>
      <c r="H31" s="3">
        <f>Tabla16[[#This Row],[FAILED]]/Tabla16[[#This Row],[WOS]]</f>
        <v>0</v>
      </c>
      <c r="I31" s="3">
        <f>Tabla16[[#This Row],[TIMEOUT]]/Tabla16[[#This Row],[WOS]]</f>
        <v>1</v>
      </c>
    </row>
    <row r="32" spans="2:9" x14ac:dyDescent="0.2">
      <c r="B32" s="5">
        <v>12</v>
      </c>
      <c r="C32" s="5" t="s">
        <v>44</v>
      </c>
      <c r="D32" s="5"/>
      <c r="E32" s="5"/>
      <c r="F32" s="5">
        <v>12</v>
      </c>
      <c r="G32" s="3">
        <f>Tabla16[[#This Row],[COMPLETE]]/Tabla16[[#This Row],[WOS]]</f>
        <v>0</v>
      </c>
      <c r="H32" s="3">
        <f>Tabla16[[#This Row],[FAILED]]/Tabla16[[#This Row],[WOS]]</f>
        <v>0</v>
      </c>
      <c r="I32" s="3">
        <f>Tabla16[[#This Row],[TIMEOUT]]/Tabla16[[#This Row],[WOS]]</f>
        <v>1</v>
      </c>
    </row>
    <row r="33" spans="2:9" x14ac:dyDescent="0.2">
      <c r="B33" s="5">
        <v>2</v>
      </c>
      <c r="C33" s="5" t="s">
        <v>33</v>
      </c>
      <c r="D33" s="5"/>
      <c r="E33" s="5"/>
      <c r="F33" s="5">
        <v>2</v>
      </c>
      <c r="G33" s="3">
        <f>Tabla16[[#This Row],[COMPLETE]]/Tabla16[[#This Row],[WOS]]</f>
        <v>0</v>
      </c>
      <c r="H33" s="3">
        <f>Tabla16[[#This Row],[FAILED]]/Tabla16[[#This Row],[WOS]]</f>
        <v>0</v>
      </c>
      <c r="I33" s="3">
        <f>Tabla16[[#This Row],[TIMEOUT]]/Tabla16[[#This Row],[WOS]]</f>
        <v>1</v>
      </c>
    </row>
    <row r="34" spans="2:9" x14ac:dyDescent="0.2">
      <c r="B34" s="5">
        <v>2</v>
      </c>
      <c r="C34" s="5" t="s">
        <v>34</v>
      </c>
      <c r="D34" s="5"/>
      <c r="E34" s="5"/>
      <c r="F34" s="5">
        <v>2</v>
      </c>
      <c r="G34" s="3">
        <f>Tabla16[[#This Row],[COMPLETE]]/Tabla16[[#This Row],[WOS]]</f>
        <v>0</v>
      </c>
      <c r="H34" s="3">
        <f>Tabla16[[#This Row],[FAILED]]/Tabla16[[#This Row],[WOS]]</f>
        <v>0</v>
      </c>
      <c r="I34" s="3">
        <f>Tabla16[[#This Row],[TIMEOUT]]/Tabla16[[#This Row],[WOS]]</f>
        <v>1</v>
      </c>
    </row>
    <row r="35" spans="2:9" x14ac:dyDescent="0.2">
      <c r="B35" s="5">
        <v>21</v>
      </c>
      <c r="C35" s="5" t="s">
        <v>30</v>
      </c>
      <c r="D35" s="5">
        <v>21</v>
      </c>
      <c r="E35" s="5"/>
      <c r="F35" s="5"/>
      <c r="G35" s="3">
        <f>Tabla16[[#This Row],[COMPLETE]]/Tabla16[[#This Row],[WOS]]</f>
        <v>1</v>
      </c>
      <c r="H35" s="3">
        <f>Tabla16[[#This Row],[FAILED]]/Tabla16[[#This Row],[WOS]]</f>
        <v>0</v>
      </c>
      <c r="I35" s="3">
        <f>Tabla16[[#This Row],[TIMEOUT]]/Tabla16[[#This Row],[WOS]]</f>
        <v>0</v>
      </c>
    </row>
    <row r="36" spans="2:9" x14ac:dyDescent="0.2">
      <c r="B36" s="5">
        <v>1</v>
      </c>
      <c r="C36" s="5" t="s">
        <v>40</v>
      </c>
      <c r="D36" s="5">
        <v>1</v>
      </c>
      <c r="E36" s="5"/>
      <c r="F36" s="5"/>
      <c r="G36" s="3">
        <f>Tabla16[[#This Row],[COMPLETE]]/Tabla16[[#This Row],[WOS]]</f>
        <v>1</v>
      </c>
      <c r="H36" s="3">
        <f>Tabla16[[#This Row],[FAILED]]/Tabla16[[#This Row],[WOS]]</f>
        <v>0</v>
      </c>
      <c r="I36" s="3">
        <f>Tabla16[[#This Row],[TIMEOUT]]/Tabla16[[#This Row],[WOS]]</f>
        <v>0</v>
      </c>
    </row>
    <row r="37" spans="2:9" x14ac:dyDescent="0.2">
      <c r="B37" s="5">
        <v>42</v>
      </c>
      <c r="C37" s="5" t="s">
        <v>23</v>
      </c>
      <c r="D37" s="5">
        <v>42</v>
      </c>
      <c r="E37" s="5"/>
      <c r="F37" s="5"/>
      <c r="G37" s="3">
        <f>Tabla16[[#This Row],[COMPLETE]]/Tabla16[[#This Row],[WOS]]</f>
        <v>1</v>
      </c>
      <c r="H37" s="3">
        <f>Tabla16[[#This Row],[FAILED]]/Tabla16[[#This Row],[WOS]]</f>
        <v>0</v>
      </c>
      <c r="I37" s="3">
        <f>Tabla16[[#This Row],[TIMEOUT]]/Tabla16[[#This Row],[WOS]]</f>
        <v>0</v>
      </c>
    </row>
    <row r="38" spans="2:9" x14ac:dyDescent="0.2">
      <c r="B38" s="5">
        <v>1</v>
      </c>
      <c r="C38" s="5" t="s">
        <v>42</v>
      </c>
      <c r="D38" s="5">
        <v>1</v>
      </c>
      <c r="E38" s="5"/>
      <c r="F38" s="5"/>
      <c r="G38" s="3">
        <f>Tabla16[[#This Row],[COMPLETE]]/Tabla16[[#This Row],[WOS]]</f>
        <v>1</v>
      </c>
      <c r="H38" s="3">
        <f>Tabla16[[#This Row],[FAILED]]/Tabla16[[#This Row],[WOS]]</f>
        <v>0</v>
      </c>
      <c r="I38" s="3">
        <f>Tabla16[[#This Row],[TIMEOUT]]/Tabla16[[#This Row],[WOS]]</f>
        <v>0</v>
      </c>
    </row>
  </sheetData>
  <conditionalFormatting sqref="H3:I38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8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8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8"/>
  <sheetViews>
    <sheetView workbookViewId="0">
      <selection activeCell="B9" sqref="B9:C12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6" t="s">
        <v>11</v>
      </c>
      <c r="C2" s="7" t="s">
        <v>12</v>
      </c>
    </row>
    <row r="3" spans="2:3" ht="17" thickBot="1" x14ac:dyDescent="0.25">
      <c r="B3" s="8">
        <v>451</v>
      </c>
      <c r="C3" s="9" t="s">
        <v>50</v>
      </c>
    </row>
    <row r="4" spans="2:3" ht="17" thickBot="1" x14ac:dyDescent="0.25">
      <c r="B4" s="10">
        <v>197</v>
      </c>
      <c r="C4" s="11" t="s">
        <v>51</v>
      </c>
    </row>
    <row r="5" spans="2:3" ht="17" thickBot="1" x14ac:dyDescent="0.25">
      <c r="B5" s="10">
        <v>33</v>
      </c>
      <c r="C5" s="11" t="s">
        <v>52</v>
      </c>
    </row>
    <row r="6" spans="2:3" ht="17" thickBot="1" x14ac:dyDescent="0.25">
      <c r="B6" s="10">
        <v>18</v>
      </c>
      <c r="C6" s="11" t="s">
        <v>53</v>
      </c>
    </row>
    <row r="7" spans="2:3" ht="17" thickBot="1" x14ac:dyDescent="0.25">
      <c r="B7" s="10">
        <v>11</v>
      </c>
      <c r="C7" s="11" t="s">
        <v>54</v>
      </c>
    </row>
    <row r="8" spans="2:3" ht="17" thickBot="1" x14ac:dyDescent="0.25">
      <c r="B8" s="10">
        <v>3</v>
      </c>
      <c r="C8" s="11" t="s">
        <v>55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"/>
  <sheetViews>
    <sheetView workbookViewId="0">
      <selection activeCell="B3" sqref="B3:C6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18" thickBot="1" x14ac:dyDescent="0.25">
      <c r="B3" s="8">
        <v>345</v>
      </c>
      <c r="C3" s="12" t="s">
        <v>56</v>
      </c>
    </row>
    <row r="4" spans="2:3" ht="18" thickBot="1" x14ac:dyDescent="0.25">
      <c r="B4" s="10">
        <v>146</v>
      </c>
      <c r="C4" s="13" t="s">
        <v>57</v>
      </c>
    </row>
    <row r="5" spans="2:3" ht="18" thickBot="1" x14ac:dyDescent="0.25">
      <c r="B5" s="10">
        <v>112</v>
      </c>
      <c r="C5" s="13" t="s">
        <v>58</v>
      </c>
    </row>
    <row r="6" spans="2:3" ht="18" thickBot="1" x14ac:dyDescent="0.25">
      <c r="B6" s="10">
        <v>3</v>
      </c>
      <c r="C6" s="13" t="s">
        <v>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3"/>
  <sheetViews>
    <sheetView workbookViewId="0">
      <selection activeCell="B9" sqref="B9"/>
    </sheetView>
  </sheetViews>
  <sheetFormatPr baseColWidth="10" defaultColWidth="11.5" defaultRowHeight="15" x14ac:dyDescent="0.2"/>
  <cols>
    <col min="1" max="1" width="11.5" style="5"/>
    <col min="2" max="2" width="9.6640625" style="5" bestFit="1" customWidth="1"/>
    <col min="3" max="3" width="92.1640625" style="5" customWidth="1"/>
    <col min="4" max="16384" width="11.5" style="5"/>
  </cols>
  <sheetData>
    <row r="2" spans="2:3" ht="16" thickBot="1" x14ac:dyDescent="0.25">
      <c r="B2" s="6" t="s">
        <v>11</v>
      </c>
      <c r="C2" s="7" t="s">
        <v>12</v>
      </c>
    </row>
    <row r="3" spans="2:3" ht="18" thickBot="1" x14ac:dyDescent="0.25">
      <c r="B3" s="8">
        <v>381</v>
      </c>
      <c r="C3" s="12" t="s">
        <v>46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JAM_MSAN</vt:lpstr>
      <vt:lpstr>JAM_HUA2</vt:lpstr>
      <vt:lpstr>JAM_LDAP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2018-10-03T18:07:45Z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