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5"/>
  <workbookPr/>
  <mc:AlternateContent xmlns:mc="http://schemas.openxmlformats.org/markup-compatibility/2006">
    <mc:Choice Requires="x15">
      <x15ac:absPath xmlns:x15ac="http://schemas.microsoft.com/office/spreadsheetml/2010/11/ac" url="/Users/mirnazertuche/Desktop/"/>
    </mc:Choice>
  </mc:AlternateContent>
  <xr:revisionPtr revIDLastSave="0" documentId="13_ncr:1_{FE1C57E8-C747-8640-AD13-F4B314065C2A}" xr6:coauthVersionLast="36" xr6:coauthVersionMax="37" xr10:uidLastSave="{00000000-0000-0000-0000-000000000000}"/>
  <bookViews>
    <workbookView xWindow="0" yWindow="460" windowWidth="25600" windowHeight="14440" activeTab="5" xr2:uid="{00000000-000D-0000-FFFF-FFFF00000000}"/>
  </bookViews>
  <sheets>
    <sheet name="FULL REPORT" sheetId="1" r:id="rId1"/>
    <sheet name="%TIMEOUT" sheetId="2" r:id="rId2"/>
    <sheet name="%FAILED" sheetId="3" r:id="rId3"/>
    <sheet name="JAM_HUA2 " sheetId="11" r:id="rId4"/>
    <sheet name="JAM_MSAN" sheetId="4" r:id="rId5"/>
    <sheet name="JAM_LDAP" sheetId="1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G43" i="3"/>
  <c r="H18" i="3"/>
  <c r="H43" i="3"/>
  <c r="I18" i="3"/>
  <c r="I43" i="3"/>
  <c r="G42" i="2"/>
  <c r="G43" i="2"/>
  <c r="H42" i="2"/>
  <c r="H43" i="2"/>
  <c r="I42" i="2"/>
  <c r="I43" i="2"/>
  <c r="H24" i="1"/>
  <c r="H49" i="1"/>
  <c r="I24" i="1"/>
  <c r="I49" i="1"/>
  <c r="J24" i="1"/>
  <c r="J49" i="1"/>
  <c r="G20" i="3" l="1"/>
  <c r="G11" i="3"/>
  <c r="G28" i="3"/>
  <c r="H20" i="3"/>
  <c r="H11" i="3"/>
  <c r="H28" i="3"/>
  <c r="I20" i="3"/>
  <c r="I11" i="3"/>
  <c r="I28" i="3"/>
  <c r="H47" i="1"/>
  <c r="H15" i="1"/>
  <c r="H11" i="1"/>
  <c r="H25" i="1"/>
  <c r="I47" i="1"/>
  <c r="I15" i="1"/>
  <c r="I11" i="1"/>
  <c r="I25" i="1"/>
  <c r="J47" i="1"/>
  <c r="J15" i="1"/>
  <c r="J11" i="1"/>
  <c r="J25" i="1"/>
  <c r="G39" i="2"/>
  <c r="G40" i="2"/>
  <c r="G41" i="2"/>
  <c r="H39" i="2"/>
  <c r="H40" i="2"/>
  <c r="H41" i="2"/>
  <c r="I39" i="2"/>
  <c r="I40" i="2"/>
  <c r="I41" i="2"/>
  <c r="I33" i="3" l="1"/>
  <c r="H33" i="3"/>
  <c r="G33" i="3"/>
  <c r="I35" i="3"/>
  <c r="H35" i="3"/>
  <c r="G35" i="3"/>
  <c r="I14" i="3"/>
  <c r="H14" i="3"/>
  <c r="G14" i="3"/>
  <c r="I41" i="3"/>
  <c r="H41" i="3"/>
  <c r="G41" i="3"/>
  <c r="I13" i="3"/>
  <c r="H13" i="3"/>
  <c r="G13" i="3"/>
  <c r="I39" i="3"/>
  <c r="H39" i="3"/>
  <c r="G39" i="3"/>
  <c r="I26" i="3"/>
  <c r="H26" i="3"/>
  <c r="G26" i="3"/>
  <c r="I4" i="3"/>
  <c r="H4" i="3"/>
  <c r="G4" i="3"/>
  <c r="I30" i="3"/>
  <c r="H30" i="3"/>
  <c r="G30" i="3"/>
  <c r="I40" i="3"/>
  <c r="H40" i="3"/>
  <c r="G40" i="3"/>
  <c r="I34" i="3"/>
  <c r="H34" i="3"/>
  <c r="G34" i="3"/>
  <c r="I16" i="3"/>
  <c r="H16" i="3"/>
  <c r="G16" i="3"/>
  <c r="I27" i="3"/>
  <c r="H27" i="3"/>
  <c r="G27" i="3"/>
  <c r="I32" i="3"/>
  <c r="H32" i="3"/>
  <c r="G32" i="3"/>
  <c r="I36" i="3"/>
  <c r="H36" i="3"/>
  <c r="G36" i="3"/>
  <c r="I23" i="3"/>
  <c r="H23" i="3"/>
  <c r="G23" i="3"/>
  <c r="I15" i="3"/>
  <c r="H15" i="3"/>
  <c r="G15" i="3"/>
  <c r="I29" i="3"/>
  <c r="H29" i="3"/>
  <c r="G29" i="3"/>
  <c r="I42" i="3"/>
  <c r="H42" i="3"/>
  <c r="G42" i="3"/>
  <c r="I8" i="3"/>
  <c r="H8" i="3"/>
  <c r="G8" i="3"/>
  <c r="I19" i="3"/>
  <c r="H19" i="3"/>
  <c r="G19" i="3"/>
  <c r="I3" i="3"/>
  <c r="H3" i="3"/>
  <c r="G3" i="3"/>
  <c r="I17" i="3"/>
  <c r="H17" i="3"/>
  <c r="G17" i="3"/>
  <c r="I22" i="3"/>
  <c r="H22" i="3"/>
  <c r="G22" i="3"/>
  <c r="I25" i="3"/>
  <c r="H25" i="3"/>
  <c r="G25" i="3"/>
  <c r="I37" i="3"/>
  <c r="H37" i="3"/>
  <c r="G37" i="3"/>
  <c r="I31" i="3"/>
  <c r="H31" i="3"/>
  <c r="G31" i="3"/>
  <c r="I5" i="3"/>
  <c r="H5" i="3"/>
  <c r="G5" i="3"/>
  <c r="I38" i="3"/>
  <c r="H38" i="3"/>
  <c r="G38" i="3"/>
  <c r="I6" i="3"/>
  <c r="H6" i="3"/>
  <c r="G6" i="3"/>
  <c r="I9" i="3"/>
  <c r="H9" i="3"/>
  <c r="G9" i="3"/>
  <c r="I12" i="3"/>
  <c r="H12" i="3"/>
  <c r="G12" i="3"/>
  <c r="I10" i="3"/>
  <c r="H10" i="3"/>
  <c r="G10" i="3"/>
  <c r="I24" i="3"/>
  <c r="H24" i="3"/>
  <c r="G24" i="3"/>
  <c r="I21" i="3"/>
  <c r="H21" i="3"/>
  <c r="G21" i="3"/>
  <c r="I7" i="3"/>
  <c r="H7" i="3"/>
  <c r="G7" i="3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4" i="2"/>
  <c r="H4" i="2"/>
  <c r="G4" i="2"/>
  <c r="I14" i="2"/>
  <c r="H14" i="2"/>
  <c r="G14" i="2"/>
  <c r="I32" i="2"/>
  <c r="H32" i="2"/>
  <c r="G32" i="2"/>
  <c r="I9" i="2"/>
  <c r="H9" i="2"/>
  <c r="G9" i="2"/>
  <c r="I5" i="2"/>
  <c r="H5" i="2"/>
  <c r="G5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3" i="2"/>
  <c r="H3" i="2"/>
  <c r="G3" i="2"/>
  <c r="I26" i="2"/>
  <c r="H26" i="2"/>
  <c r="G26" i="2"/>
  <c r="I17" i="2"/>
  <c r="H17" i="2"/>
  <c r="G17" i="2"/>
  <c r="I25" i="2"/>
  <c r="H25" i="2"/>
  <c r="G25" i="2"/>
  <c r="I10" i="2"/>
  <c r="H10" i="2"/>
  <c r="G10" i="2"/>
  <c r="I13" i="2"/>
  <c r="H13" i="2"/>
  <c r="G13" i="2"/>
  <c r="I16" i="2"/>
  <c r="H16" i="2"/>
  <c r="G16" i="2"/>
  <c r="I15" i="2"/>
  <c r="H15" i="2"/>
  <c r="G15" i="2"/>
  <c r="I12" i="2"/>
  <c r="H12" i="2"/>
  <c r="G12" i="2"/>
  <c r="I24" i="2"/>
  <c r="H24" i="2"/>
  <c r="G24" i="2"/>
  <c r="I8" i="2"/>
  <c r="H8" i="2"/>
  <c r="G8" i="2"/>
  <c r="I11" i="2"/>
  <c r="H11" i="2"/>
  <c r="G11" i="2"/>
  <c r="I7" i="2"/>
  <c r="H7" i="2"/>
  <c r="G7" i="2"/>
  <c r="I23" i="2"/>
  <c r="H23" i="2"/>
  <c r="G23" i="2"/>
  <c r="I22" i="2"/>
  <c r="H22" i="2"/>
  <c r="G22" i="2"/>
  <c r="I21" i="2"/>
  <c r="H21" i="2"/>
  <c r="G21" i="2"/>
  <c r="I6" i="2"/>
  <c r="H6" i="2"/>
  <c r="G6" i="2"/>
  <c r="I20" i="2"/>
  <c r="H20" i="2"/>
  <c r="G20" i="2"/>
  <c r="I19" i="2"/>
  <c r="H19" i="2"/>
  <c r="G19" i="2"/>
  <c r="I18" i="2"/>
  <c r="H18" i="2"/>
  <c r="G18" i="2"/>
  <c r="J23" i="1"/>
  <c r="I23" i="1"/>
  <c r="H23" i="1"/>
  <c r="J13" i="1"/>
  <c r="I13" i="1"/>
  <c r="H13" i="1"/>
  <c r="J20" i="1"/>
  <c r="I20" i="1"/>
  <c r="H20" i="1"/>
  <c r="J14" i="1"/>
  <c r="I14" i="1"/>
  <c r="H14" i="1"/>
  <c r="J30" i="1"/>
  <c r="I30" i="1"/>
  <c r="H30" i="1"/>
  <c r="J44" i="1"/>
  <c r="I44" i="1"/>
  <c r="H44" i="1"/>
  <c r="J21" i="1"/>
  <c r="I21" i="1"/>
  <c r="H21" i="1"/>
  <c r="J16" i="1"/>
  <c r="I16" i="1"/>
  <c r="H16" i="1"/>
  <c r="J41" i="1"/>
  <c r="I41" i="1"/>
  <c r="H41" i="1"/>
  <c r="J26" i="1"/>
  <c r="I26" i="1"/>
  <c r="H26" i="1"/>
  <c r="J18" i="1"/>
  <c r="I18" i="1"/>
  <c r="H18" i="1"/>
  <c r="J45" i="1"/>
  <c r="I45" i="1"/>
  <c r="H45" i="1"/>
  <c r="J29" i="1"/>
  <c r="I29" i="1"/>
  <c r="H29" i="1"/>
  <c r="J22" i="1"/>
  <c r="I22" i="1"/>
  <c r="H22" i="1"/>
  <c r="J37" i="1"/>
  <c r="I37" i="1"/>
  <c r="H37" i="1"/>
  <c r="J10" i="1"/>
  <c r="I10" i="1"/>
  <c r="H10" i="1"/>
  <c r="J19" i="1"/>
  <c r="I19" i="1"/>
  <c r="H19" i="1"/>
  <c r="J12" i="1"/>
  <c r="I12" i="1"/>
  <c r="H12" i="1"/>
  <c r="J31" i="1"/>
  <c r="I31" i="1"/>
  <c r="H31" i="1"/>
  <c r="J36" i="1"/>
  <c r="I36" i="1"/>
  <c r="H36" i="1"/>
  <c r="J46" i="1"/>
  <c r="I46" i="1"/>
  <c r="H46" i="1"/>
  <c r="J40" i="1"/>
  <c r="I40" i="1"/>
  <c r="H40" i="1"/>
  <c r="J34" i="1"/>
  <c r="I34" i="1"/>
  <c r="H34" i="1"/>
  <c r="J9" i="1"/>
  <c r="I9" i="1"/>
  <c r="H9" i="1"/>
  <c r="J43" i="1"/>
  <c r="I43" i="1"/>
  <c r="H43" i="1"/>
  <c r="J39" i="1"/>
  <c r="I39" i="1"/>
  <c r="H39" i="1"/>
  <c r="J28" i="1"/>
  <c r="I28" i="1"/>
  <c r="H28" i="1"/>
  <c r="J32" i="1"/>
  <c r="I32" i="1"/>
  <c r="H32" i="1"/>
  <c r="J27" i="1"/>
  <c r="I27" i="1"/>
  <c r="H27" i="1"/>
  <c r="J42" i="1"/>
  <c r="I42" i="1"/>
  <c r="H42" i="1"/>
  <c r="J17" i="1"/>
  <c r="I17" i="1"/>
  <c r="H17" i="1"/>
  <c r="J48" i="1"/>
  <c r="I48" i="1"/>
  <c r="H48" i="1"/>
  <c r="J38" i="1"/>
  <c r="I38" i="1"/>
  <c r="H38" i="1"/>
  <c r="J35" i="1"/>
  <c r="I35" i="1"/>
  <c r="H35" i="1"/>
  <c r="J33" i="1"/>
  <c r="I33" i="1"/>
  <c r="H33" i="1"/>
  <c r="B5" i="1"/>
  <c r="B4" i="1"/>
  <c r="B3" i="1"/>
  <c r="B2" i="1"/>
</calcChain>
</file>

<file path=xl/sharedStrings.xml><?xml version="1.0" encoding="utf-8"?>
<sst xmlns="http://schemas.openxmlformats.org/spreadsheetml/2006/main" count="173" uniqueCount="68">
  <si>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</si>
  <si>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</si>
  <si>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</si>
  <si>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</si>
  <si>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</si>
  <si>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</si>
  <si>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</si>
  <si>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</si>
  <si>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</si>
  <si>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</si>
  <si>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</si>
  <si>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</si>
  <si>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</si>
  <si>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</si>
  <si>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</si>
  <si>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</si>
  <si>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</si>
  <si>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</si>
  <si>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</si>
  <si>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JAM_PROG</t>
  </si>
  <si>
    <t>JAM_SABY</t>
  </si>
  <si>
    <t>JAM_WST2</t>
  </si>
  <si>
    <t>JM-PBK-TX-</t>
  </si>
  <si>
    <t>NOR_CVVM</t>
  </si>
  <si>
    <t>SOU_CVVM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</si>
  <si>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</si>
  <si>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</si>
  <si>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</si>
  <si>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</si>
  <si>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</si>
  <si>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</si>
  <si>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</si>
  <si>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</si>
  <si>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JAM_CTG2</t>
  </si>
  <si>
    <t>JAM_CVVM</t>
  </si>
  <si>
    <t>JAM_EMA</t>
  </si>
  <si>
    <t>JAM_HUA2</t>
  </si>
  <si>
    <t>JAM_MSAN</t>
  </si>
  <si>
    <t>JAM_SC14B</t>
  </si>
  <si>
    <t>JAM_ZBRA</t>
  </si>
  <si>
    <t>TKI_HUAW</t>
  </si>
  <si>
    <t>TKI_ZBRA</t>
  </si>
  <si>
    <t>CAY_VOX</t>
  </si>
  <si>
    <t>JAM_CENT</t>
  </si>
  <si>
    <t>BAR_SC31</t>
  </si>
  <si>
    <t>CMV_CARL</t>
  </si>
  <si>
    <t>JAM_MYPN</t>
  </si>
  <si>
    <t>JAM_CTG1</t>
  </si>
  <si>
    <t>NULL</t>
  </si>
  <si>
    <t>HUAWEI_ALREADYEXISTS:The user already exists.</t>
  </si>
  <si>
    <t>HUAWEI_NOUSERDATA:No user data.</t>
  </si>
  <si>
    <t>HUAWEI_NO_ODBDATA:No ODB data.</t>
  </si>
  <si>
    <t>HUAWEI_NOUDETMATCH:No User Defined Exit Type Found.</t>
  </si>
  <si>
    <t>BAR_BBRY</t>
  </si>
  <si>
    <t>JAM_CAR3</t>
  </si>
  <si>
    <t>JAM_MONA</t>
  </si>
  <si>
    <t>JAM_MONT</t>
  </si>
  <si>
    <t>JAM_PTMR</t>
  </si>
  <si>
    <t>HUAWEI_COMPLETE:INVOCATIONERROR: com mslv activation cartridge Huawei soft Switch prov. Huawei Provisioning de Owed Restriction Out</t>
  </si>
  <si>
    <t>HUAWEI_COMPLETE:INVOCATIONERROR: com mslv activation cartridge Huawei soft Switch prov. Huawei Provisioning add Owed Restriction Inc</t>
  </si>
  <si>
    <t>HUA_MSAN_NOUDETMATCH:No User Defined Exit Type Found</t>
  </si>
  <si>
    <t>HUA_MSAN_PORTNOTCONF:The index of extended telephone number is not Configured with telephone number</t>
  </si>
  <si>
    <t>HUA_MSAN_INSTNOTEXIS:The instance does not exist, or the feature is not supported or not configured</t>
  </si>
  <si>
    <t>HUA_MSAN_DEVNOTEXIST:The device does not exist</t>
  </si>
  <si>
    <t>HUA_MSAN_TELALREXIST:The telephone number already exists.</t>
  </si>
  <si>
    <t>FAIL:Mandatory parameter DID or DEV</t>
  </si>
  <si>
    <t>FAIL:Connection to the network element lost.</t>
  </si>
  <si>
    <t xml:space="preserve">FAIL:Search Schema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</si>
</sst>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9" totalsRowShown="0">
  <autoFilter ref="C8:J49" xr:uid="{00000000-0009-0000-0100-000001000000}"/>
  <sortState ref="C9:J49">
    <sortCondition descending="1" ref="C8:C49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43" totalsRowShown="0">
  <autoFilter ref="B2:I43" xr:uid="{F36133E0-1D10-448C-8F5F-F59A14EFC021}"/>
  <sortState ref="B3:I43">
    <sortCondition descending="1" ref="F2:F43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43" totalsRowShown="0">
  <autoFilter ref="B2:I43" xr:uid="{D467E664-69FE-4BD6-89D8-FB663C697635}"/>
  <sortState ref="B3:I43">
    <sortCondition descending="1" ref="E2:E43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8" totalsRowShown="0" headerRowDxfId="5" headerRowBorderDxfId="4" tableBorderDxfId="3">
  <autoFilter ref="B2:C8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9" totalsRowShown="0">
  <autoFilter ref="B2:C9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3" totalsRowShown="0" headerRowDxfId="2" headerRowBorderDxfId="1" tableBorderDxfId="0">
  <autoFilter ref="B2:C3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workbookViewId="0">
      <selection activeCell="M14" sqref="M14"/>
    </sheetView>
  </sheetViews>
  <sheetFormatPr baseColWidth="10" defaultColWidth="11.5" defaultRowHeight="15" x14ac:dyDescent="0.2"/>
  <cols>
    <col min="1" max="1" width="32.1640625" bestFit="1" customWidth="1"/>
    <col min="2" max="2" width="18.1640625" bestFit="1" customWidth="1"/>
    <col min="3" max="3" width="7.5" customWidth="1"/>
    <col min="4" max="4" width="12" bestFit="1" customWidth="1"/>
    <col min="5" max="5" width="11.1640625" bestFit="1" customWidth="1"/>
    <col min="6" max="6" width="11.5" bestFit="1" customWidth="1"/>
  </cols>
  <sheetData>
    <row r="1" spans="1:10" x14ac:dyDescent="0.2">
      <c r="A1" s="1" t="s">
        <v>9</v>
      </c>
      <c r="B1" s="2">
        <v>43395</v>
      </c>
    </row>
    <row r="2" spans="1:10" x14ac:dyDescent="0.2">
      <c r="A2" s="1" t="s">
        <v>0</v>
      </c>
      <c r="B2">
        <f>SUM(Tabla1[WOS])</f>
        <v>67848</v>
      </c>
    </row>
    <row r="3" spans="1:10" x14ac:dyDescent="0.2">
      <c r="A3" s="1" t="s">
        <v>1</v>
      </c>
      <c r="B3">
        <f>SUM(Tabla1[COMPLETE])</f>
        <v>62548</v>
      </c>
    </row>
    <row r="4" spans="1:10" x14ac:dyDescent="0.2">
      <c r="A4" s="1" t="s">
        <v>2</v>
      </c>
      <c r="B4">
        <f>SUM(Tabla1[FAILED])</f>
        <v>1882</v>
      </c>
    </row>
    <row r="5" spans="1:10" x14ac:dyDescent="0.2">
      <c r="A5" s="1" t="s">
        <v>3</v>
      </c>
      <c r="B5">
        <f>SUM(Tabla1[TIMEOUT])</f>
        <v>3418</v>
      </c>
    </row>
    <row r="6" spans="1:10" x14ac:dyDescent="0.2">
      <c r="A6" s="1" t="s">
        <v>10</v>
      </c>
      <c r="B6" s="2">
        <v>43401.999988425923</v>
      </c>
    </row>
    <row r="7" spans="1:10" x14ac:dyDescent="0.2">
      <c r="A7" s="4"/>
    </row>
    <row r="8" spans="1:10" x14ac:dyDescent="0.2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2">
      <c r="C9" s="5">
        <v>21207</v>
      </c>
      <c r="D9" s="5" t="s">
        <v>35</v>
      </c>
      <c r="E9" s="5">
        <v>21154</v>
      </c>
      <c r="F9" s="5">
        <v>53</v>
      </c>
      <c r="G9" s="5"/>
      <c r="H9" s="3">
        <f>Tabla1[[#This Row],[COMPLETE]]/Tabla1[[#This Row],[WOS]]</f>
        <v>0.99750082519922667</v>
      </c>
      <c r="I9" s="3">
        <f>Tabla1[[#This Row],[FAILED]]/Tabla1[[#This Row],[WOS]]</f>
        <v>2.4991748007733294E-3</v>
      </c>
      <c r="J9" s="3">
        <f>Tabla1[[#This Row],[TIMEOUT]]/Tabla1[[#This Row],[WOS]]</f>
        <v>0</v>
      </c>
    </row>
    <row r="10" spans="1:10" x14ac:dyDescent="0.2">
      <c r="C10" s="5">
        <v>9253</v>
      </c>
      <c r="D10" s="5" t="s">
        <v>22</v>
      </c>
      <c r="E10" s="5">
        <v>9167</v>
      </c>
      <c r="F10" s="5">
        <v>86</v>
      </c>
      <c r="G10" s="5"/>
      <c r="H10" s="3">
        <f>Tabla1[[#This Row],[COMPLETE]]/Tabla1[[#This Row],[WOS]]</f>
        <v>0.99070571706473576</v>
      </c>
      <c r="I10" s="3">
        <f>Tabla1[[#This Row],[FAILED]]/Tabla1[[#This Row],[WOS]]</f>
        <v>9.2942829352642385E-3</v>
      </c>
      <c r="J10" s="3">
        <f>Tabla1[[#This Row],[TIMEOUT]]/Tabla1[[#This Row],[WOS]]</f>
        <v>0</v>
      </c>
    </row>
    <row r="11" spans="1:10" x14ac:dyDescent="0.2">
      <c r="C11" s="5">
        <v>8903</v>
      </c>
      <c r="D11" s="5" t="s">
        <v>36</v>
      </c>
      <c r="E11" s="5">
        <v>6327</v>
      </c>
      <c r="F11" s="5">
        <v>590</v>
      </c>
      <c r="G11" s="5">
        <v>1986</v>
      </c>
      <c r="H11" s="3">
        <f>Tabla1[[#This Row],[COMPLETE]]/Tabla1[[#This Row],[WOS]]</f>
        <v>0.71065932831629786</v>
      </c>
      <c r="I11" s="3">
        <f>Tabla1[[#This Row],[FAILED]]/Tabla1[[#This Row],[WOS]]</f>
        <v>6.6269796697742328E-2</v>
      </c>
      <c r="J11" s="3">
        <f>Tabla1[[#This Row],[TIMEOUT]]/Tabla1[[#This Row],[WOS]]</f>
        <v>0.22307087498595979</v>
      </c>
    </row>
    <row r="12" spans="1:10" x14ac:dyDescent="0.2">
      <c r="C12" s="5">
        <v>7418</v>
      </c>
      <c r="D12" s="5" t="s">
        <v>38</v>
      </c>
      <c r="E12" s="5">
        <v>7400</v>
      </c>
      <c r="F12" s="5">
        <v>18</v>
      </c>
      <c r="G12" s="5"/>
      <c r="H12" s="3">
        <f>Tabla1[[#This Row],[COMPLETE]]/Tabla1[[#This Row],[WOS]]</f>
        <v>0.99757346993798868</v>
      </c>
      <c r="I12" s="3">
        <f>Tabla1[[#This Row],[FAILED]]/Tabla1[[#This Row],[WOS]]</f>
        <v>2.4265300620113237E-3</v>
      </c>
      <c r="J12" s="3">
        <f>Tabla1[[#This Row],[TIMEOUT]]/Tabla1[[#This Row],[WOS]]</f>
        <v>0</v>
      </c>
    </row>
    <row r="13" spans="1:10" x14ac:dyDescent="0.2">
      <c r="C13" s="5">
        <v>6860</v>
      </c>
      <c r="D13" s="5" t="s">
        <v>16</v>
      </c>
      <c r="E13" s="5">
        <v>6537</v>
      </c>
      <c r="F13" s="5">
        <v>323</v>
      </c>
      <c r="G13" s="5"/>
      <c r="H13" s="3">
        <f>Tabla1[[#This Row],[COMPLETE]]/Tabla1[[#This Row],[WOS]]</f>
        <v>0.95291545189504379</v>
      </c>
      <c r="I13" s="3">
        <f>Tabla1[[#This Row],[FAILED]]/Tabla1[[#This Row],[WOS]]</f>
        <v>4.708454810495627E-2</v>
      </c>
      <c r="J13" s="3">
        <f>Tabla1[[#This Row],[TIMEOUT]]/Tabla1[[#This Row],[WOS]]</f>
        <v>0</v>
      </c>
    </row>
    <row r="14" spans="1:10" x14ac:dyDescent="0.2">
      <c r="C14" s="5">
        <v>3748</v>
      </c>
      <c r="D14" s="5" t="s">
        <v>13</v>
      </c>
      <c r="E14" s="5">
        <v>3730</v>
      </c>
      <c r="F14" s="5">
        <v>18</v>
      </c>
      <c r="G14" s="5"/>
      <c r="H14" s="3">
        <f>Tabla1[[#This Row],[COMPLETE]]/Tabla1[[#This Row],[WOS]]</f>
        <v>0.99519743863393806</v>
      </c>
      <c r="I14" s="3">
        <f>Tabla1[[#This Row],[FAILED]]/Tabla1[[#This Row],[WOS]]</f>
        <v>4.8025613660618999E-3</v>
      </c>
      <c r="J14" s="3">
        <f>Tabla1[[#This Row],[TIMEOUT]]/Tabla1[[#This Row],[WOS]]</f>
        <v>0</v>
      </c>
    </row>
    <row r="15" spans="1:10" x14ac:dyDescent="0.2">
      <c r="C15" s="5">
        <v>3237</v>
      </c>
      <c r="D15" s="5" t="s">
        <v>28</v>
      </c>
      <c r="E15" s="5">
        <v>3214</v>
      </c>
      <c r="F15" s="5">
        <v>23</v>
      </c>
      <c r="G15" s="5"/>
      <c r="H15" s="3">
        <f>Tabla1[[#This Row],[COMPLETE]]/Tabla1[[#This Row],[WOS]]</f>
        <v>0.99289465554525791</v>
      </c>
      <c r="I15" s="3">
        <f>Tabla1[[#This Row],[FAILED]]/Tabla1[[#This Row],[WOS]]</f>
        <v>7.1053444547420448E-3</v>
      </c>
      <c r="J15" s="3">
        <f>Tabla1[[#This Row],[TIMEOUT]]/Tabla1[[#This Row],[WOS]]</f>
        <v>0</v>
      </c>
    </row>
    <row r="16" spans="1:10" x14ac:dyDescent="0.2">
      <c r="C16" s="5">
        <v>3037</v>
      </c>
      <c r="D16" s="5" t="s">
        <v>29</v>
      </c>
      <c r="E16" s="5">
        <v>2954</v>
      </c>
      <c r="F16" s="5">
        <v>83</v>
      </c>
      <c r="G16" s="5"/>
      <c r="H16" s="3">
        <f>Tabla1[[#This Row],[COMPLETE]]/Tabla1[[#This Row],[WOS]]</f>
        <v>0.97267039841949288</v>
      </c>
      <c r="I16" s="3">
        <f>Tabla1[[#This Row],[FAILED]]/Tabla1[[#This Row],[WOS]]</f>
        <v>2.7329601580507078E-2</v>
      </c>
      <c r="J16" s="3">
        <f>Tabla1[[#This Row],[TIMEOUT]]/Tabla1[[#This Row],[WOS]]</f>
        <v>0</v>
      </c>
    </row>
    <row r="17" spans="3:10" x14ac:dyDescent="0.2">
      <c r="C17" s="5">
        <v>1544</v>
      </c>
      <c r="D17" s="5" t="s">
        <v>37</v>
      </c>
      <c r="E17" s="5">
        <v>499</v>
      </c>
      <c r="F17" s="5">
        <v>378</v>
      </c>
      <c r="G17" s="5">
        <v>667</v>
      </c>
      <c r="H17" s="3">
        <f>Tabla1[[#This Row],[COMPLETE]]/Tabla1[[#This Row],[WOS]]</f>
        <v>0.32318652849740931</v>
      </c>
      <c r="I17" s="3">
        <f>Tabla1[[#This Row],[FAILED]]/Tabla1[[#This Row],[WOS]]</f>
        <v>0.24481865284974094</v>
      </c>
      <c r="J17" s="3">
        <f>Tabla1[[#This Row],[TIMEOUT]]/Tabla1[[#This Row],[WOS]]</f>
        <v>0.43199481865284972</v>
      </c>
    </row>
    <row r="18" spans="3:10" x14ac:dyDescent="0.2">
      <c r="C18" s="5">
        <v>745</v>
      </c>
      <c r="D18" s="5" t="s">
        <v>19</v>
      </c>
      <c r="E18" s="5"/>
      <c r="F18" s="5"/>
      <c r="G18" s="5">
        <v>745</v>
      </c>
      <c r="H18" s="3">
        <f>Tabla1[[#This Row],[COMPLETE]]/Tabla1[[#This Row],[WOS]]</f>
        <v>0</v>
      </c>
      <c r="I18" s="3">
        <f>Tabla1[[#This Row],[FAILED]]/Tabla1[[#This Row],[WOS]]</f>
        <v>0</v>
      </c>
      <c r="J18" s="3">
        <f>Tabla1[[#This Row],[TIMEOUT]]/Tabla1[[#This Row],[WOS]]</f>
        <v>1</v>
      </c>
    </row>
    <row r="19" spans="3:10" x14ac:dyDescent="0.2">
      <c r="C19" s="5">
        <v>532</v>
      </c>
      <c r="D19" s="5" t="s">
        <v>31</v>
      </c>
      <c r="E19" s="5">
        <v>519</v>
      </c>
      <c r="F19" s="5">
        <v>13</v>
      </c>
      <c r="G19" s="5"/>
      <c r="H19" s="3">
        <f>Tabla1[[#This Row],[COMPLETE]]/Tabla1[[#This Row],[WOS]]</f>
        <v>0.97556390977443608</v>
      </c>
      <c r="I19" s="3">
        <f>Tabla1[[#This Row],[FAILED]]/Tabla1[[#This Row],[WOS]]</f>
        <v>2.4436090225563908E-2</v>
      </c>
      <c r="J19" s="3">
        <f>Tabla1[[#This Row],[TIMEOUT]]/Tabla1[[#This Row],[WOS]]</f>
        <v>0</v>
      </c>
    </row>
    <row r="20" spans="3:10" x14ac:dyDescent="0.2">
      <c r="C20" s="5">
        <v>339</v>
      </c>
      <c r="D20" s="5" t="s">
        <v>32</v>
      </c>
      <c r="E20" s="5">
        <v>282</v>
      </c>
      <c r="F20" s="5">
        <v>57</v>
      </c>
      <c r="G20" s="5"/>
      <c r="H20" s="3">
        <f>Tabla1[[#This Row],[COMPLETE]]/Tabla1[[#This Row],[WOS]]</f>
        <v>0.83185840707964598</v>
      </c>
      <c r="I20" s="3">
        <f>Tabla1[[#This Row],[FAILED]]/Tabla1[[#This Row],[WOS]]</f>
        <v>0.16814159292035399</v>
      </c>
      <c r="J20" s="3">
        <f>Tabla1[[#This Row],[TIMEOUT]]/Tabla1[[#This Row],[WOS]]</f>
        <v>0</v>
      </c>
    </row>
    <row r="21" spans="3:10" x14ac:dyDescent="0.2">
      <c r="C21" s="5">
        <v>164</v>
      </c>
      <c r="D21" s="5" t="s">
        <v>14</v>
      </c>
      <c r="E21" s="5">
        <v>147</v>
      </c>
      <c r="F21" s="5">
        <v>17</v>
      </c>
      <c r="G21" s="5"/>
      <c r="H21" s="3">
        <f>Tabla1[[#This Row],[COMPLETE]]/Tabla1[[#This Row],[WOS]]</f>
        <v>0.89634146341463417</v>
      </c>
      <c r="I21" s="3">
        <f>Tabla1[[#This Row],[FAILED]]/Tabla1[[#This Row],[WOS]]</f>
        <v>0.10365853658536585</v>
      </c>
      <c r="J21" s="3">
        <f>Tabla1[[#This Row],[TIMEOUT]]/Tabla1[[#This Row],[WOS]]</f>
        <v>0</v>
      </c>
    </row>
    <row r="22" spans="3:10" x14ac:dyDescent="0.2">
      <c r="C22" s="5">
        <v>137</v>
      </c>
      <c r="D22" s="5" t="s">
        <v>15</v>
      </c>
      <c r="E22" s="5">
        <v>122</v>
      </c>
      <c r="F22" s="5">
        <v>15</v>
      </c>
      <c r="G22" s="5"/>
      <c r="H22" s="3">
        <f>Tabla1[[#This Row],[COMPLETE]]/Tabla1[[#This Row],[WOS]]</f>
        <v>0.89051094890510951</v>
      </c>
      <c r="I22" s="3">
        <f>Tabla1[[#This Row],[FAILED]]/Tabla1[[#This Row],[WOS]]</f>
        <v>0.10948905109489052</v>
      </c>
      <c r="J22" s="3">
        <f>Tabla1[[#This Row],[TIMEOUT]]/Tabla1[[#This Row],[WOS]]</f>
        <v>0</v>
      </c>
    </row>
    <row r="23" spans="3:10" x14ac:dyDescent="0.2">
      <c r="C23" s="5">
        <v>112</v>
      </c>
      <c r="D23" s="5" t="s">
        <v>34</v>
      </c>
      <c r="E23" s="5">
        <v>107</v>
      </c>
      <c r="F23" s="5">
        <v>5</v>
      </c>
      <c r="G23" s="5"/>
      <c r="H23" s="3">
        <f>Tabla1[[#This Row],[COMPLETE]]/Tabla1[[#This Row],[WOS]]</f>
        <v>0.9553571428571429</v>
      </c>
      <c r="I23" s="3">
        <f>Tabla1[[#This Row],[FAILED]]/Tabla1[[#This Row],[WOS]]</f>
        <v>4.4642857142857144E-2</v>
      </c>
      <c r="J23" s="3">
        <f>Tabla1[[#This Row],[TIMEOUT]]/Tabla1[[#This Row],[WOS]]</f>
        <v>0</v>
      </c>
    </row>
    <row r="24" spans="3:10" x14ac:dyDescent="0.2">
      <c r="C24" s="5">
        <v>104</v>
      </c>
      <c r="D24" s="5" t="s">
        <v>40</v>
      </c>
      <c r="E24" s="5">
        <v>90</v>
      </c>
      <c r="F24" s="5">
        <v>14</v>
      </c>
      <c r="G24" s="5"/>
      <c r="H24" s="3">
        <f>Tabla1[[#This Row],[COMPLETE]]/Tabla1[[#This Row],[WOS]]</f>
        <v>0.86538461538461542</v>
      </c>
      <c r="I24" s="3">
        <f>Tabla1[[#This Row],[FAILED]]/Tabla1[[#This Row],[WOS]]</f>
        <v>0.13461538461538461</v>
      </c>
      <c r="J24" s="3">
        <f>Tabla1[[#This Row],[TIMEOUT]]/Tabla1[[#This Row],[WOS]]</f>
        <v>0</v>
      </c>
    </row>
    <row r="25" spans="3:10" x14ac:dyDescent="0.2">
      <c r="C25" s="5">
        <v>91</v>
      </c>
      <c r="D25" s="5" t="s">
        <v>17</v>
      </c>
      <c r="E25" s="5">
        <v>24</v>
      </c>
      <c r="F25" s="5">
        <v>67</v>
      </c>
      <c r="G25" s="5"/>
      <c r="H25" s="3">
        <f>Tabla1[[#This Row],[COMPLETE]]/Tabla1[[#This Row],[WOS]]</f>
        <v>0.26373626373626374</v>
      </c>
      <c r="I25" s="3">
        <f>Tabla1[[#This Row],[FAILED]]/Tabla1[[#This Row],[WOS]]</f>
        <v>0.73626373626373631</v>
      </c>
      <c r="J25" s="3">
        <f>Tabla1[[#This Row],[TIMEOUT]]/Tabla1[[#This Row],[WOS]]</f>
        <v>0</v>
      </c>
    </row>
    <row r="26" spans="3:10" x14ac:dyDescent="0.2">
      <c r="C26" s="5">
        <v>82</v>
      </c>
      <c r="D26" s="5" t="s">
        <v>27</v>
      </c>
      <c r="E26" s="5">
        <v>79</v>
      </c>
      <c r="F26" s="5">
        <v>3</v>
      </c>
      <c r="G26" s="5"/>
      <c r="H26" s="3">
        <f>Tabla1[[#This Row],[COMPLETE]]/Tabla1[[#This Row],[WOS]]</f>
        <v>0.96341463414634143</v>
      </c>
      <c r="I26" s="3">
        <f>Tabla1[[#This Row],[FAILED]]/Tabla1[[#This Row],[WOS]]</f>
        <v>3.6585365853658534E-2</v>
      </c>
      <c r="J26" s="3">
        <f>Tabla1[[#This Row],[TIMEOUT]]/Tabla1[[#This Row],[WOS]]</f>
        <v>0</v>
      </c>
    </row>
    <row r="27" spans="3:10" x14ac:dyDescent="0.2">
      <c r="C27" s="5">
        <v>59</v>
      </c>
      <c r="D27" s="5" t="s">
        <v>18</v>
      </c>
      <c r="E27" s="5">
        <v>46</v>
      </c>
      <c r="F27" s="5">
        <v>13</v>
      </c>
      <c r="G27" s="5"/>
      <c r="H27" s="3">
        <f>Tabla1[[#This Row],[COMPLETE]]/Tabla1[[#This Row],[WOS]]</f>
        <v>0.77966101694915257</v>
      </c>
      <c r="I27" s="3">
        <f>Tabla1[[#This Row],[FAILED]]/Tabla1[[#This Row],[WOS]]</f>
        <v>0.22033898305084745</v>
      </c>
      <c r="J27" s="3">
        <f>Tabla1[[#This Row],[TIMEOUT]]/Tabla1[[#This Row],[WOS]]</f>
        <v>0</v>
      </c>
    </row>
    <row r="28" spans="3:10" x14ac:dyDescent="0.2">
      <c r="C28" s="5">
        <v>54</v>
      </c>
      <c r="D28" s="5" t="s">
        <v>25</v>
      </c>
      <c r="E28" s="5">
        <v>1</v>
      </c>
      <c r="F28" s="5">
        <v>53</v>
      </c>
      <c r="G28" s="5"/>
      <c r="H28" s="3">
        <f>Tabla1[[#This Row],[COMPLETE]]/Tabla1[[#This Row],[WOS]]</f>
        <v>1.8518518518518517E-2</v>
      </c>
      <c r="I28" s="3">
        <f>Tabla1[[#This Row],[FAILED]]/Tabla1[[#This Row],[WOS]]</f>
        <v>0.98148148148148151</v>
      </c>
      <c r="J28" s="3">
        <f>Tabla1[[#This Row],[TIMEOUT]]/Tabla1[[#This Row],[WOS]]</f>
        <v>0</v>
      </c>
    </row>
    <row r="29" spans="3:10" x14ac:dyDescent="0.2">
      <c r="C29" s="5">
        <v>39</v>
      </c>
      <c r="D29" s="5" t="s">
        <v>26</v>
      </c>
      <c r="E29" s="5"/>
      <c r="F29" s="5">
        <v>39</v>
      </c>
      <c r="G29" s="5"/>
      <c r="H29" s="3">
        <f>Tabla1[[#This Row],[COMPLETE]]/Tabla1[[#This Row],[WOS]]</f>
        <v>0</v>
      </c>
      <c r="I29" s="3">
        <f>Tabla1[[#This Row],[FAILED]]/Tabla1[[#This Row],[WOS]]</f>
        <v>1</v>
      </c>
      <c r="J29" s="3">
        <f>Tabla1[[#This Row],[TIMEOUT]]/Tabla1[[#This Row],[WOS]]</f>
        <v>0</v>
      </c>
    </row>
    <row r="30" spans="3:10" x14ac:dyDescent="0.2">
      <c r="C30" s="5">
        <v>31</v>
      </c>
      <c r="D30" s="5" t="s">
        <v>30</v>
      </c>
      <c r="E30" s="5">
        <v>31</v>
      </c>
      <c r="F30" s="5"/>
      <c r="G30" s="5"/>
      <c r="H30" s="3">
        <f>Tabla1[[#This Row],[COMPLETE]]/Tabla1[[#This Row],[WOS]]</f>
        <v>1</v>
      </c>
      <c r="I30" s="3">
        <f>Tabla1[[#This Row],[FAILED]]/Tabla1[[#This Row],[WOS]]</f>
        <v>0</v>
      </c>
      <c r="J30" s="3">
        <f>Tabla1[[#This Row],[TIMEOUT]]/Tabla1[[#This Row],[WOS]]</f>
        <v>0</v>
      </c>
    </row>
    <row r="31" spans="3:10" x14ac:dyDescent="0.2">
      <c r="C31" s="5">
        <v>30</v>
      </c>
      <c r="D31" s="5" t="s">
        <v>23</v>
      </c>
      <c r="E31" s="5">
        <v>26</v>
      </c>
      <c r="F31" s="5">
        <v>4</v>
      </c>
      <c r="G31" s="5"/>
      <c r="H31" s="3">
        <f>Tabla1[[#This Row],[COMPLETE]]/Tabla1[[#This Row],[WOS]]</f>
        <v>0.8666666666666667</v>
      </c>
      <c r="I31" s="3">
        <f>Tabla1[[#This Row],[FAILED]]/Tabla1[[#This Row],[WOS]]</f>
        <v>0.13333333333333333</v>
      </c>
      <c r="J31" s="3">
        <f>Tabla1[[#This Row],[TIMEOUT]]/Tabla1[[#This Row],[WOS]]</f>
        <v>0</v>
      </c>
    </row>
    <row r="32" spans="3:10" x14ac:dyDescent="0.2">
      <c r="C32" s="5">
        <v>24</v>
      </c>
      <c r="D32" s="5" t="s">
        <v>20</v>
      </c>
      <c r="E32" s="5">
        <v>23</v>
      </c>
      <c r="F32" s="5">
        <v>1</v>
      </c>
      <c r="G32" s="5"/>
      <c r="H32" s="3">
        <f>Tabla1[[#This Row],[COMPLETE]]/Tabla1[[#This Row],[WOS]]</f>
        <v>0.95833333333333337</v>
      </c>
      <c r="I32" s="3">
        <f>Tabla1[[#This Row],[FAILED]]/Tabla1[[#This Row],[WOS]]</f>
        <v>4.1666666666666664E-2</v>
      </c>
      <c r="J32" s="3">
        <f>Tabla1[[#This Row],[TIMEOUT]]/Tabla1[[#This Row],[WOS]]</f>
        <v>0</v>
      </c>
    </row>
    <row r="33" spans="3:10" x14ac:dyDescent="0.2">
      <c r="C33" s="5">
        <v>23</v>
      </c>
      <c r="D33" s="5" t="s">
        <v>24</v>
      </c>
      <c r="E33" s="5">
        <v>21</v>
      </c>
      <c r="F33" s="5">
        <v>2</v>
      </c>
      <c r="G33" s="5"/>
      <c r="H33" s="3">
        <f>Tabla1[[#This Row],[COMPLETE]]/Tabla1[[#This Row],[WOS]]</f>
        <v>0.91304347826086951</v>
      </c>
      <c r="I33" s="3">
        <f>Tabla1[[#This Row],[FAILED]]/Tabla1[[#This Row],[WOS]]</f>
        <v>8.6956521739130432E-2</v>
      </c>
      <c r="J33" s="3">
        <f>Tabla1[[#This Row],[TIMEOUT]]/Tabla1[[#This Row],[WOS]]</f>
        <v>0</v>
      </c>
    </row>
    <row r="34" spans="3:10" x14ac:dyDescent="0.2">
      <c r="C34" s="5">
        <v>18</v>
      </c>
      <c r="D34" s="5" t="s">
        <v>54</v>
      </c>
      <c r="E34" s="5">
        <v>18</v>
      </c>
      <c r="F34" s="5"/>
      <c r="G34" s="5"/>
      <c r="H34" s="3">
        <f>Tabla1[[#This Row],[COMPLETE]]/Tabla1[[#This Row],[WOS]]</f>
        <v>1</v>
      </c>
      <c r="I34" s="3">
        <f>Tabla1[[#This Row],[FAILED]]/Tabla1[[#This Row],[WOS]]</f>
        <v>0</v>
      </c>
      <c r="J34" s="3">
        <f>Tabla1[[#This Row],[TIMEOUT]]/Tabla1[[#This Row],[WOS]]</f>
        <v>0</v>
      </c>
    </row>
    <row r="35" spans="3:10" x14ac:dyDescent="0.2">
      <c r="C35" s="5">
        <v>17</v>
      </c>
      <c r="D35" s="5" t="s">
        <v>45</v>
      </c>
      <c r="E35" s="5"/>
      <c r="F35" s="5"/>
      <c r="G35" s="5">
        <v>17</v>
      </c>
      <c r="H35" s="3">
        <f>Tabla1[[#This Row],[COMPLETE]]/Tabla1[[#This Row],[WOS]]</f>
        <v>0</v>
      </c>
      <c r="I35" s="3">
        <f>Tabla1[[#This Row],[FAILED]]/Tabla1[[#This Row],[WOS]]</f>
        <v>0</v>
      </c>
      <c r="J35" s="3">
        <f>Tabla1[[#This Row],[TIMEOUT]]/Tabla1[[#This Row],[WOS]]</f>
        <v>1</v>
      </c>
    </row>
    <row r="36" spans="3:10" x14ac:dyDescent="0.2">
      <c r="C36" s="5">
        <v>8</v>
      </c>
      <c r="D36" s="5" t="s">
        <v>39</v>
      </c>
      <c r="E36" s="5">
        <v>5</v>
      </c>
      <c r="F36" s="5">
        <v>3</v>
      </c>
      <c r="G36" s="5"/>
      <c r="H36" s="3">
        <f>Tabla1[[#This Row],[COMPLETE]]/Tabla1[[#This Row],[WOS]]</f>
        <v>0.625</v>
      </c>
      <c r="I36" s="3">
        <f>Tabla1[[#This Row],[FAILED]]/Tabla1[[#This Row],[WOS]]</f>
        <v>0.375</v>
      </c>
      <c r="J36" s="3">
        <f>Tabla1[[#This Row],[TIMEOUT]]/Tabla1[[#This Row],[WOS]]</f>
        <v>0</v>
      </c>
    </row>
    <row r="37" spans="3:10" x14ac:dyDescent="0.2">
      <c r="C37" s="5">
        <v>7</v>
      </c>
      <c r="D37" s="5" t="s">
        <v>57</v>
      </c>
      <c r="E37" s="5">
        <v>6</v>
      </c>
      <c r="F37" s="5">
        <v>1</v>
      </c>
      <c r="G37" s="5"/>
      <c r="H37" s="3">
        <f>Tabla1[[#This Row],[COMPLETE]]/Tabla1[[#This Row],[WOS]]</f>
        <v>0.8571428571428571</v>
      </c>
      <c r="I37" s="3">
        <f>Tabla1[[#This Row],[FAILED]]/Tabla1[[#This Row],[WOS]]</f>
        <v>0.14285714285714285</v>
      </c>
      <c r="J37" s="3">
        <f>Tabla1[[#This Row],[TIMEOUT]]/Tabla1[[#This Row],[WOS]]</f>
        <v>0</v>
      </c>
    </row>
    <row r="38" spans="3:10" x14ac:dyDescent="0.2">
      <c r="C38" s="5">
        <v>5</v>
      </c>
      <c r="D38" s="5" t="s">
        <v>43</v>
      </c>
      <c r="E38" s="5">
        <v>5</v>
      </c>
      <c r="F38" s="5"/>
      <c r="G38" s="5"/>
      <c r="H38" s="3">
        <f>Tabla1[[#This Row],[COMPLETE]]/Tabla1[[#This Row],[WOS]]</f>
        <v>1</v>
      </c>
      <c r="I38" s="3">
        <f>Tabla1[[#This Row],[FAILED]]/Tabla1[[#This Row],[WOS]]</f>
        <v>0</v>
      </c>
      <c r="J38" s="3">
        <f>Tabla1[[#This Row],[TIMEOUT]]/Tabla1[[#This Row],[WOS]]</f>
        <v>0</v>
      </c>
    </row>
    <row r="39" spans="3:10" x14ac:dyDescent="0.2">
      <c r="C39" s="5">
        <v>5</v>
      </c>
      <c r="D39" s="5" t="s">
        <v>21</v>
      </c>
      <c r="E39" s="5">
        <v>5</v>
      </c>
      <c r="F39" s="5"/>
      <c r="G39" s="5"/>
      <c r="H39" s="3">
        <f>Tabla1[[#This Row],[COMPLETE]]/Tabla1[[#This Row],[WOS]]</f>
        <v>1</v>
      </c>
      <c r="I39" s="3">
        <f>Tabla1[[#This Row],[FAILED]]/Tabla1[[#This Row],[WOS]]</f>
        <v>0</v>
      </c>
      <c r="J39" s="3">
        <f>Tabla1[[#This Row],[TIMEOUT]]/Tabla1[[#This Row],[WOS]]</f>
        <v>0</v>
      </c>
    </row>
    <row r="40" spans="3:10" x14ac:dyDescent="0.2">
      <c r="C40" s="5">
        <v>2</v>
      </c>
      <c r="D40" s="5" t="s">
        <v>53</v>
      </c>
      <c r="E40" s="5">
        <v>1</v>
      </c>
      <c r="F40" s="5">
        <v>1</v>
      </c>
      <c r="G40" s="5"/>
      <c r="H40" s="3">
        <f>Tabla1[[#This Row],[COMPLETE]]/Tabla1[[#This Row],[WOS]]</f>
        <v>0.5</v>
      </c>
      <c r="I40" s="3">
        <f>Tabla1[[#This Row],[FAILED]]/Tabla1[[#This Row],[WOS]]</f>
        <v>0.5</v>
      </c>
      <c r="J40" s="3">
        <f>Tabla1[[#This Row],[TIMEOUT]]/Tabla1[[#This Row],[WOS]]</f>
        <v>0</v>
      </c>
    </row>
    <row r="41" spans="3:10" x14ac:dyDescent="0.2">
      <c r="C41" s="5">
        <v>2</v>
      </c>
      <c r="D41" s="5" t="s">
        <v>42</v>
      </c>
      <c r="E41" s="5"/>
      <c r="F41" s="5">
        <v>2</v>
      </c>
      <c r="G41" s="5"/>
      <c r="H41" s="3">
        <f>Tabla1[[#This Row],[COMPLETE]]/Tabla1[[#This Row],[WOS]]</f>
        <v>0</v>
      </c>
      <c r="I41" s="3">
        <f>Tabla1[[#This Row],[FAILED]]/Tabla1[[#This Row],[WOS]]</f>
        <v>1</v>
      </c>
      <c r="J41" s="3">
        <f>Tabla1[[#This Row],[TIMEOUT]]/Tabla1[[#This Row],[WOS]]</f>
        <v>0</v>
      </c>
    </row>
    <row r="42" spans="3:10" x14ac:dyDescent="0.2">
      <c r="C42" s="5">
        <v>2</v>
      </c>
      <c r="D42" s="5" t="s">
        <v>47</v>
      </c>
      <c r="E42" s="5"/>
      <c r="F42" s="5"/>
      <c r="G42" s="5">
        <v>2</v>
      </c>
      <c r="H42" s="3">
        <f>Tabla1[[#This Row],[COMPLETE]]/Tabla1[[#This Row],[WOS]]</f>
        <v>0</v>
      </c>
      <c r="I42" s="3">
        <f>Tabla1[[#This Row],[FAILED]]/Tabla1[[#This Row],[WOS]]</f>
        <v>0</v>
      </c>
      <c r="J42" s="3">
        <f>Tabla1[[#This Row],[TIMEOUT]]/Tabla1[[#This Row],[WOS]]</f>
        <v>1</v>
      </c>
    </row>
    <row r="43" spans="3:10" x14ac:dyDescent="0.2">
      <c r="C43" s="5">
        <v>2</v>
      </c>
      <c r="D43" s="5" t="s">
        <v>46</v>
      </c>
      <c r="E43" s="5">
        <v>2</v>
      </c>
      <c r="F43" s="5"/>
      <c r="G43" s="5"/>
      <c r="H43" s="3">
        <f>Tabla1[[#This Row],[COMPLETE]]/Tabla1[[#This Row],[WOS]]</f>
        <v>1</v>
      </c>
      <c r="I43" s="3">
        <f>Tabla1[[#This Row],[FAILED]]/Tabla1[[#This Row],[WOS]]</f>
        <v>0</v>
      </c>
      <c r="J43" s="3">
        <f>Tabla1[[#This Row],[TIMEOUT]]/Tabla1[[#This Row],[WOS]]</f>
        <v>0</v>
      </c>
    </row>
    <row r="44" spans="3:10" x14ac:dyDescent="0.2">
      <c r="C44" s="5">
        <v>2</v>
      </c>
      <c r="D44" s="5" t="s">
        <v>48</v>
      </c>
      <c r="E44" s="5">
        <v>2</v>
      </c>
      <c r="F44" s="5"/>
      <c r="G44" s="5"/>
      <c r="H44" s="3">
        <f>Tabla1[[#This Row],[COMPLETE]]/Tabla1[[#This Row],[WOS]]</f>
        <v>1</v>
      </c>
      <c r="I44" s="3">
        <f>Tabla1[[#This Row],[FAILED]]/Tabla1[[#This Row],[WOS]]</f>
        <v>0</v>
      </c>
      <c r="J44" s="3">
        <f>Tabla1[[#This Row],[TIMEOUT]]/Tabla1[[#This Row],[WOS]]</f>
        <v>0</v>
      </c>
    </row>
    <row r="45" spans="3:10" x14ac:dyDescent="0.2">
      <c r="C45" s="5">
        <v>1</v>
      </c>
      <c r="D45" s="5" t="s">
        <v>44</v>
      </c>
      <c r="E45" s="5">
        <v>1</v>
      </c>
      <c r="F45" s="5"/>
      <c r="G45" s="5"/>
      <c r="H45" s="3">
        <f>Tabla1[[#This Row],[COMPLETE]]/Tabla1[[#This Row],[WOS]]</f>
        <v>1</v>
      </c>
      <c r="I45" s="3">
        <f>Tabla1[[#This Row],[FAILED]]/Tabla1[[#This Row],[WOS]]</f>
        <v>0</v>
      </c>
      <c r="J45" s="3">
        <f>Tabla1[[#This Row],[TIMEOUT]]/Tabla1[[#This Row],[WOS]]</f>
        <v>0</v>
      </c>
    </row>
    <row r="46" spans="3:10" x14ac:dyDescent="0.2">
      <c r="C46" s="5">
        <v>1</v>
      </c>
      <c r="D46" s="5" t="s">
        <v>33</v>
      </c>
      <c r="E46" s="5"/>
      <c r="F46" s="5"/>
      <c r="G46" s="5">
        <v>1</v>
      </c>
      <c r="H46" s="3">
        <f>Tabla1[[#This Row],[COMPLETE]]/Tabla1[[#This Row],[WOS]]</f>
        <v>0</v>
      </c>
      <c r="I46" s="3">
        <f>Tabla1[[#This Row],[FAILED]]/Tabla1[[#This Row],[WOS]]</f>
        <v>0</v>
      </c>
      <c r="J46" s="3">
        <f>Tabla1[[#This Row],[TIMEOUT]]/Tabla1[[#This Row],[WOS]]</f>
        <v>1</v>
      </c>
    </row>
    <row r="47" spans="3:10" x14ac:dyDescent="0.2">
      <c r="C47" s="5">
        <v>1</v>
      </c>
      <c r="D47" s="5" t="s">
        <v>55</v>
      </c>
      <c r="E47" s="5">
        <v>1</v>
      </c>
      <c r="F47" s="5"/>
      <c r="G47" s="5"/>
      <c r="H47" s="3">
        <f>Tabla1[[#This Row],[COMPLETE]]/Tabla1[[#This Row],[WOS]]</f>
        <v>1</v>
      </c>
      <c r="I47" s="3">
        <f>Tabla1[[#This Row],[FAILED]]/Tabla1[[#This Row],[WOS]]</f>
        <v>0</v>
      </c>
      <c r="J47" s="3">
        <f>Tabla1[[#This Row],[TIMEOUT]]/Tabla1[[#This Row],[WOS]]</f>
        <v>0</v>
      </c>
    </row>
    <row r="48" spans="3:10" x14ac:dyDescent="0.2">
      <c r="C48" s="5">
        <v>1</v>
      </c>
      <c r="D48" s="5" t="s">
        <v>56</v>
      </c>
      <c r="E48" s="5">
        <v>1</v>
      </c>
      <c r="F48" s="5"/>
      <c r="G48" s="5"/>
      <c r="H48" s="3">
        <f>Tabla1[[#This Row],[COMPLETE]]/Tabla1[[#This Row],[WOS]]</f>
        <v>1</v>
      </c>
      <c r="I48" s="3">
        <f>Tabla1[[#This Row],[FAILED]]/Tabla1[[#This Row],[WOS]]</f>
        <v>0</v>
      </c>
      <c r="J48" s="3">
        <f>Tabla1[[#This Row],[TIMEOUT]]/Tabla1[[#This Row],[WOS]]</f>
        <v>0</v>
      </c>
    </row>
    <row r="49" spans="3:10" x14ac:dyDescent="0.2">
      <c r="C49" s="5">
        <v>1</v>
      </c>
      <c r="D49" s="5" t="s">
        <v>41</v>
      </c>
      <c r="E49" s="5">
        <v>1</v>
      </c>
      <c r="F49" s="5"/>
      <c r="G49" s="5"/>
      <c r="H49" s="3">
        <f>Tabla1[[#This Row],[COMPLETE]]/Tabla1[[#This Row],[WOS]]</f>
        <v>1</v>
      </c>
      <c r="I49" s="3">
        <f>Tabla1[[#This Row],[FAILED]]/Tabla1[[#This Row],[WOS]]</f>
        <v>0</v>
      </c>
      <c r="J49" s="3">
        <f>Tabla1[[#This Row],[TIMEOUT]]/Tabla1[[#This Row],[WOS]]</f>
        <v>0</v>
      </c>
    </row>
  </sheetData>
  <conditionalFormatting sqref="I9:J49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9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9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3"/>
  <sheetViews>
    <sheetView workbookViewId="0">
      <selection activeCell="L7" sqref="L7"/>
    </sheetView>
  </sheetViews>
  <sheetFormatPr baseColWidth="10" defaultColWidth="11.5" defaultRowHeight="15" x14ac:dyDescent="0.2"/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8903</v>
      </c>
      <c r="C3" s="5" t="s">
        <v>36</v>
      </c>
      <c r="D3" s="5">
        <v>6327</v>
      </c>
      <c r="E3" s="5">
        <v>590</v>
      </c>
      <c r="F3" s="5">
        <v>1986</v>
      </c>
      <c r="G3" s="3">
        <f>Tabla13[[#This Row],[COMPLETE]]/Tabla13[[#This Row],[WOS]]</f>
        <v>0.71065932831629786</v>
      </c>
      <c r="H3" s="3">
        <f>Tabla13[[#This Row],[FAILED]]/Tabla13[[#This Row],[WOS]]</f>
        <v>6.6269796697742328E-2</v>
      </c>
      <c r="I3" s="3">
        <f>Tabla13[[#This Row],[TIMEOUT]]/Tabla13[[#This Row],[WOS]]</f>
        <v>0.22307087498595979</v>
      </c>
    </row>
    <row r="4" spans="2:9" x14ac:dyDescent="0.2">
      <c r="B4" s="5">
        <v>745</v>
      </c>
      <c r="C4" s="5" t="s">
        <v>19</v>
      </c>
      <c r="D4" s="5"/>
      <c r="E4" s="5"/>
      <c r="F4" s="5">
        <v>745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2">
      <c r="B5" s="5">
        <v>1544</v>
      </c>
      <c r="C5" s="5" t="s">
        <v>37</v>
      </c>
      <c r="D5" s="5">
        <v>499</v>
      </c>
      <c r="E5" s="5">
        <v>378</v>
      </c>
      <c r="F5" s="5">
        <v>667</v>
      </c>
      <c r="G5" s="3">
        <f>Tabla13[[#This Row],[COMPLETE]]/Tabla13[[#This Row],[WOS]]</f>
        <v>0.32318652849740931</v>
      </c>
      <c r="H5" s="3">
        <f>Tabla13[[#This Row],[FAILED]]/Tabla13[[#This Row],[WOS]]</f>
        <v>0.24481865284974094</v>
      </c>
      <c r="I5" s="3">
        <f>Tabla13[[#This Row],[TIMEOUT]]/Tabla13[[#This Row],[WOS]]</f>
        <v>0.43199481865284972</v>
      </c>
    </row>
    <row r="6" spans="2:9" x14ac:dyDescent="0.2">
      <c r="B6" s="5">
        <v>17</v>
      </c>
      <c r="C6" s="5" t="s">
        <v>45</v>
      </c>
      <c r="D6" s="5"/>
      <c r="E6" s="5"/>
      <c r="F6" s="5">
        <v>17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2">
      <c r="B7" s="5">
        <v>2</v>
      </c>
      <c r="C7" s="5" t="s">
        <v>47</v>
      </c>
      <c r="D7" s="5"/>
      <c r="E7" s="5"/>
      <c r="F7" s="5">
        <v>2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2">
      <c r="B8" s="5">
        <v>1</v>
      </c>
      <c r="C8" s="5" t="s">
        <v>33</v>
      </c>
      <c r="D8" s="5"/>
      <c r="E8" s="5"/>
      <c r="F8" s="5">
        <v>1</v>
      </c>
      <c r="G8" s="3">
        <f>Tabla13[[#This Row],[COMPLETE]]/Tabla13[[#This Row],[WOS]]</f>
        <v>0</v>
      </c>
      <c r="H8" s="3">
        <f>Tabla13[[#This Row],[FAILED]]/Tabla13[[#This Row],[WOS]]</f>
        <v>0</v>
      </c>
      <c r="I8" s="3">
        <f>Tabla13[[#This Row],[TIMEOUT]]/Tabla13[[#This Row],[WOS]]</f>
        <v>1</v>
      </c>
    </row>
    <row r="9" spans="2:9" x14ac:dyDescent="0.2">
      <c r="B9" s="5">
        <v>2</v>
      </c>
      <c r="C9" s="5" t="s">
        <v>53</v>
      </c>
      <c r="D9" s="5">
        <v>1</v>
      </c>
      <c r="E9" s="5">
        <v>1</v>
      </c>
      <c r="F9" s="5"/>
      <c r="G9" s="3">
        <f>Tabla13[[#This Row],[COMPLETE]]/Tabla13[[#This Row],[WOS]]</f>
        <v>0.5</v>
      </c>
      <c r="H9" s="3">
        <f>Tabla13[[#This Row],[FAILED]]/Tabla13[[#This Row],[WOS]]</f>
        <v>0.5</v>
      </c>
      <c r="I9" s="3">
        <f>Tabla13[[#This Row],[TIMEOUT]]/Tabla13[[#This Row],[WOS]]</f>
        <v>0</v>
      </c>
    </row>
    <row r="10" spans="2:9" x14ac:dyDescent="0.2">
      <c r="B10" s="5">
        <v>54</v>
      </c>
      <c r="C10" s="5" t="s">
        <v>25</v>
      </c>
      <c r="D10" s="5">
        <v>1</v>
      </c>
      <c r="E10" s="5">
        <v>53</v>
      </c>
      <c r="F10" s="5"/>
      <c r="G10" s="3">
        <f>Tabla13[[#This Row],[COMPLETE]]/Tabla13[[#This Row],[WOS]]</f>
        <v>1.8518518518518517E-2</v>
      </c>
      <c r="H10" s="3">
        <f>Tabla13[[#This Row],[FAILED]]/Tabla13[[#This Row],[WOS]]</f>
        <v>0.98148148148148151</v>
      </c>
      <c r="I10" s="3">
        <f>Tabla13[[#This Row],[TIMEOUT]]/Tabla13[[#This Row],[WOS]]</f>
        <v>0</v>
      </c>
    </row>
    <row r="11" spans="2:9" x14ac:dyDescent="0.2">
      <c r="B11" s="5">
        <v>82</v>
      </c>
      <c r="C11" s="5" t="s">
        <v>27</v>
      </c>
      <c r="D11" s="5">
        <v>79</v>
      </c>
      <c r="E11" s="5">
        <v>3</v>
      </c>
      <c r="F11" s="5"/>
      <c r="G11" s="3">
        <f>Tabla13[[#This Row],[COMPLETE]]/Tabla13[[#This Row],[WOS]]</f>
        <v>0.96341463414634143</v>
      </c>
      <c r="H11" s="3">
        <f>Tabla13[[#This Row],[FAILED]]/Tabla13[[#This Row],[WOS]]</f>
        <v>3.6585365853658534E-2</v>
      </c>
      <c r="I11" s="3">
        <f>Tabla13[[#This Row],[TIMEOUT]]/Tabla13[[#This Row],[WOS]]</f>
        <v>0</v>
      </c>
    </row>
    <row r="12" spans="2:9" x14ac:dyDescent="0.2">
      <c r="B12" s="5">
        <v>3237</v>
      </c>
      <c r="C12" s="5" t="s">
        <v>28</v>
      </c>
      <c r="D12" s="5">
        <v>3214</v>
      </c>
      <c r="E12" s="5">
        <v>23</v>
      </c>
      <c r="F12" s="5"/>
      <c r="G12" s="3">
        <f>Tabla13[[#This Row],[COMPLETE]]/Tabla13[[#This Row],[WOS]]</f>
        <v>0.99289465554525791</v>
      </c>
      <c r="H12" s="3">
        <f>Tabla13[[#This Row],[FAILED]]/Tabla13[[#This Row],[WOS]]</f>
        <v>7.1053444547420448E-3</v>
      </c>
      <c r="I12" s="3">
        <f>Tabla13[[#This Row],[TIMEOUT]]/Tabla13[[#This Row],[WOS]]</f>
        <v>0</v>
      </c>
    </row>
    <row r="13" spans="2:9" x14ac:dyDescent="0.2">
      <c r="B13" s="5">
        <v>3037</v>
      </c>
      <c r="C13" s="5" t="s">
        <v>29</v>
      </c>
      <c r="D13" s="5">
        <v>2954</v>
      </c>
      <c r="E13" s="5">
        <v>83</v>
      </c>
      <c r="F13" s="5"/>
      <c r="G13" s="3">
        <f>Tabla13[[#This Row],[COMPLETE]]/Tabla13[[#This Row],[WOS]]</f>
        <v>0.97267039841949288</v>
      </c>
      <c r="H13" s="3">
        <f>Tabla13[[#This Row],[FAILED]]/Tabla13[[#This Row],[WOS]]</f>
        <v>2.7329601580507078E-2</v>
      </c>
      <c r="I13" s="3">
        <f>Tabla13[[#This Row],[TIMEOUT]]/Tabla13[[#This Row],[WOS]]</f>
        <v>0</v>
      </c>
    </row>
    <row r="14" spans="2:9" x14ac:dyDescent="0.2">
      <c r="B14" s="5">
        <v>3748</v>
      </c>
      <c r="C14" s="5" t="s">
        <v>13</v>
      </c>
      <c r="D14" s="5">
        <v>3730</v>
      </c>
      <c r="E14" s="5">
        <v>18</v>
      </c>
      <c r="F14" s="5"/>
      <c r="G14" s="3">
        <f>Tabla13[[#This Row],[COMPLETE]]/Tabla13[[#This Row],[WOS]]</f>
        <v>0.99519743863393806</v>
      </c>
      <c r="H14" s="3">
        <f>Tabla13[[#This Row],[FAILED]]/Tabla13[[#This Row],[WOS]]</f>
        <v>4.8025613660618999E-3</v>
      </c>
      <c r="I14" s="3">
        <f>Tabla13[[#This Row],[TIMEOUT]]/Tabla13[[#This Row],[WOS]]</f>
        <v>0</v>
      </c>
    </row>
    <row r="15" spans="2:9" x14ac:dyDescent="0.2">
      <c r="B15" s="5">
        <v>1</v>
      </c>
      <c r="C15" s="5" t="s">
        <v>44</v>
      </c>
      <c r="D15" s="5">
        <v>1</v>
      </c>
      <c r="E15" s="5"/>
      <c r="F15" s="5"/>
      <c r="G15" s="3">
        <f>Tabla13[[#This Row],[COMPLETE]]/Tabla13[[#This Row],[WOS]]</f>
        <v>1</v>
      </c>
      <c r="H15" s="3">
        <f>Tabla13[[#This Row],[FAILED]]/Tabla13[[#This Row],[WOS]]</f>
        <v>0</v>
      </c>
      <c r="I15" s="3">
        <f>Tabla13[[#This Row],[TIMEOUT]]/Tabla13[[#This Row],[WOS]]</f>
        <v>0</v>
      </c>
    </row>
    <row r="16" spans="2:9" x14ac:dyDescent="0.2">
      <c r="B16" s="5">
        <v>39</v>
      </c>
      <c r="C16" s="5" t="s">
        <v>26</v>
      </c>
      <c r="D16" s="5"/>
      <c r="E16" s="5">
        <v>39</v>
      </c>
      <c r="F16" s="5"/>
      <c r="G16" s="3">
        <f>Tabla13[[#This Row],[COMPLETE]]/Tabla13[[#This Row],[WOS]]</f>
        <v>0</v>
      </c>
      <c r="H16" s="3">
        <f>Tabla13[[#This Row],[FAILED]]/Tabla13[[#This Row],[WOS]]</f>
        <v>1</v>
      </c>
      <c r="I16" s="3">
        <f>Tabla13[[#This Row],[TIMEOUT]]/Tabla13[[#This Row],[WOS]]</f>
        <v>0</v>
      </c>
    </row>
    <row r="17" spans="2:9" x14ac:dyDescent="0.2">
      <c r="B17" s="5">
        <v>31</v>
      </c>
      <c r="C17" s="5" t="s">
        <v>30</v>
      </c>
      <c r="D17" s="5">
        <v>31</v>
      </c>
      <c r="E17" s="5"/>
      <c r="F17" s="5"/>
      <c r="G17" s="3">
        <f>Tabla13[[#This Row],[COMPLETE]]/Tabla13[[#This Row],[WOS]]</f>
        <v>1</v>
      </c>
      <c r="H17" s="3">
        <f>Tabla13[[#This Row],[FAILED]]/Tabla13[[#This Row],[WOS]]</f>
        <v>0</v>
      </c>
      <c r="I17" s="3">
        <f>Tabla13[[#This Row],[TIMEOUT]]/Tabla13[[#This Row],[WOS]]</f>
        <v>0</v>
      </c>
    </row>
    <row r="18" spans="2:9" x14ac:dyDescent="0.2">
      <c r="B18" s="5">
        <v>532</v>
      </c>
      <c r="C18" s="5" t="s">
        <v>31</v>
      </c>
      <c r="D18" s="5">
        <v>519</v>
      </c>
      <c r="E18" s="5">
        <v>13</v>
      </c>
      <c r="F18" s="5"/>
      <c r="G18" s="3">
        <f>Tabla13[[#This Row],[COMPLETE]]/Tabla13[[#This Row],[WOS]]</f>
        <v>0.97556390977443608</v>
      </c>
      <c r="H18" s="3">
        <f>Tabla13[[#This Row],[FAILED]]/Tabla13[[#This Row],[WOS]]</f>
        <v>2.4436090225563908E-2</v>
      </c>
      <c r="I18" s="3">
        <f>Tabla13[[#This Row],[TIMEOUT]]/Tabla13[[#This Row],[WOS]]</f>
        <v>0</v>
      </c>
    </row>
    <row r="19" spans="2:9" x14ac:dyDescent="0.2">
      <c r="B19" s="5">
        <v>339</v>
      </c>
      <c r="C19" s="5" t="s">
        <v>32</v>
      </c>
      <c r="D19" s="5">
        <v>282</v>
      </c>
      <c r="E19" s="5">
        <v>57</v>
      </c>
      <c r="F19" s="5"/>
      <c r="G19" s="3">
        <f>Tabla13[[#This Row],[COMPLETE]]/Tabla13[[#This Row],[WOS]]</f>
        <v>0.83185840707964598</v>
      </c>
      <c r="H19" s="3">
        <f>Tabla13[[#This Row],[FAILED]]/Tabla13[[#This Row],[WOS]]</f>
        <v>0.16814159292035399</v>
      </c>
      <c r="I19" s="3">
        <f>Tabla13[[#This Row],[TIMEOUT]]/Tabla13[[#This Row],[WOS]]</f>
        <v>0</v>
      </c>
    </row>
    <row r="20" spans="2:9" x14ac:dyDescent="0.2">
      <c r="B20" s="5">
        <v>2</v>
      </c>
      <c r="C20" s="5" t="s">
        <v>42</v>
      </c>
      <c r="D20" s="5"/>
      <c r="E20" s="5">
        <v>2</v>
      </c>
      <c r="F20" s="5"/>
      <c r="G20" s="3">
        <f>Tabla13[[#This Row],[COMPLETE]]/Tabla13[[#This Row],[WOS]]</f>
        <v>0</v>
      </c>
      <c r="H20" s="3">
        <f>Tabla13[[#This Row],[FAILED]]/Tabla13[[#This Row],[WOS]]</f>
        <v>1</v>
      </c>
      <c r="I20" s="3">
        <f>Tabla13[[#This Row],[TIMEOUT]]/Tabla13[[#This Row],[WOS]]</f>
        <v>0</v>
      </c>
    </row>
    <row r="21" spans="2:9" x14ac:dyDescent="0.2">
      <c r="B21" s="5">
        <v>18</v>
      </c>
      <c r="C21" s="5" t="s">
        <v>54</v>
      </c>
      <c r="D21" s="5">
        <v>18</v>
      </c>
      <c r="E21" s="5"/>
      <c r="F21" s="5"/>
      <c r="G21" s="3">
        <f>Tabla13[[#This Row],[COMPLETE]]/Tabla13[[#This Row],[WOS]]</f>
        <v>1</v>
      </c>
      <c r="H21" s="3">
        <f>Tabla13[[#This Row],[FAILED]]/Tabla13[[#This Row],[WOS]]</f>
        <v>0</v>
      </c>
      <c r="I21" s="3">
        <f>Tabla13[[#This Row],[TIMEOUT]]/Tabla13[[#This Row],[WOS]]</f>
        <v>0</v>
      </c>
    </row>
    <row r="22" spans="2:9" x14ac:dyDescent="0.2">
      <c r="B22" s="5">
        <v>164</v>
      </c>
      <c r="C22" s="5" t="s">
        <v>14</v>
      </c>
      <c r="D22" s="5">
        <v>147</v>
      </c>
      <c r="E22" s="5">
        <v>17</v>
      </c>
      <c r="F22" s="5"/>
      <c r="G22" s="3">
        <f>Tabla13[[#This Row],[COMPLETE]]/Tabla13[[#This Row],[WOS]]</f>
        <v>0.89634146341463417</v>
      </c>
      <c r="H22" s="3">
        <f>Tabla13[[#This Row],[FAILED]]/Tabla13[[#This Row],[WOS]]</f>
        <v>0.10365853658536585</v>
      </c>
      <c r="I22" s="3">
        <f>Tabla13[[#This Row],[TIMEOUT]]/Tabla13[[#This Row],[WOS]]</f>
        <v>0</v>
      </c>
    </row>
    <row r="23" spans="2:9" x14ac:dyDescent="0.2">
      <c r="B23" s="5">
        <v>5</v>
      </c>
      <c r="C23" s="5" t="s">
        <v>43</v>
      </c>
      <c r="D23" s="5">
        <v>5</v>
      </c>
      <c r="E23" s="5"/>
      <c r="F23" s="5"/>
      <c r="G23" s="3">
        <f>Tabla13[[#This Row],[COMPLETE]]/Tabla13[[#This Row],[WOS]]</f>
        <v>1</v>
      </c>
      <c r="H23" s="3">
        <f>Tabla13[[#This Row],[FAILED]]/Tabla13[[#This Row],[WOS]]</f>
        <v>0</v>
      </c>
      <c r="I23" s="3">
        <f>Tabla13[[#This Row],[TIMEOUT]]/Tabla13[[#This Row],[WOS]]</f>
        <v>0</v>
      </c>
    </row>
    <row r="24" spans="2:9" x14ac:dyDescent="0.2">
      <c r="B24" s="5">
        <v>112</v>
      </c>
      <c r="C24" s="5" t="s">
        <v>34</v>
      </c>
      <c r="D24" s="5">
        <v>107</v>
      </c>
      <c r="E24" s="5">
        <v>5</v>
      </c>
      <c r="F24" s="5"/>
      <c r="G24" s="3">
        <f>Tabla13[[#This Row],[COMPLETE]]/Tabla13[[#This Row],[WOS]]</f>
        <v>0.9553571428571429</v>
      </c>
      <c r="H24" s="3">
        <f>Tabla13[[#This Row],[FAILED]]/Tabla13[[#This Row],[WOS]]</f>
        <v>4.4642857142857144E-2</v>
      </c>
      <c r="I24" s="3">
        <f>Tabla13[[#This Row],[TIMEOUT]]/Tabla13[[#This Row],[WOS]]</f>
        <v>0</v>
      </c>
    </row>
    <row r="25" spans="2:9" x14ac:dyDescent="0.2">
      <c r="B25" s="5">
        <v>137</v>
      </c>
      <c r="C25" s="5" t="s">
        <v>15</v>
      </c>
      <c r="D25" s="5">
        <v>122</v>
      </c>
      <c r="E25" s="5">
        <v>15</v>
      </c>
      <c r="F25" s="5"/>
      <c r="G25" s="3">
        <f>Tabla13[[#This Row],[COMPLETE]]/Tabla13[[#This Row],[WOS]]</f>
        <v>0.89051094890510951</v>
      </c>
      <c r="H25" s="3">
        <f>Tabla13[[#This Row],[FAILED]]/Tabla13[[#This Row],[WOS]]</f>
        <v>0.10948905109489052</v>
      </c>
      <c r="I25" s="3">
        <f>Tabla13[[#This Row],[TIMEOUT]]/Tabla13[[#This Row],[WOS]]</f>
        <v>0</v>
      </c>
    </row>
    <row r="26" spans="2:9" x14ac:dyDescent="0.2">
      <c r="B26" s="5">
        <v>21207</v>
      </c>
      <c r="C26" s="5" t="s">
        <v>35</v>
      </c>
      <c r="D26" s="5">
        <v>21154</v>
      </c>
      <c r="E26" s="5">
        <v>53</v>
      </c>
      <c r="F26" s="5"/>
      <c r="G26" s="3">
        <f>Tabla13[[#This Row],[COMPLETE]]/Tabla13[[#This Row],[WOS]]</f>
        <v>0.99750082519922667</v>
      </c>
      <c r="H26" s="3">
        <f>Tabla13[[#This Row],[FAILED]]/Tabla13[[#This Row],[WOS]]</f>
        <v>2.4991748007733294E-3</v>
      </c>
      <c r="I26" s="3">
        <f>Tabla13[[#This Row],[TIMEOUT]]/Tabla13[[#This Row],[WOS]]</f>
        <v>0</v>
      </c>
    </row>
    <row r="27" spans="2:9" x14ac:dyDescent="0.2">
      <c r="B27" s="5">
        <v>6860</v>
      </c>
      <c r="C27" s="5" t="s">
        <v>16</v>
      </c>
      <c r="D27" s="5">
        <v>6537</v>
      </c>
      <c r="E27" s="5">
        <v>323</v>
      </c>
      <c r="F27" s="5"/>
      <c r="G27" s="3">
        <f>Tabla13[[#This Row],[COMPLETE]]/Tabla13[[#This Row],[WOS]]</f>
        <v>0.95291545189504379</v>
      </c>
      <c r="H27" s="3">
        <f>Tabla13[[#This Row],[FAILED]]/Tabla13[[#This Row],[WOS]]</f>
        <v>4.708454810495627E-2</v>
      </c>
      <c r="I27" s="3">
        <f>Tabla13[[#This Row],[TIMEOUT]]/Tabla13[[#This Row],[WOS]]</f>
        <v>0</v>
      </c>
    </row>
    <row r="28" spans="2:9" x14ac:dyDescent="0.2">
      <c r="B28" s="5">
        <v>91</v>
      </c>
      <c r="C28" s="5" t="s">
        <v>17</v>
      </c>
      <c r="D28" s="5">
        <v>24</v>
      </c>
      <c r="E28" s="5">
        <v>67</v>
      </c>
      <c r="F28" s="5"/>
      <c r="G28" s="3">
        <f>Tabla13[[#This Row],[COMPLETE]]/Tabla13[[#This Row],[WOS]]</f>
        <v>0.26373626373626374</v>
      </c>
      <c r="H28" s="3">
        <f>Tabla13[[#This Row],[FAILED]]/Tabla13[[#This Row],[WOS]]</f>
        <v>0.73626373626373631</v>
      </c>
      <c r="I28" s="3">
        <f>Tabla13[[#This Row],[TIMEOUT]]/Tabla13[[#This Row],[WOS]]</f>
        <v>0</v>
      </c>
    </row>
    <row r="29" spans="2:9" x14ac:dyDescent="0.2">
      <c r="B29" s="5">
        <v>59</v>
      </c>
      <c r="C29" s="5" t="s">
        <v>18</v>
      </c>
      <c r="D29" s="5">
        <v>46</v>
      </c>
      <c r="E29" s="5">
        <v>13</v>
      </c>
      <c r="F29" s="5"/>
      <c r="G29" s="3">
        <f>Tabla13[[#This Row],[COMPLETE]]/Tabla13[[#This Row],[WOS]]</f>
        <v>0.77966101694915257</v>
      </c>
      <c r="H29" s="3">
        <f>Tabla13[[#This Row],[FAILED]]/Tabla13[[#This Row],[WOS]]</f>
        <v>0.22033898305084745</v>
      </c>
      <c r="I29" s="3">
        <f>Tabla13[[#This Row],[TIMEOUT]]/Tabla13[[#This Row],[WOS]]</f>
        <v>0</v>
      </c>
    </row>
    <row r="30" spans="2:9" x14ac:dyDescent="0.2">
      <c r="B30" s="5">
        <v>1</v>
      </c>
      <c r="C30" s="5" t="s">
        <v>55</v>
      </c>
      <c r="D30" s="5">
        <v>1</v>
      </c>
      <c r="E30" s="5"/>
      <c r="F30" s="5"/>
      <c r="G30" s="3">
        <f>Tabla13[[#This Row],[COMPLETE]]/Tabla13[[#This Row],[WOS]]</f>
        <v>1</v>
      </c>
      <c r="H30" s="3">
        <f>Tabla13[[#This Row],[FAILED]]/Tabla13[[#This Row],[WOS]]</f>
        <v>0</v>
      </c>
      <c r="I30" s="3">
        <f>Tabla13[[#This Row],[TIMEOUT]]/Tabla13[[#This Row],[WOS]]</f>
        <v>0</v>
      </c>
    </row>
    <row r="31" spans="2:9" x14ac:dyDescent="0.2">
      <c r="B31" s="5">
        <v>1</v>
      </c>
      <c r="C31" s="5" t="s">
        <v>56</v>
      </c>
      <c r="D31" s="5">
        <v>1</v>
      </c>
      <c r="E31" s="5"/>
      <c r="F31" s="5"/>
      <c r="G31" s="3">
        <f>Tabla13[[#This Row],[COMPLETE]]/Tabla13[[#This Row],[WOS]]</f>
        <v>1</v>
      </c>
      <c r="H31" s="3">
        <f>Tabla13[[#This Row],[FAILED]]/Tabla13[[#This Row],[WOS]]</f>
        <v>0</v>
      </c>
      <c r="I31" s="3">
        <f>Tabla13[[#This Row],[TIMEOUT]]/Tabla13[[#This Row],[WOS]]</f>
        <v>0</v>
      </c>
    </row>
    <row r="32" spans="2:9" x14ac:dyDescent="0.2">
      <c r="B32" s="5">
        <v>2</v>
      </c>
      <c r="C32" s="5" t="s">
        <v>46</v>
      </c>
      <c r="D32" s="5">
        <v>2</v>
      </c>
      <c r="E32" s="5"/>
      <c r="F32" s="5"/>
      <c r="G32" s="3">
        <f>Tabla13[[#This Row],[COMPLETE]]/Tabla13[[#This Row],[WOS]]</f>
        <v>1</v>
      </c>
      <c r="H32" s="3">
        <f>Tabla13[[#This Row],[FAILED]]/Tabla13[[#This Row],[WOS]]</f>
        <v>0</v>
      </c>
      <c r="I32" s="3">
        <f>Tabla13[[#This Row],[TIMEOUT]]/Tabla13[[#This Row],[WOS]]</f>
        <v>0</v>
      </c>
    </row>
    <row r="33" spans="2:9" x14ac:dyDescent="0.2">
      <c r="B33" s="5">
        <v>7</v>
      </c>
      <c r="C33" s="5" t="s">
        <v>57</v>
      </c>
      <c r="D33" s="5">
        <v>6</v>
      </c>
      <c r="E33" s="5">
        <v>1</v>
      </c>
      <c r="F33" s="5"/>
      <c r="G33" s="3">
        <f>Tabla13[[#This Row],[COMPLETE]]/Tabla13[[#This Row],[WOS]]</f>
        <v>0.8571428571428571</v>
      </c>
      <c r="H33" s="3">
        <f>Tabla13[[#This Row],[FAILED]]/Tabla13[[#This Row],[WOS]]</f>
        <v>0.14285714285714285</v>
      </c>
      <c r="I33" s="3">
        <f>Tabla13[[#This Row],[TIMEOUT]]/Tabla13[[#This Row],[WOS]]</f>
        <v>0</v>
      </c>
    </row>
    <row r="34" spans="2:9" x14ac:dyDescent="0.2">
      <c r="B34" s="5">
        <v>24</v>
      </c>
      <c r="C34" s="5" t="s">
        <v>20</v>
      </c>
      <c r="D34" s="5">
        <v>23</v>
      </c>
      <c r="E34" s="5">
        <v>1</v>
      </c>
      <c r="F34" s="5"/>
      <c r="G34" s="3">
        <f>Tabla13[[#This Row],[COMPLETE]]/Tabla13[[#This Row],[WOS]]</f>
        <v>0.95833333333333337</v>
      </c>
      <c r="H34" s="3">
        <f>Tabla13[[#This Row],[FAILED]]/Tabla13[[#This Row],[WOS]]</f>
        <v>4.1666666666666664E-2</v>
      </c>
      <c r="I34" s="3">
        <f>Tabla13[[#This Row],[TIMEOUT]]/Tabla13[[#This Row],[WOS]]</f>
        <v>0</v>
      </c>
    </row>
    <row r="35" spans="2:9" x14ac:dyDescent="0.2">
      <c r="B35" s="5">
        <v>7418</v>
      </c>
      <c r="C35" s="5" t="s">
        <v>38</v>
      </c>
      <c r="D35" s="5">
        <v>7400</v>
      </c>
      <c r="E35" s="5">
        <v>18</v>
      </c>
      <c r="F35" s="5"/>
      <c r="G35" s="3">
        <f>Tabla13[[#This Row],[COMPLETE]]/Tabla13[[#This Row],[WOS]]</f>
        <v>0.99757346993798868</v>
      </c>
      <c r="H35" s="3">
        <f>Tabla13[[#This Row],[FAILED]]/Tabla13[[#This Row],[WOS]]</f>
        <v>2.4265300620113237E-3</v>
      </c>
      <c r="I35" s="3">
        <f>Tabla13[[#This Row],[TIMEOUT]]/Tabla13[[#This Row],[WOS]]</f>
        <v>0</v>
      </c>
    </row>
    <row r="36" spans="2:9" x14ac:dyDescent="0.2">
      <c r="B36" s="5">
        <v>5</v>
      </c>
      <c r="C36" s="5" t="s">
        <v>21</v>
      </c>
      <c r="D36" s="5">
        <v>5</v>
      </c>
      <c r="E36" s="5"/>
      <c r="F36" s="5"/>
      <c r="G36" s="3">
        <f>Tabla13[[#This Row],[COMPLETE]]/Tabla13[[#This Row],[WOS]]</f>
        <v>1</v>
      </c>
      <c r="H36" s="3">
        <f>Tabla13[[#This Row],[FAILED]]/Tabla13[[#This Row],[WOS]]</f>
        <v>0</v>
      </c>
      <c r="I36" s="3">
        <f>Tabla13[[#This Row],[TIMEOUT]]/Tabla13[[#This Row],[WOS]]</f>
        <v>0</v>
      </c>
    </row>
    <row r="37" spans="2:9" x14ac:dyDescent="0.2">
      <c r="B37" s="5">
        <v>8</v>
      </c>
      <c r="C37" s="5" t="s">
        <v>39</v>
      </c>
      <c r="D37" s="5">
        <v>5</v>
      </c>
      <c r="E37" s="5">
        <v>3</v>
      </c>
      <c r="F37" s="5"/>
      <c r="G37" s="3">
        <f>Tabla13[[#This Row],[COMPLETE]]/Tabla13[[#This Row],[WOS]]</f>
        <v>0.625</v>
      </c>
      <c r="H37" s="3">
        <f>Tabla13[[#This Row],[FAILED]]/Tabla13[[#This Row],[WOS]]</f>
        <v>0.375</v>
      </c>
      <c r="I37" s="3">
        <f>Tabla13[[#This Row],[TIMEOUT]]/Tabla13[[#This Row],[WOS]]</f>
        <v>0</v>
      </c>
    </row>
    <row r="38" spans="2:9" x14ac:dyDescent="0.2">
      <c r="B38" s="5">
        <v>9253</v>
      </c>
      <c r="C38" s="5" t="s">
        <v>22</v>
      </c>
      <c r="D38" s="5">
        <v>9167</v>
      </c>
      <c r="E38" s="5">
        <v>86</v>
      </c>
      <c r="F38" s="5"/>
      <c r="G38" s="3">
        <f>Tabla13[[#This Row],[COMPLETE]]/Tabla13[[#This Row],[WOS]]</f>
        <v>0.99070571706473576</v>
      </c>
      <c r="H38" s="3">
        <f>Tabla13[[#This Row],[FAILED]]/Tabla13[[#This Row],[WOS]]</f>
        <v>9.2942829352642385E-3</v>
      </c>
      <c r="I38" s="3">
        <f>Tabla13[[#This Row],[TIMEOUT]]/Tabla13[[#This Row],[WOS]]</f>
        <v>0</v>
      </c>
    </row>
    <row r="39" spans="2:9" x14ac:dyDescent="0.2">
      <c r="B39" s="5">
        <v>30</v>
      </c>
      <c r="C39" s="5" t="s">
        <v>23</v>
      </c>
      <c r="D39" s="5">
        <v>26</v>
      </c>
      <c r="E39" s="5">
        <v>4</v>
      </c>
      <c r="F39" s="5"/>
      <c r="G39" s="3">
        <f>Tabla13[[#This Row],[COMPLETE]]/Tabla13[[#This Row],[WOS]]</f>
        <v>0.8666666666666667</v>
      </c>
      <c r="H39" s="3">
        <f>Tabla13[[#This Row],[FAILED]]/Tabla13[[#This Row],[WOS]]</f>
        <v>0.13333333333333333</v>
      </c>
      <c r="I39" s="3">
        <f>Tabla13[[#This Row],[TIMEOUT]]/Tabla13[[#This Row],[WOS]]</f>
        <v>0</v>
      </c>
    </row>
    <row r="40" spans="2:9" x14ac:dyDescent="0.2">
      <c r="B40" s="5">
        <v>2</v>
      </c>
      <c r="C40" s="5" t="s">
        <v>48</v>
      </c>
      <c r="D40" s="5">
        <v>2</v>
      </c>
      <c r="E40" s="5"/>
      <c r="F40" s="5"/>
      <c r="G40" s="3">
        <f>Tabla13[[#This Row],[COMPLETE]]/Tabla13[[#This Row],[WOS]]</f>
        <v>1</v>
      </c>
      <c r="H40" s="3">
        <f>Tabla13[[#This Row],[FAILED]]/Tabla13[[#This Row],[WOS]]</f>
        <v>0</v>
      </c>
      <c r="I40" s="3">
        <f>Tabla13[[#This Row],[TIMEOUT]]/Tabla13[[#This Row],[WOS]]</f>
        <v>0</v>
      </c>
    </row>
    <row r="41" spans="2:9" x14ac:dyDescent="0.2">
      <c r="B41" s="5">
        <v>23</v>
      </c>
      <c r="C41" s="5" t="s">
        <v>24</v>
      </c>
      <c r="D41" s="5">
        <v>21</v>
      </c>
      <c r="E41" s="5">
        <v>2</v>
      </c>
      <c r="F41" s="5"/>
      <c r="G41" s="3">
        <f>Tabla13[[#This Row],[COMPLETE]]/Tabla13[[#This Row],[WOS]]</f>
        <v>0.91304347826086951</v>
      </c>
      <c r="H41" s="3">
        <f>Tabla13[[#This Row],[FAILED]]/Tabla13[[#This Row],[WOS]]</f>
        <v>8.6956521739130432E-2</v>
      </c>
      <c r="I41" s="3">
        <f>Tabla13[[#This Row],[TIMEOUT]]/Tabla13[[#This Row],[WOS]]</f>
        <v>0</v>
      </c>
    </row>
    <row r="42" spans="2:9" x14ac:dyDescent="0.2">
      <c r="B42" s="5">
        <v>104</v>
      </c>
      <c r="C42" s="5" t="s">
        <v>40</v>
      </c>
      <c r="D42" s="5">
        <v>90</v>
      </c>
      <c r="E42" s="5">
        <v>14</v>
      </c>
      <c r="F42" s="5"/>
      <c r="G42" s="3">
        <f>Tabla13[[#This Row],[COMPLETE]]/Tabla13[[#This Row],[WOS]]</f>
        <v>0.86538461538461542</v>
      </c>
      <c r="H42" s="3">
        <f>Tabla13[[#This Row],[FAILED]]/Tabla13[[#This Row],[WOS]]</f>
        <v>0.13461538461538461</v>
      </c>
      <c r="I42" s="3">
        <f>Tabla13[[#This Row],[TIMEOUT]]/Tabla13[[#This Row],[WOS]]</f>
        <v>0</v>
      </c>
    </row>
    <row r="43" spans="2:9" x14ac:dyDescent="0.2">
      <c r="B43" s="5">
        <v>1</v>
      </c>
      <c r="C43" s="5" t="s">
        <v>41</v>
      </c>
      <c r="D43" s="5">
        <v>1</v>
      </c>
      <c r="E43" s="5"/>
      <c r="F43" s="5"/>
      <c r="G43" s="3">
        <f>Tabla13[[#This Row],[COMPLETE]]/Tabla13[[#This Row],[WOS]]</f>
        <v>1</v>
      </c>
      <c r="H43" s="3">
        <f>Tabla13[[#This Row],[FAILED]]/Tabla13[[#This Row],[WOS]]</f>
        <v>0</v>
      </c>
      <c r="I43" s="3">
        <f>Tabla13[[#This Row],[TIMEOUT]]/Tabla13[[#This Row],[WOS]]</f>
        <v>0</v>
      </c>
    </row>
  </sheetData>
  <conditionalFormatting sqref="H3:I43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3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3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3"/>
  <sheetViews>
    <sheetView workbookViewId="0">
      <selection activeCell="C5" sqref="C5"/>
    </sheetView>
  </sheetViews>
  <sheetFormatPr baseColWidth="10" defaultColWidth="11.5" defaultRowHeight="15" x14ac:dyDescent="0.2"/>
  <cols>
    <col min="3" max="3" width="12.1640625" bestFit="1" customWidth="1"/>
    <col min="4" max="4" width="12.5" customWidth="1"/>
    <col min="7" max="7" width="14.1640625" customWidth="1"/>
  </cols>
  <sheetData>
    <row r="2" spans="2:9" x14ac:dyDescent="0.2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2">
      <c r="B3" s="5">
        <v>8903</v>
      </c>
      <c r="C3" s="5" t="s">
        <v>36</v>
      </c>
      <c r="D3" s="5">
        <v>6327</v>
      </c>
      <c r="E3" s="5">
        <v>590</v>
      </c>
      <c r="F3" s="5">
        <v>1986</v>
      </c>
      <c r="G3" s="3">
        <f>Tabla16[[#This Row],[COMPLETE]]/Tabla16[[#This Row],[WOS]]</f>
        <v>0.71065932831629786</v>
      </c>
      <c r="H3" s="3">
        <f>Tabla16[[#This Row],[FAILED]]/Tabla16[[#This Row],[WOS]]</f>
        <v>6.6269796697742328E-2</v>
      </c>
      <c r="I3" s="3">
        <f>Tabla16[[#This Row],[TIMEOUT]]/Tabla16[[#This Row],[WOS]]</f>
        <v>0.22307087498595979</v>
      </c>
    </row>
    <row r="4" spans="2:9" x14ac:dyDescent="0.2">
      <c r="B4" s="5">
        <v>1544</v>
      </c>
      <c r="C4" s="5" t="s">
        <v>37</v>
      </c>
      <c r="D4" s="5">
        <v>499</v>
      </c>
      <c r="E4" s="5">
        <v>378</v>
      </c>
      <c r="F4" s="5">
        <v>667</v>
      </c>
      <c r="G4" s="3">
        <f>Tabla16[[#This Row],[COMPLETE]]/Tabla16[[#This Row],[WOS]]</f>
        <v>0.32318652849740931</v>
      </c>
      <c r="H4" s="3">
        <f>Tabla16[[#This Row],[FAILED]]/Tabla16[[#This Row],[WOS]]</f>
        <v>0.24481865284974094</v>
      </c>
      <c r="I4" s="3">
        <f>Tabla16[[#This Row],[TIMEOUT]]/Tabla16[[#This Row],[WOS]]</f>
        <v>0.43199481865284972</v>
      </c>
    </row>
    <row r="5" spans="2:9" x14ac:dyDescent="0.2">
      <c r="B5" s="5">
        <v>6860</v>
      </c>
      <c r="C5" s="5" t="s">
        <v>16</v>
      </c>
      <c r="D5" s="5">
        <v>6537</v>
      </c>
      <c r="E5" s="5">
        <v>323</v>
      </c>
      <c r="F5" s="5"/>
      <c r="G5" s="3">
        <f>Tabla16[[#This Row],[COMPLETE]]/Tabla16[[#This Row],[WOS]]</f>
        <v>0.95291545189504379</v>
      </c>
      <c r="H5" s="3">
        <f>Tabla16[[#This Row],[FAILED]]/Tabla16[[#This Row],[WOS]]</f>
        <v>4.708454810495627E-2</v>
      </c>
      <c r="I5" s="3">
        <f>Tabla16[[#This Row],[TIMEOUT]]/Tabla16[[#This Row],[WOS]]</f>
        <v>0</v>
      </c>
    </row>
    <row r="6" spans="2:9" x14ac:dyDescent="0.2">
      <c r="B6" s="5">
        <v>9253</v>
      </c>
      <c r="C6" s="5" t="s">
        <v>22</v>
      </c>
      <c r="D6" s="5">
        <v>9167</v>
      </c>
      <c r="E6" s="5">
        <v>86</v>
      </c>
      <c r="F6" s="5"/>
      <c r="G6" s="3">
        <f>Tabla16[[#This Row],[COMPLETE]]/Tabla16[[#This Row],[WOS]]</f>
        <v>0.99070571706473576</v>
      </c>
      <c r="H6" s="3">
        <f>Tabla16[[#This Row],[FAILED]]/Tabla16[[#This Row],[WOS]]</f>
        <v>9.2942829352642385E-3</v>
      </c>
      <c r="I6" s="3">
        <f>Tabla16[[#This Row],[TIMEOUT]]/Tabla16[[#This Row],[WOS]]</f>
        <v>0</v>
      </c>
    </row>
    <row r="7" spans="2:9" x14ac:dyDescent="0.2">
      <c r="B7" s="5">
        <v>3037</v>
      </c>
      <c r="C7" s="5" t="s">
        <v>29</v>
      </c>
      <c r="D7" s="5">
        <v>2954</v>
      </c>
      <c r="E7" s="5">
        <v>83</v>
      </c>
      <c r="F7" s="5"/>
      <c r="G7" s="3">
        <f>Tabla16[[#This Row],[COMPLETE]]/Tabla16[[#This Row],[WOS]]</f>
        <v>0.97267039841949288</v>
      </c>
      <c r="H7" s="3">
        <f>Tabla16[[#This Row],[FAILED]]/Tabla16[[#This Row],[WOS]]</f>
        <v>2.7329601580507078E-2</v>
      </c>
      <c r="I7" s="3">
        <f>Tabla16[[#This Row],[TIMEOUT]]/Tabla16[[#This Row],[WOS]]</f>
        <v>0</v>
      </c>
    </row>
    <row r="8" spans="2:9" x14ac:dyDescent="0.2">
      <c r="B8" s="5">
        <v>91</v>
      </c>
      <c r="C8" s="5" t="s">
        <v>17</v>
      </c>
      <c r="D8" s="5">
        <v>24</v>
      </c>
      <c r="E8" s="5">
        <v>67</v>
      </c>
      <c r="F8" s="5"/>
      <c r="G8" s="3">
        <f>Tabla16[[#This Row],[COMPLETE]]/Tabla16[[#This Row],[WOS]]</f>
        <v>0.26373626373626374</v>
      </c>
      <c r="H8" s="3">
        <f>Tabla16[[#This Row],[FAILED]]/Tabla16[[#This Row],[WOS]]</f>
        <v>0.73626373626373631</v>
      </c>
      <c r="I8" s="3">
        <f>Tabla16[[#This Row],[TIMEOUT]]/Tabla16[[#This Row],[WOS]]</f>
        <v>0</v>
      </c>
    </row>
    <row r="9" spans="2:9" x14ac:dyDescent="0.2">
      <c r="B9" s="5">
        <v>339</v>
      </c>
      <c r="C9" s="5" t="s">
        <v>32</v>
      </c>
      <c r="D9" s="5">
        <v>282</v>
      </c>
      <c r="E9" s="5">
        <v>57</v>
      </c>
      <c r="F9" s="5"/>
      <c r="G9" s="3">
        <f>Tabla16[[#This Row],[COMPLETE]]/Tabla16[[#This Row],[WOS]]</f>
        <v>0.83185840707964598</v>
      </c>
      <c r="H9" s="3">
        <f>Tabla16[[#This Row],[FAILED]]/Tabla16[[#This Row],[WOS]]</f>
        <v>0.16814159292035399</v>
      </c>
      <c r="I9" s="3">
        <f>Tabla16[[#This Row],[TIMEOUT]]/Tabla16[[#This Row],[WOS]]</f>
        <v>0</v>
      </c>
    </row>
    <row r="10" spans="2:9" x14ac:dyDescent="0.2">
      <c r="B10" s="5">
        <v>54</v>
      </c>
      <c r="C10" s="5" t="s">
        <v>25</v>
      </c>
      <c r="D10" s="5">
        <v>1</v>
      </c>
      <c r="E10" s="5">
        <v>53</v>
      </c>
      <c r="F10" s="5"/>
      <c r="G10" s="3">
        <f>Tabla16[[#This Row],[COMPLETE]]/Tabla16[[#This Row],[WOS]]</f>
        <v>1.8518518518518517E-2</v>
      </c>
      <c r="H10" s="3">
        <f>Tabla16[[#This Row],[FAILED]]/Tabla16[[#This Row],[WOS]]</f>
        <v>0.98148148148148151</v>
      </c>
      <c r="I10" s="3">
        <f>Tabla16[[#This Row],[TIMEOUT]]/Tabla16[[#This Row],[WOS]]</f>
        <v>0</v>
      </c>
    </row>
    <row r="11" spans="2:9" x14ac:dyDescent="0.2">
      <c r="B11" s="5">
        <v>21207</v>
      </c>
      <c r="C11" s="5" t="s">
        <v>35</v>
      </c>
      <c r="D11" s="5">
        <v>21154</v>
      </c>
      <c r="E11" s="5">
        <v>53</v>
      </c>
      <c r="F11" s="5"/>
      <c r="G11" s="3">
        <f>Tabla16[[#This Row],[COMPLETE]]/Tabla16[[#This Row],[WOS]]</f>
        <v>0.99750082519922667</v>
      </c>
      <c r="H11" s="3">
        <f>Tabla16[[#This Row],[FAILED]]/Tabla16[[#This Row],[WOS]]</f>
        <v>2.4991748007733294E-3</v>
      </c>
      <c r="I11" s="3">
        <f>Tabla16[[#This Row],[TIMEOUT]]/Tabla16[[#This Row],[WOS]]</f>
        <v>0</v>
      </c>
    </row>
    <row r="12" spans="2:9" x14ac:dyDescent="0.2">
      <c r="B12" s="5">
        <v>39</v>
      </c>
      <c r="C12" s="5" t="s">
        <v>26</v>
      </c>
      <c r="D12" s="5"/>
      <c r="E12" s="5">
        <v>39</v>
      </c>
      <c r="F12" s="5"/>
      <c r="G12" s="3">
        <f>Tabla16[[#This Row],[COMPLETE]]/Tabla16[[#This Row],[WOS]]</f>
        <v>0</v>
      </c>
      <c r="H12" s="3">
        <f>Tabla16[[#This Row],[FAILED]]/Tabla16[[#This Row],[WOS]]</f>
        <v>1</v>
      </c>
      <c r="I12" s="3">
        <f>Tabla16[[#This Row],[TIMEOUT]]/Tabla16[[#This Row],[WOS]]</f>
        <v>0</v>
      </c>
    </row>
    <row r="13" spans="2:9" x14ac:dyDescent="0.2">
      <c r="B13" s="5">
        <v>3237</v>
      </c>
      <c r="C13" s="5" t="s">
        <v>28</v>
      </c>
      <c r="D13" s="5">
        <v>3214</v>
      </c>
      <c r="E13" s="5">
        <v>23</v>
      </c>
      <c r="F13" s="5"/>
      <c r="G13" s="3">
        <f>Tabla16[[#This Row],[COMPLETE]]/Tabla16[[#This Row],[WOS]]</f>
        <v>0.99289465554525791</v>
      </c>
      <c r="H13" s="3">
        <f>Tabla16[[#This Row],[FAILED]]/Tabla16[[#This Row],[WOS]]</f>
        <v>7.1053444547420448E-3</v>
      </c>
      <c r="I13" s="3">
        <f>Tabla16[[#This Row],[TIMEOUT]]/Tabla16[[#This Row],[WOS]]</f>
        <v>0</v>
      </c>
    </row>
    <row r="14" spans="2:9" x14ac:dyDescent="0.2">
      <c r="B14" s="5">
        <v>3748</v>
      </c>
      <c r="C14" s="5" t="s">
        <v>13</v>
      </c>
      <c r="D14" s="5">
        <v>3730</v>
      </c>
      <c r="E14" s="5">
        <v>18</v>
      </c>
      <c r="F14" s="5"/>
      <c r="G14" s="3">
        <f>Tabla16[[#This Row],[COMPLETE]]/Tabla16[[#This Row],[WOS]]</f>
        <v>0.99519743863393806</v>
      </c>
      <c r="H14" s="3">
        <f>Tabla16[[#This Row],[FAILED]]/Tabla16[[#This Row],[WOS]]</f>
        <v>4.8025613660618999E-3</v>
      </c>
      <c r="I14" s="3">
        <f>Tabla16[[#This Row],[TIMEOUT]]/Tabla16[[#This Row],[WOS]]</f>
        <v>0</v>
      </c>
    </row>
    <row r="15" spans="2:9" x14ac:dyDescent="0.2">
      <c r="B15" s="5">
        <v>7418</v>
      </c>
      <c r="C15" s="5" t="s">
        <v>38</v>
      </c>
      <c r="D15" s="5">
        <v>7400</v>
      </c>
      <c r="E15" s="5">
        <v>18</v>
      </c>
      <c r="F15" s="5"/>
      <c r="G15" s="3">
        <f>Tabla16[[#This Row],[COMPLETE]]/Tabla16[[#This Row],[WOS]]</f>
        <v>0.99757346993798868</v>
      </c>
      <c r="H15" s="3">
        <f>Tabla16[[#This Row],[FAILED]]/Tabla16[[#This Row],[WOS]]</f>
        <v>2.4265300620113237E-3</v>
      </c>
      <c r="I15" s="3">
        <f>Tabla16[[#This Row],[TIMEOUT]]/Tabla16[[#This Row],[WOS]]</f>
        <v>0</v>
      </c>
    </row>
    <row r="16" spans="2:9" x14ac:dyDescent="0.2">
      <c r="B16" s="5">
        <v>164</v>
      </c>
      <c r="C16" s="5" t="s">
        <v>14</v>
      </c>
      <c r="D16" s="5">
        <v>147</v>
      </c>
      <c r="E16" s="5">
        <v>17</v>
      </c>
      <c r="F16" s="5"/>
      <c r="G16" s="3">
        <f>Tabla16[[#This Row],[COMPLETE]]/Tabla16[[#This Row],[WOS]]</f>
        <v>0.89634146341463417</v>
      </c>
      <c r="H16" s="3">
        <f>Tabla16[[#This Row],[FAILED]]/Tabla16[[#This Row],[WOS]]</f>
        <v>0.10365853658536585</v>
      </c>
      <c r="I16" s="3">
        <f>Tabla16[[#This Row],[TIMEOUT]]/Tabla16[[#This Row],[WOS]]</f>
        <v>0</v>
      </c>
    </row>
    <row r="17" spans="2:9" x14ac:dyDescent="0.2">
      <c r="B17" s="5">
        <v>137</v>
      </c>
      <c r="C17" s="5" t="s">
        <v>15</v>
      </c>
      <c r="D17" s="5">
        <v>122</v>
      </c>
      <c r="E17" s="5">
        <v>15</v>
      </c>
      <c r="F17" s="5"/>
      <c r="G17" s="3">
        <f>Tabla16[[#This Row],[COMPLETE]]/Tabla16[[#This Row],[WOS]]</f>
        <v>0.89051094890510951</v>
      </c>
      <c r="H17" s="3">
        <f>Tabla16[[#This Row],[FAILED]]/Tabla16[[#This Row],[WOS]]</f>
        <v>0.10948905109489052</v>
      </c>
      <c r="I17" s="3">
        <f>Tabla16[[#This Row],[TIMEOUT]]/Tabla16[[#This Row],[WOS]]</f>
        <v>0</v>
      </c>
    </row>
    <row r="18" spans="2:9" x14ac:dyDescent="0.2">
      <c r="B18" s="5">
        <v>104</v>
      </c>
      <c r="C18" s="5" t="s">
        <v>40</v>
      </c>
      <c r="D18" s="5">
        <v>90</v>
      </c>
      <c r="E18" s="5">
        <v>14</v>
      </c>
      <c r="F18" s="5"/>
      <c r="G18" s="3">
        <f>Tabla16[[#This Row],[COMPLETE]]/Tabla16[[#This Row],[WOS]]</f>
        <v>0.86538461538461542</v>
      </c>
      <c r="H18" s="3">
        <f>Tabla16[[#This Row],[FAILED]]/Tabla16[[#This Row],[WOS]]</f>
        <v>0.13461538461538461</v>
      </c>
      <c r="I18" s="3">
        <f>Tabla16[[#This Row],[TIMEOUT]]/Tabla16[[#This Row],[WOS]]</f>
        <v>0</v>
      </c>
    </row>
    <row r="19" spans="2:9" x14ac:dyDescent="0.2">
      <c r="B19" s="5">
        <v>532</v>
      </c>
      <c r="C19" s="5" t="s">
        <v>31</v>
      </c>
      <c r="D19" s="5">
        <v>519</v>
      </c>
      <c r="E19" s="5">
        <v>13</v>
      </c>
      <c r="F19" s="5"/>
      <c r="G19" s="3">
        <f>Tabla16[[#This Row],[COMPLETE]]/Tabla16[[#This Row],[WOS]]</f>
        <v>0.97556390977443608</v>
      </c>
      <c r="H19" s="3">
        <f>Tabla16[[#This Row],[FAILED]]/Tabla16[[#This Row],[WOS]]</f>
        <v>2.4436090225563908E-2</v>
      </c>
      <c r="I19" s="3">
        <f>Tabla16[[#This Row],[TIMEOUT]]/Tabla16[[#This Row],[WOS]]</f>
        <v>0</v>
      </c>
    </row>
    <row r="20" spans="2:9" x14ac:dyDescent="0.2">
      <c r="B20" s="5">
        <v>59</v>
      </c>
      <c r="C20" s="5" t="s">
        <v>18</v>
      </c>
      <c r="D20" s="5">
        <v>46</v>
      </c>
      <c r="E20" s="5">
        <v>13</v>
      </c>
      <c r="F20" s="5"/>
      <c r="G20" s="3">
        <f>Tabla16[[#This Row],[COMPLETE]]/Tabla16[[#This Row],[WOS]]</f>
        <v>0.77966101694915257</v>
      </c>
      <c r="H20" s="3">
        <f>Tabla16[[#This Row],[FAILED]]/Tabla16[[#This Row],[WOS]]</f>
        <v>0.22033898305084745</v>
      </c>
      <c r="I20" s="3">
        <f>Tabla16[[#This Row],[TIMEOUT]]/Tabla16[[#This Row],[WOS]]</f>
        <v>0</v>
      </c>
    </row>
    <row r="21" spans="2:9" x14ac:dyDescent="0.2">
      <c r="B21" s="5">
        <v>112</v>
      </c>
      <c r="C21" s="5" t="s">
        <v>34</v>
      </c>
      <c r="D21" s="5">
        <v>107</v>
      </c>
      <c r="E21" s="5">
        <v>5</v>
      </c>
      <c r="F21" s="5"/>
      <c r="G21" s="3">
        <f>Tabla16[[#This Row],[COMPLETE]]/Tabla16[[#This Row],[WOS]]</f>
        <v>0.9553571428571429</v>
      </c>
      <c r="H21" s="3">
        <f>Tabla16[[#This Row],[FAILED]]/Tabla16[[#This Row],[WOS]]</f>
        <v>4.4642857142857144E-2</v>
      </c>
      <c r="I21" s="3">
        <f>Tabla16[[#This Row],[TIMEOUT]]/Tabla16[[#This Row],[WOS]]</f>
        <v>0</v>
      </c>
    </row>
    <row r="22" spans="2:9" x14ac:dyDescent="0.2">
      <c r="B22" s="5">
        <v>30</v>
      </c>
      <c r="C22" s="5" t="s">
        <v>23</v>
      </c>
      <c r="D22" s="5">
        <v>26</v>
      </c>
      <c r="E22" s="5">
        <v>4</v>
      </c>
      <c r="F22" s="5"/>
      <c r="G22" s="3">
        <f>Tabla16[[#This Row],[COMPLETE]]/Tabla16[[#This Row],[WOS]]</f>
        <v>0.8666666666666667</v>
      </c>
      <c r="H22" s="3">
        <f>Tabla16[[#This Row],[FAILED]]/Tabla16[[#This Row],[WOS]]</f>
        <v>0.13333333333333333</v>
      </c>
      <c r="I22" s="3">
        <f>Tabla16[[#This Row],[TIMEOUT]]/Tabla16[[#This Row],[WOS]]</f>
        <v>0</v>
      </c>
    </row>
    <row r="23" spans="2:9" x14ac:dyDescent="0.2">
      <c r="B23" s="5">
        <v>82</v>
      </c>
      <c r="C23" s="5" t="s">
        <v>27</v>
      </c>
      <c r="D23" s="5">
        <v>79</v>
      </c>
      <c r="E23" s="5">
        <v>3</v>
      </c>
      <c r="F23" s="5"/>
      <c r="G23" s="3">
        <f>Tabla16[[#This Row],[COMPLETE]]/Tabla16[[#This Row],[WOS]]</f>
        <v>0.96341463414634143</v>
      </c>
      <c r="H23" s="3">
        <f>Tabla16[[#This Row],[FAILED]]/Tabla16[[#This Row],[WOS]]</f>
        <v>3.6585365853658534E-2</v>
      </c>
      <c r="I23" s="3">
        <f>Tabla16[[#This Row],[TIMEOUT]]/Tabla16[[#This Row],[WOS]]</f>
        <v>0</v>
      </c>
    </row>
    <row r="24" spans="2:9" x14ac:dyDescent="0.2">
      <c r="B24" s="5">
        <v>8</v>
      </c>
      <c r="C24" s="5" t="s">
        <v>39</v>
      </c>
      <c r="D24" s="5">
        <v>5</v>
      </c>
      <c r="E24" s="5">
        <v>3</v>
      </c>
      <c r="F24" s="5"/>
      <c r="G24" s="3">
        <f>Tabla16[[#This Row],[COMPLETE]]/Tabla16[[#This Row],[WOS]]</f>
        <v>0.625</v>
      </c>
      <c r="H24" s="3">
        <f>Tabla16[[#This Row],[FAILED]]/Tabla16[[#This Row],[WOS]]</f>
        <v>0.375</v>
      </c>
      <c r="I24" s="3">
        <f>Tabla16[[#This Row],[TIMEOUT]]/Tabla16[[#This Row],[WOS]]</f>
        <v>0</v>
      </c>
    </row>
    <row r="25" spans="2:9" x14ac:dyDescent="0.2">
      <c r="B25" s="5">
        <v>2</v>
      </c>
      <c r="C25" s="5" t="s">
        <v>42</v>
      </c>
      <c r="D25" s="5"/>
      <c r="E25" s="5">
        <v>2</v>
      </c>
      <c r="F25" s="5"/>
      <c r="G25" s="3">
        <f>Tabla16[[#This Row],[COMPLETE]]/Tabla16[[#This Row],[WOS]]</f>
        <v>0</v>
      </c>
      <c r="H25" s="3">
        <f>Tabla16[[#This Row],[FAILED]]/Tabla16[[#This Row],[WOS]]</f>
        <v>1</v>
      </c>
      <c r="I25" s="3">
        <f>Tabla16[[#This Row],[TIMEOUT]]/Tabla16[[#This Row],[WOS]]</f>
        <v>0</v>
      </c>
    </row>
    <row r="26" spans="2:9" x14ac:dyDescent="0.2">
      <c r="B26" s="5">
        <v>23</v>
      </c>
      <c r="C26" s="5" t="s">
        <v>24</v>
      </c>
      <c r="D26" s="5">
        <v>21</v>
      </c>
      <c r="E26" s="5">
        <v>2</v>
      </c>
      <c r="F26" s="5"/>
      <c r="G26" s="3">
        <f>Tabla16[[#This Row],[COMPLETE]]/Tabla16[[#This Row],[WOS]]</f>
        <v>0.91304347826086951</v>
      </c>
      <c r="H26" s="3">
        <f>Tabla16[[#This Row],[FAILED]]/Tabla16[[#This Row],[WOS]]</f>
        <v>8.6956521739130432E-2</v>
      </c>
      <c r="I26" s="3">
        <f>Tabla16[[#This Row],[TIMEOUT]]/Tabla16[[#This Row],[WOS]]</f>
        <v>0</v>
      </c>
    </row>
    <row r="27" spans="2:9" x14ac:dyDescent="0.2">
      <c r="B27" s="5">
        <v>2</v>
      </c>
      <c r="C27" s="5" t="s">
        <v>53</v>
      </c>
      <c r="D27" s="5">
        <v>1</v>
      </c>
      <c r="E27" s="5">
        <v>1</v>
      </c>
      <c r="F27" s="5"/>
      <c r="G27" s="3">
        <f>Tabla16[[#This Row],[COMPLETE]]/Tabla16[[#This Row],[WOS]]</f>
        <v>0.5</v>
      </c>
      <c r="H27" s="3">
        <f>Tabla16[[#This Row],[FAILED]]/Tabla16[[#This Row],[WOS]]</f>
        <v>0.5</v>
      </c>
      <c r="I27" s="3">
        <f>Tabla16[[#This Row],[TIMEOUT]]/Tabla16[[#This Row],[WOS]]</f>
        <v>0</v>
      </c>
    </row>
    <row r="28" spans="2:9" x14ac:dyDescent="0.2">
      <c r="B28" s="5">
        <v>7</v>
      </c>
      <c r="C28" s="5" t="s">
        <v>57</v>
      </c>
      <c r="D28" s="5">
        <v>6</v>
      </c>
      <c r="E28" s="5">
        <v>1</v>
      </c>
      <c r="F28" s="5"/>
      <c r="G28" s="3">
        <f>Tabla16[[#This Row],[COMPLETE]]/Tabla16[[#This Row],[WOS]]</f>
        <v>0.8571428571428571</v>
      </c>
      <c r="H28" s="3">
        <f>Tabla16[[#This Row],[FAILED]]/Tabla16[[#This Row],[WOS]]</f>
        <v>0.14285714285714285</v>
      </c>
      <c r="I28" s="3">
        <f>Tabla16[[#This Row],[TIMEOUT]]/Tabla16[[#This Row],[WOS]]</f>
        <v>0</v>
      </c>
    </row>
    <row r="29" spans="2:9" x14ac:dyDescent="0.2">
      <c r="B29" s="5">
        <v>24</v>
      </c>
      <c r="C29" s="5" t="s">
        <v>20</v>
      </c>
      <c r="D29" s="5">
        <v>23</v>
      </c>
      <c r="E29" s="5">
        <v>1</v>
      </c>
      <c r="F29" s="5"/>
      <c r="G29" s="3">
        <f>Tabla16[[#This Row],[COMPLETE]]/Tabla16[[#This Row],[WOS]]</f>
        <v>0.95833333333333337</v>
      </c>
      <c r="H29" s="3">
        <f>Tabla16[[#This Row],[FAILED]]/Tabla16[[#This Row],[WOS]]</f>
        <v>4.1666666666666664E-2</v>
      </c>
      <c r="I29" s="3">
        <f>Tabla16[[#This Row],[TIMEOUT]]/Tabla16[[#This Row],[WOS]]</f>
        <v>0</v>
      </c>
    </row>
    <row r="30" spans="2:9" x14ac:dyDescent="0.2">
      <c r="B30" s="5">
        <v>1</v>
      </c>
      <c r="C30" s="5" t="s">
        <v>44</v>
      </c>
      <c r="D30" s="5">
        <v>1</v>
      </c>
      <c r="E30" s="5"/>
      <c r="F30" s="5"/>
      <c r="G30" s="3">
        <f>Tabla16[[#This Row],[COMPLETE]]/Tabla16[[#This Row],[WOS]]</f>
        <v>1</v>
      </c>
      <c r="H30" s="3">
        <f>Tabla16[[#This Row],[FAILED]]/Tabla16[[#This Row],[WOS]]</f>
        <v>0</v>
      </c>
      <c r="I30" s="3">
        <f>Tabla16[[#This Row],[TIMEOUT]]/Tabla16[[#This Row],[WOS]]</f>
        <v>0</v>
      </c>
    </row>
    <row r="31" spans="2:9" x14ac:dyDescent="0.2">
      <c r="B31" s="5">
        <v>31</v>
      </c>
      <c r="C31" s="5" t="s">
        <v>30</v>
      </c>
      <c r="D31" s="5">
        <v>31</v>
      </c>
      <c r="E31" s="5"/>
      <c r="F31" s="5"/>
      <c r="G31" s="3">
        <f>Tabla16[[#This Row],[COMPLETE]]/Tabla16[[#This Row],[WOS]]</f>
        <v>1</v>
      </c>
      <c r="H31" s="3">
        <f>Tabla16[[#This Row],[FAILED]]/Tabla16[[#This Row],[WOS]]</f>
        <v>0</v>
      </c>
      <c r="I31" s="3">
        <f>Tabla16[[#This Row],[TIMEOUT]]/Tabla16[[#This Row],[WOS]]</f>
        <v>0</v>
      </c>
    </row>
    <row r="32" spans="2:9" x14ac:dyDescent="0.2">
      <c r="B32" s="5">
        <v>17</v>
      </c>
      <c r="C32" s="5" t="s">
        <v>45</v>
      </c>
      <c r="D32" s="5"/>
      <c r="E32" s="5"/>
      <c r="F32" s="5">
        <v>17</v>
      </c>
      <c r="G32" s="3">
        <f>Tabla16[[#This Row],[COMPLETE]]/Tabla16[[#This Row],[WOS]]</f>
        <v>0</v>
      </c>
      <c r="H32" s="3">
        <f>Tabla16[[#This Row],[FAILED]]/Tabla16[[#This Row],[WOS]]</f>
        <v>0</v>
      </c>
      <c r="I32" s="3">
        <f>Tabla16[[#This Row],[TIMEOUT]]/Tabla16[[#This Row],[WOS]]</f>
        <v>1</v>
      </c>
    </row>
    <row r="33" spans="2:9" x14ac:dyDescent="0.2">
      <c r="B33" s="5">
        <v>18</v>
      </c>
      <c r="C33" s="5" t="s">
        <v>54</v>
      </c>
      <c r="D33" s="5">
        <v>18</v>
      </c>
      <c r="E33" s="5"/>
      <c r="F33" s="5"/>
      <c r="G33" s="3">
        <f>Tabla16[[#This Row],[COMPLETE]]/Tabla16[[#This Row],[WOS]]</f>
        <v>1</v>
      </c>
      <c r="H33" s="3">
        <f>Tabla16[[#This Row],[FAILED]]/Tabla16[[#This Row],[WOS]]</f>
        <v>0</v>
      </c>
      <c r="I33" s="3">
        <f>Tabla16[[#This Row],[TIMEOUT]]/Tabla16[[#This Row],[WOS]]</f>
        <v>0</v>
      </c>
    </row>
    <row r="34" spans="2:9" x14ac:dyDescent="0.2">
      <c r="B34" s="5">
        <v>5</v>
      </c>
      <c r="C34" s="5" t="s">
        <v>43</v>
      </c>
      <c r="D34" s="5">
        <v>5</v>
      </c>
      <c r="E34" s="5"/>
      <c r="F34" s="5"/>
      <c r="G34" s="3">
        <f>Tabla16[[#This Row],[COMPLETE]]/Tabla16[[#This Row],[WOS]]</f>
        <v>1</v>
      </c>
      <c r="H34" s="3">
        <f>Tabla16[[#This Row],[FAILED]]/Tabla16[[#This Row],[WOS]]</f>
        <v>0</v>
      </c>
      <c r="I34" s="3">
        <f>Tabla16[[#This Row],[TIMEOUT]]/Tabla16[[#This Row],[WOS]]</f>
        <v>0</v>
      </c>
    </row>
    <row r="35" spans="2:9" x14ac:dyDescent="0.2">
      <c r="B35" s="5">
        <v>2</v>
      </c>
      <c r="C35" s="5" t="s">
        <v>47</v>
      </c>
      <c r="D35" s="5"/>
      <c r="E35" s="5"/>
      <c r="F35" s="5">
        <v>2</v>
      </c>
      <c r="G35" s="3">
        <f>Tabla16[[#This Row],[COMPLETE]]/Tabla16[[#This Row],[WOS]]</f>
        <v>0</v>
      </c>
      <c r="H35" s="3">
        <f>Tabla16[[#This Row],[FAILED]]/Tabla16[[#This Row],[WOS]]</f>
        <v>0</v>
      </c>
      <c r="I35" s="3">
        <f>Tabla16[[#This Row],[TIMEOUT]]/Tabla16[[#This Row],[WOS]]</f>
        <v>1</v>
      </c>
    </row>
    <row r="36" spans="2:9" x14ac:dyDescent="0.2">
      <c r="B36" s="5">
        <v>1</v>
      </c>
      <c r="C36" s="5" t="s">
        <v>33</v>
      </c>
      <c r="D36" s="5"/>
      <c r="E36" s="5"/>
      <c r="F36" s="5">
        <v>1</v>
      </c>
      <c r="G36" s="3">
        <f>Tabla16[[#This Row],[COMPLETE]]/Tabla16[[#This Row],[WOS]]</f>
        <v>0</v>
      </c>
      <c r="H36" s="3">
        <f>Tabla16[[#This Row],[FAILED]]/Tabla16[[#This Row],[WOS]]</f>
        <v>0</v>
      </c>
      <c r="I36" s="3">
        <f>Tabla16[[#This Row],[TIMEOUT]]/Tabla16[[#This Row],[WOS]]</f>
        <v>1</v>
      </c>
    </row>
    <row r="37" spans="2:9" x14ac:dyDescent="0.2">
      <c r="B37" s="5">
        <v>1</v>
      </c>
      <c r="C37" s="5" t="s">
        <v>55</v>
      </c>
      <c r="D37" s="5">
        <v>1</v>
      </c>
      <c r="E37" s="5"/>
      <c r="F37" s="5"/>
      <c r="G37" s="3">
        <f>Tabla16[[#This Row],[COMPLETE]]/Tabla16[[#This Row],[WOS]]</f>
        <v>1</v>
      </c>
      <c r="H37" s="3">
        <f>Tabla16[[#This Row],[FAILED]]/Tabla16[[#This Row],[WOS]]</f>
        <v>0</v>
      </c>
      <c r="I37" s="3">
        <f>Tabla16[[#This Row],[TIMEOUT]]/Tabla16[[#This Row],[WOS]]</f>
        <v>0</v>
      </c>
    </row>
    <row r="38" spans="2:9" x14ac:dyDescent="0.2">
      <c r="B38" s="5">
        <v>1</v>
      </c>
      <c r="C38" s="5" t="s">
        <v>56</v>
      </c>
      <c r="D38" s="5">
        <v>1</v>
      </c>
      <c r="E38" s="5"/>
      <c r="F38" s="5"/>
      <c r="G38" s="3">
        <f>Tabla16[[#This Row],[COMPLETE]]/Tabla16[[#This Row],[WOS]]</f>
        <v>1</v>
      </c>
      <c r="H38" s="3">
        <f>Tabla16[[#This Row],[FAILED]]/Tabla16[[#This Row],[WOS]]</f>
        <v>0</v>
      </c>
      <c r="I38" s="3">
        <f>Tabla16[[#This Row],[TIMEOUT]]/Tabla16[[#This Row],[WOS]]</f>
        <v>0</v>
      </c>
    </row>
    <row r="39" spans="2:9" x14ac:dyDescent="0.2">
      <c r="B39" s="5">
        <v>2</v>
      </c>
      <c r="C39" s="5" t="s">
        <v>46</v>
      </c>
      <c r="D39" s="5">
        <v>2</v>
      </c>
      <c r="E39" s="5"/>
      <c r="F39" s="5"/>
      <c r="G39" s="3">
        <f>Tabla16[[#This Row],[COMPLETE]]/Tabla16[[#This Row],[WOS]]</f>
        <v>1</v>
      </c>
      <c r="H39" s="3">
        <f>Tabla16[[#This Row],[FAILED]]/Tabla16[[#This Row],[WOS]]</f>
        <v>0</v>
      </c>
      <c r="I39" s="3">
        <f>Tabla16[[#This Row],[TIMEOUT]]/Tabla16[[#This Row],[WOS]]</f>
        <v>0</v>
      </c>
    </row>
    <row r="40" spans="2:9" x14ac:dyDescent="0.2">
      <c r="B40" s="5">
        <v>745</v>
      </c>
      <c r="C40" s="5" t="s">
        <v>19</v>
      </c>
      <c r="D40" s="5"/>
      <c r="E40" s="5"/>
      <c r="F40" s="5">
        <v>745</v>
      </c>
      <c r="G40" s="3">
        <f>Tabla16[[#This Row],[COMPLETE]]/Tabla16[[#This Row],[WOS]]</f>
        <v>0</v>
      </c>
      <c r="H40" s="3">
        <f>Tabla16[[#This Row],[FAILED]]/Tabla16[[#This Row],[WOS]]</f>
        <v>0</v>
      </c>
      <c r="I40" s="3">
        <f>Tabla16[[#This Row],[TIMEOUT]]/Tabla16[[#This Row],[WOS]]</f>
        <v>1</v>
      </c>
    </row>
    <row r="41" spans="2:9" x14ac:dyDescent="0.2">
      <c r="B41" s="5">
        <v>5</v>
      </c>
      <c r="C41" s="5" t="s">
        <v>21</v>
      </c>
      <c r="D41" s="5">
        <v>5</v>
      </c>
      <c r="E41" s="5"/>
      <c r="F41" s="5"/>
      <c r="G41" s="3">
        <f>Tabla16[[#This Row],[COMPLETE]]/Tabla16[[#This Row],[WOS]]</f>
        <v>1</v>
      </c>
      <c r="H41" s="3">
        <f>Tabla16[[#This Row],[FAILED]]/Tabla16[[#This Row],[WOS]]</f>
        <v>0</v>
      </c>
      <c r="I41" s="3">
        <f>Tabla16[[#This Row],[TIMEOUT]]/Tabla16[[#This Row],[WOS]]</f>
        <v>0</v>
      </c>
    </row>
    <row r="42" spans="2:9" x14ac:dyDescent="0.2">
      <c r="B42" s="5">
        <v>2</v>
      </c>
      <c r="C42" s="5" t="s">
        <v>48</v>
      </c>
      <c r="D42" s="5">
        <v>2</v>
      </c>
      <c r="E42" s="5"/>
      <c r="F42" s="5"/>
      <c r="G42" s="3">
        <f>Tabla16[[#This Row],[COMPLETE]]/Tabla16[[#This Row],[WOS]]</f>
        <v>1</v>
      </c>
      <c r="H42" s="3">
        <f>Tabla16[[#This Row],[FAILED]]/Tabla16[[#This Row],[WOS]]</f>
        <v>0</v>
      </c>
      <c r="I42" s="3">
        <f>Tabla16[[#This Row],[TIMEOUT]]/Tabla16[[#This Row],[WOS]]</f>
        <v>0</v>
      </c>
    </row>
    <row r="43" spans="2:9" x14ac:dyDescent="0.2">
      <c r="B43" s="5">
        <v>1</v>
      </c>
      <c r="C43" s="5" t="s">
        <v>41</v>
      </c>
      <c r="D43" s="5">
        <v>1</v>
      </c>
      <c r="E43" s="5"/>
      <c r="F43" s="5"/>
      <c r="G43" s="3">
        <f>Tabla16[[#This Row],[COMPLETE]]/Tabla16[[#This Row],[WOS]]</f>
        <v>1</v>
      </c>
      <c r="H43" s="3">
        <f>Tabla16[[#This Row],[FAILED]]/Tabla16[[#This Row],[WOS]]</f>
        <v>0</v>
      </c>
      <c r="I43" s="3">
        <f>Tabla16[[#This Row],[TIMEOUT]]/Tabla16[[#This Row],[WOS]]</f>
        <v>0</v>
      </c>
    </row>
  </sheetData>
  <conditionalFormatting sqref="H3:I43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3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3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8"/>
  <sheetViews>
    <sheetView workbookViewId="0">
      <selection activeCell="C11" sqref="C11"/>
    </sheetView>
  </sheetViews>
  <sheetFormatPr baseColWidth="10" defaultColWidth="11.5" defaultRowHeight="15" x14ac:dyDescent="0.2"/>
  <cols>
    <col min="2" max="2" width="9.6640625" bestFit="1" customWidth="1"/>
    <col min="3" max="3" width="212.6640625" bestFit="1" customWidth="1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430</v>
      </c>
      <c r="C3" s="9" t="s">
        <v>50</v>
      </c>
    </row>
    <row r="4" spans="2:3" ht="17" thickBot="1" x14ac:dyDescent="0.25">
      <c r="B4" s="10">
        <v>118</v>
      </c>
      <c r="C4" s="11" t="s">
        <v>49</v>
      </c>
    </row>
    <row r="5" spans="2:3" ht="17" thickBot="1" x14ac:dyDescent="0.25">
      <c r="B5" s="10">
        <v>26</v>
      </c>
      <c r="C5" s="11" t="s">
        <v>52</v>
      </c>
    </row>
    <row r="6" spans="2:3" ht="17" thickBot="1" x14ac:dyDescent="0.25">
      <c r="B6" s="10">
        <v>10</v>
      </c>
      <c r="C6" s="11" t="s">
        <v>51</v>
      </c>
    </row>
    <row r="7" spans="2:3" ht="17" thickBot="1" x14ac:dyDescent="0.25">
      <c r="B7" s="10">
        <v>4</v>
      </c>
      <c r="C7" s="11" t="s">
        <v>58</v>
      </c>
    </row>
    <row r="8" spans="2:3" ht="17" thickBot="1" x14ac:dyDescent="0.25">
      <c r="B8" s="10">
        <v>2</v>
      </c>
      <c r="C8" s="11" t="s">
        <v>59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9"/>
  <sheetViews>
    <sheetView workbookViewId="0">
      <selection activeCell="C13" sqref="C13"/>
    </sheetView>
  </sheetViews>
  <sheetFormatPr baseColWidth="10" defaultColWidth="11.5" defaultRowHeight="15" x14ac:dyDescent="0.2"/>
  <cols>
    <col min="3" max="3" width="95.33203125" customWidth="1"/>
  </cols>
  <sheetData>
    <row r="2" spans="2:3" ht="16" thickBot="1" x14ac:dyDescent="0.25">
      <c r="B2" t="s">
        <v>11</v>
      </c>
      <c r="C2" t="s">
        <v>12</v>
      </c>
    </row>
    <row r="3" spans="2:3" ht="17" thickBot="1" x14ac:dyDescent="0.25">
      <c r="B3" s="8">
        <v>220</v>
      </c>
      <c r="C3" s="9" t="s">
        <v>60</v>
      </c>
    </row>
    <row r="4" spans="2:3" ht="17" thickBot="1" x14ac:dyDescent="0.25">
      <c r="B4" s="10">
        <v>95</v>
      </c>
      <c r="C4" s="11" t="s">
        <v>61</v>
      </c>
    </row>
    <row r="5" spans="2:3" ht="17" thickBot="1" x14ac:dyDescent="0.25">
      <c r="B5" s="10">
        <v>28</v>
      </c>
      <c r="C5" s="11" t="s">
        <v>62</v>
      </c>
    </row>
    <row r="6" spans="2:3" ht="17" thickBot="1" x14ac:dyDescent="0.25">
      <c r="B6" s="10">
        <v>20</v>
      </c>
      <c r="C6" s="11" t="s">
        <v>63</v>
      </c>
    </row>
    <row r="7" spans="2:3" ht="17" thickBot="1" x14ac:dyDescent="0.25">
      <c r="B7" s="10">
        <v>12</v>
      </c>
      <c r="C7" s="11" t="s">
        <v>64</v>
      </c>
    </row>
    <row r="8" spans="2:3" ht="17" thickBot="1" x14ac:dyDescent="0.25">
      <c r="B8" s="10">
        <v>2</v>
      </c>
      <c r="C8" s="11" t="s">
        <v>65</v>
      </c>
    </row>
    <row r="9" spans="2:3" ht="17" thickBot="1" x14ac:dyDescent="0.25">
      <c r="B9" s="10">
        <v>1</v>
      </c>
      <c r="C9" s="11" t="s">
        <v>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3"/>
  <sheetViews>
    <sheetView tabSelected="1" workbookViewId="0">
      <selection activeCell="B5" sqref="B5"/>
    </sheetView>
  </sheetViews>
  <sheetFormatPr baseColWidth="10" defaultColWidth="11.5" defaultRowHeight="15" x14ac:dyDescent="0.2"/>
  <cols>
    <col min="1" max="1" width="11.5" style="5"/>
    <col min="2" max="2" width="9.6640625" style="5" bestFit="1" customWidth="1"/>
    <col min="3" max="3" width="92.1640625" style="5" customWidth="1"/>
    <col min="4" max="16384" width="11.5" style="5"/>
  </cols>
  <sheetData>
    <row r="2" spans="2:3" ht="16" thickBot="1" x14ac:dyDescent="0.25">
      <c r="B2" s="6" t="s">
        <v>11</v>
      </c>
      <c r="C2" s="7" t="s">
        <v>12</v>
      </c>
    </row>
    <row r="3" spans="2:3" ht="17" thickBot="1" x14ac:dyDescent="0.25">
      <c r="B3" s="8">
        <v>323</v>
      </c>
      <c r="C3" s="9" t="s">
        <v>67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JAM_HUA2 </vt:lpstr>
      <vt:lpstr>JAM_MSAN</vt:lpstr>
      <vt:lpstr>JAM_LDAP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2016-07-18T14:11:33Z</dcterms:created>
  <dcterms:modified xsi:type="dcterms:W3CDTF">2018-10-29T18:55:55Z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