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5D5991F3-AB0B-664C-916F-1616AA883615}" xr6:coauthVersionLast="38" xr6:coauthVersionMax="38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JAM_HUA2 " sheetId="11" r:id="rId4"/>
    <sheet name="JAM_LDAP" sheetId="4" r:id="rId5"/>
    <sheet name="BAR_EMA2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" l="1"/>
  <c r="G31" i="3"/>
  <c r="G10" i="3"/>
  <c r="H44" i="3"/>
  <c r="H31" i="3"/>
  <c r="H10" i="3"/>
  <c r="I44" i="3"/>
  <c r="I31" i="3"/>
  <c r="I10" i="3"/>
  <c r="G42" i="2"/>
  <c r="G43" i="2"/>
  <c r="G44" i="2"/>
  <c r="H42" i="2"/>
  <c r="H43" i="2"/>
  <c r="H44" i="2"/>
  <c r="I42" i="2"/>
  <c r="I43" i="2"/>
  <c r="I44" i="2"/>
  <c r="H50" i="1"/>
  <c r="H27" i="1"/>
  <c r="H21" i="1"/>
  <c r="I50" i="1"/>
  <c r="I27" i="1"/>
  <c r="I21" i="1"/>
  <c r="J50" i="1"/>
  <c r="J27" i="1"/>
  <c r="J21" i="1"/>
  <c r="G4" i="3" l="1"/>
  <c r="G12" i="3"/>
  <c r="G41" i="3"/>
  <c r="H4" i="3"/>
  <c r="H12" i="3"/>
  <c r="H41" i="3"/>
  <c r="I4" i="3"/>
  <c r="I12" i="3"/>
  <c r="I41" i="3"/>
  <c r="H22" i="1"/>
  <c r="H16" i="1"/>
  <c r="H44" i="1"/>
  <c r="H12" i="1"/>
  <c r="I22" i="1"/>
  <c r="I16" i="1"/>
  <c r="I44" i="1"/>
  <c r="I12" i="1"/>
  <c r="J22" i="1"/>
  <c r="J16" i="1"/>
  <c r="J44" i="1"/>
  <c r="J12" i="1"/>
  <c r="G39" i="2"/>
  <c r="G40" i="2"/>
  <c r="G41" i="2"/>
  <c r="H39" i="2"/>
  <c r="H40" i="2"/>
  <c r="H41" i="2"/>
  <c r="I39" i="2"/>
  <c r="I40" i="2"/>
  <c r="I41" i="2"/>
  <c r="I35" i="3" l="1"/>
  <c r="H35" i="3"/>
  <c r="G35" i="3"/>
  <c r="I28" i="3"/>
  <c r="H28" i="3"/>
  <c r="G28" i="3"/>
  <c r="I16" i="3"/>
  <c r="H16" i="3"/>
  <c r="G16" i="3"/>
  <c r="I21" i="3"/>
  <c r="H21" i="3"/>
  <c r="G21" i="3"/>
  <c r="I17" i="3"/>
  <c r="H17" i="3"/>
  <c r="G17" i="3"/>
  <c r="I39" i="3"/>
  <c r="H39" i="3"/>
  <c r="G39" i="3"/>
  <c r="I30" i="3"/>
  <c r="H30" i="3"/>
  <c r="G30" i="3"/>
  <c r="I7" i="3"/>
  <c r="H7" i="3"/>
  <c r="G7" i="3"/>
  <c r="I33" i="3"/>
  <c r="H33" i="3"/>
  <c r="G33" i="3"/>
  <c r="I40" i="3"/>
  <c r="H40" i="3"/>
  <c r="G40" i="3"/>
  <c r="I11" i="3"/>
  <c r="H11" i="3"/>
  <c r="G11" i="3"/>
  <c r="I36" i="3"/>
  <c r="H36" i="3"/>
  <c r="G36" i="3"/>
  <c r="I32" i="3"/>
  <c r="H32" i="3"/>
  <c r="G32" i="3"/>
  <c r="I34" i="3"/>
  <c r="H34" i="3"/>
  <c r="G34" i="3"/>
  <c r="I37" i="3"/>
  <c r="H37" i="3"/>
  <c r="G37" i="3"/>
  <c r="I23" i="3"/>
  <c r="H23" i="3"/>
  <c r="G23" i="3"/>
  <c r="I43" i="3"/>
  <c r="H43" i="3"/>
  <c r="G43" i="3"/>
  <c r="I42" i="3"/>
  <c r="H42" i="3"/>
  <c r="G42" i="3"/>
  <c r="I8" i="3"/>
  <c r="H8" i="3"/>
  <c r="G8" i="3"/>
  <c r="I3" i="3"/>
  <c r="H3" i="3"/>
  <c r="G3" i="3"/>
  <c r="I9" i="3"/>
  <c r="H9" i="3"/>
  <c r="G9" i="3"/>
  <c r="I24" i="3"/>
  <c r="H24" i="3"/>
  <c r="G24" i="3"/>
  <c r="I19" i="3"/>
  <c r="H19" i="3"/>
  <c r="G19" i="3"/>
  <c r="I29" i="3"/>
  <c r="H29" i="3"/>
  <c r="G29" i="3"/>
  <c r="I27" i="3"/>
  <c r="H27" i="3"/>
  <c r="G27" i="3"/>
  <c r="I14" i="3"/>
  <c r="H14" i="3"/>
  <c r="G14" i="3"/>
  <c r="I26" i="3"/>
  <c r="H26" i="3"/>
  <c r="G26" i="3"/>
  <c r="I18" i="3"/>
  <c r="H18" i="3"/>
  <c r="G18" i="3"/>
  <c r="I22" i="3"/>
  <c r="H22" i="3"/>
  <c r="G22" i="3"/>
  <c r="I25" i="3"/>
  <c r="H25" i="3"/>
  <c r="G25" i="3"/>
  <c r="I6" i="3"/>
  <c r="H6" i="3"/>
  <c r="G6" i="3"/>
  <c r="I15" i="3"/>
  <c r="H15" i="3"/>
  <c r="G15" i="3"/>
  <c r="I13" i="3"/>
  <c r="H13" i="3"/>
  <c r="G13" i="3"/>
  <c r="I20" i="3"/>
  <c r="H20" i="3"/>
  <c r="G20" i="3"/>
  <c r="I38" i="3"/>
  <c r="H38" i="3"/>
  <c r="G38" i="3"/>
  <c r="I5" i="3"/>
  <c r="H5" i="3"/>
  <c r="G5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" i="2"/>
  <c r="H3" i="2"/>
  <c r="G3" i="2"/>
  <c r="I33" i="2"/>
  <c r="H33" i="2"/>
  <c r="G33" i="2"/>
  <c r="I13" i="2"/>
  <c r="H13" i="2"/>
  <c r="G13" i="2"/>
  <c r="I32" i="2"/>
  <c r="H32" i="2"/>
  <c r="G32" i="2"/>
  <c r="I4" i="2"/>
  <c r="H4" i="2"/>
  <c r="G4" i="2"/>
  <c r="I31" i="2"/>
  <c r="H31" i="2"/>
  <c r="G31" i="2"/>
  <c r="I30" i="2"/>
  <c r="H30" i="2"/>
  <c r="G30" i="2"/>
  <c r="I8" i="2"/>
  <c r="H8" i="2"/>
  <c r="G8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16" i="2"/>
  <c r="H16" i="2"/>
  <c r="G16" i="2"/>
  <c r="I24" i="2"/>
  <c r="H24" i="2"/>
  <c r="G24" i="2"/>
  <c r="I9" i="2"/>
  <c r="H9" i="2"/>
  <c r="G9" i="2"/>
  <c r="I12" i="2"/>
  <c r="H12" i="2"/>
  <c r="G12" i="2"/>
  <c r="I15" i="2"/>
  <c r="H15" i="2"/>
  <c r="G15" i="2"/>
  <c r="I14" i="2"/>
  <c r="H14" i="2"/>
  <c r="G14" i="2"/>
  <c r="I11" i="2"/>
  <c r="H11" i="2"/>
  <c r="G11" i="2"/>
  <c r="I5" i="2"/>
  <c r="H5" i="2"/>
  <c r="G5" i="2"/>
  <c r="I6" i="2"/>
  <c r="H6" i="2"/>
  <c r="G6" i="2"/>
  <c r="I10" i="2"/>
  <c r="H10" i="2"/>
  <c r="G10" i="2"/>
  <c r="I23" i="2"/>
  <c r="H23" i="2"/>
  <c r="G23" i="2"/>
  <c r="I22" i="2"/>
  <c r="H22" i="2"/>
  <c r="G22" i="2"/>
  <c r="I21" i="2"/>
  <c r="H21" i="2"/>
  <c r="G21" i="2"/>
  <c r="I20" i="2"/>
  <c r="H20" i="2"/>
  <c r="G20" i="2"/>
  <c r="I7" i="2"/>
  <c r="H7" i="2"/>
  <c r="G7" i="2"/>
  <c r="I19" i="2"/>
  <c r="H19" i="2"/>
  <c r="G19" i="2"/>
  <c r="I18" i="2"/>
  <c r="H18" i="2"/>
  <c r="G18" i="2"/>
  <c r="I17" i="2"/>
  <c r="H17" i="2"/>
  <c r="G17" i="2"/>
  <c r="J37" i="1"/>
  <c r="I37" i="1"/>
  <c r="H37" i="1"/>
  <c r="J9" i="1"/>
  <c r="I9" i="1"/>
  <c r="H9" i="1"/>
  <c r="J18" i="1"/>
  <c r="I18" i="1"/>
  <c r="H18" i="1"/>
  <c r="J15" i="1"/>
  <c r="I15" i="1"/>
  <c r="H15" i="1"/>
  <c r="J29" i="1"/>
  <c r="I29" i="1"/>
  <c r="H29" i="1"/>
  <c r="J10" i="1"/>
  <c r="I10" i="1"/>
  <c r="H10" i="1"/>
  <c r="J40" i="1"/>
  <c r="I40" i="1"/>
  <c r="H40" i="1"/>
  <c r="J13" i="1"/>
  <c r="I13" i="1"/>
  <c r="H13" i="1"/>
  <c r="J47" i="1"/>
  <c r="I47" i="1"/>
  <c r="H47" i="1"/>
  <c r="J26" i="1"/>
  <c r="I26" i="1"/>
  <c r="H26" i="1"/>
  <c r="J38" i="1"/>
  <c r="I38" i="1"/>
  <c r="H38" i="1"/>
  <c r="J36" i="1"/>
  <c r="I36" i="1"/>
  <c r="H36" i="1"/>
  <c r="J30" i="1"/>
  <c r="I30" i="1"/>
  <c r="H30" i="1"/>
  <c r="J25" i="1"/>
  <c r="I25" i="1"/>
  <c r="H25" i="1"/>
  <c r="J20" i="1"/>
  <c r="I20" i="1"/>
  <c r="H20" i="1"/>
  <c r="J34" i="1"/>
  <c r="I34" i="1"/>
  <c r="H34" i="1"/>
  <c r="J17" i="1"/>
  <c r="I17" i="1"/>
  <c r="H17" i="1"/>
  <c r="J46" i="1"/>
  <c r="I46" i="1"/>
  <c r="H46" i="1"/>
  <c r="J39" i="1"/>
  <c r="I39" i="1"/>
  <c r="H39" i="1"/>
  <c r="J14" i="1"/>
  <c r="I14" i="1"/>
  <c r="H14" i="1"/>
  <c r="J43" i="1"/>
  <c r="I43" i="1"/>
  <c r="H43" i="1"/>
  <c r="J35" i="1"/>
  <c r="I35" i="1"/>
  <c r="H35" i="1"/>
  <c r="J49" i="1"/>
  <c r="I49" i="1"/>
  <c r="H49" i="1"/>
  <c r="J24" i="1"/>
  <c r="I24" i="1"/>
  <c r="H24" i="1"/>
  <c r="J45" i="1"/>
  <c r="I45" i="1"/>
  <c r="H45" i="1"/>
  <c r="J31" i="1"/>
  <c r="I31" i="1"/>
  <c r="H31" i="1"/>
  <c r="J28" i="1"/>
  <c r="I28" i="1"/>
  <c r="H28" i="1"/>
  <c r="J41" i="1"/>
  <c r="I41" i="1"/>
  <c r="H41" i="1"/>
  <c r="J11" i="1"/>
  <c r="I11" i="1"/>
  <c r="H11" i="1"/>
  <c r="J42" i="1"/>
  <c r="I42" i="1"/>
  <c r="H42" i="1"/>
  <c r="J19" i="1"/>
  <c r="I19" i="1"/>
  <c r="H19" i="1"/>
  <c r="J33" i="1"/>
  <c r="I33" i="1"/>
  <c r="H33" i="1"/>
  <c r="J23" i="1"/>
  <c r="I23" i="1"/>
  <c r="H23" i="1"/>
  <c r="J48" i="1"/>
  <c r="I48" i="1"/>
  <c r="H48" i="1"/>
  <c r="J32" i="1"/>
  <c r="I32" i="1"/>
  <c r="H32" i="1"/>
  <c r="B5" i="1"/>
  <c r="B4" i="1"/>
  <c r="B3" i="1"/>
  <c r="B2" i="1"/>
</calcChain>
</file>

<file path=xl/sharedStrings.xml><?xml version="1.0" encoding="utf-8"?>
<sst xmlns="http://schemas.openxmlformats.org/spreadsheetml/2006/main" count="179" uniqueCount="72">
  <si>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</si>
  <si>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</si>
  <si>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</si>
  <si>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</si>
  <si>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</si>
  <si>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</si>
  <si>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</si>
  <si>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</si>
  <si>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</si>
  <si>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</si>
  <si>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</si>
  <si>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</si>
  <si>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</si>
  <si>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</si>
  <si>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</si>
  <si>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</si>
  <si>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</si>
  <si>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</si>
  <si>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</si>
  <si>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</si>
  <si>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</si>
  <si>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</si>
  <si>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</si>
  <si>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</si>
  <si>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</si>
  <si>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</si>
  <si>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</si>
  <si>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</si>
  <si>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</si>
  <si>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</si>
  <si>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</si>
  <si>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</si>
  <si>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</si>
  <si>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</si>
  <si>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</si>
  <si>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</si>
  <si>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</si>
  <si>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</si>
  <si>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</si>
  <si>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</si>
  <si>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</si>
  <si>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CAY_VOX</t>
  </si>
  <si>
    <t>JAM_CENT</t>
  </si>
  <si>
    <t>BAR_SC31</t>
  </si>
  <si>
    <t>JAM_EAST</t>
  </si>
  <si>
    <t>JAM_MYPN</t>
  </si>
  <si>
    <t>JAM_ROSE</t>
  </si>
  <si>
    <t>EMA_RESP_35101:Missing or invalid parameter.</t>
  </si>
  <si>
    <t>EMA_RESP_1:The Specified IMSI is already defined</t>
  </si>
  <si>
    <t>EMA_RESP_14:The Specified MSISDN is not defined</t>
  </si>
  <si>
    <t>EMA_MISS_REQ_PARAM:Mandatory parameter is missing from work order</t>
  </si>
  <si>
    <t>EMA_RESP_35105:The subscriber already exists.</t>
  </si>
  <si>
    <t>EMA_RESP_13:The Specified IMSI is not defined</t>
  </si>
  <si>
    <t>JAM_CTG1</t>
  </si>
  <si>
    <t>NULL</t>
  </si>
  <si>
    <t>EMA_RESP_3005:Invalid Argument or out of Range</t>
  </si>
  <si>
    <t>HUAWEI_ALREADYEXISTS:The user already exists.</t>
  </si>
  <si>
    <t>HUAWEI_NOUSERDATA:No user data.</t>
  </si>
  <si>
    <t>HUAWEI_NO_ODBDATA:No ODB data.</t>
  </si>
  <si>
    <t>HUAWEI_NOUDETMATCH:No User Defined Exit Type Found.</t>
  </si>
  <si>
    <t>AXA_HUAW</t>
  </si>
  <si>
    <t>CMV_MOBY</t>
  </si>
  <si>
    <t>JAM_BBRY</t>
  </si>
  <si>
    <t>JAM_CAR3</t>
  </si>
  <si>
    <t>JAM_PMBK</t>
  </si>
  <si>
    <t>JAM_PTMR</t>
  </si>
  <si>
    <t xml:space="preserve"> </t>
  </si>
  <si>
    <t xml:space="preserve">FAIL:Search Schema     </t>
  </si>
  <si>
    <t>EMA_RESP_2:The Specified MSISDN is already defined with a different IMSI</t>
  </si>
  <si>
    <t>EMA_RESP_35106:The subscriber does not exist.</t>
  </si>
  <si>
    <t>EMA_RESP_6:Subscriber authentication data not found</t>
  </si>
  <si>
    <t>EMA_NO_UDET_MATCH:No User Defined Exit Type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</si>
</sst>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50" totalsRowShown="0">
  <autoFilter ref="C8:J50" xr:uid="{00000000-0009-0000-0100-000001000000}"/>
  <sortState ref="C9:J50">
    <sortCondition descending="1" ref="C8:C50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4" totalsRowShown="0">
  <autoFilter ref="B2:I44" xr:uid="{F36133E0-1D10-448C-8F5F-F59A14EFC021}"/>
  <sortState ref="B3:I44">
    <sortCondition descending="1" ref="F2:F44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4" totalsRowShown="0">
  <autoFilter ref="B2:I44" xr:uid="{D467E664-69FE-4BD6-89D8-FB663C697635}"/>
  <sortState ref="B3:I44">
    <sortCondition descending="1" ref="E2:E44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3" totalsRowShown="0">
  <autoFilter ref="B2:C3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13" totalsRowShown="0" headerRowDxfId="2" headerRowBorderDxfId="1" tableBorderDxfId="0">
  <autoFilter ref="B2:C1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M15" sqref="M15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43402</v>
      </c>
    </row>
    <row r="2" spans="1:10" x14ac:dyDescent="0.2">
      <c r="A2" s="1" t="s">
        <v>0</v>
      </c>
      <c r="B2">
        <f>SUM(Tabla1[WOS])</f>
        <v>81279</v>
      </c>
    </row>
    <row r="3" spans="1:10" x14ac:dyDescent="0.2">
      <c r="A3" s="1" t="s">
        <v>1</v>
      </c>
      <c r="B3">
        <f>SUM(Tabla1[COMPLETE])</f>
        <v>78055</v>
      </c>
    </row>
    <row r="4" spans="1:10" x14ac:dyDescent="0.2">
      <c r="A4" s="1" t="s">
        <v>2</v>
      </c>
      <c r="B4">
        <f>SUM(Tabla1[FAILED])</f>
        <v>2414</v>
      </c>
    </row>
    <row r="5" spans="1:10" x14ac:dyDescent="0.2">
      <c r="A5" s="1" t="s">
        <v>3</v>
      </c>
      <c r="B5">
        <f>SUM(Tabla1[TIMEOUT])</f>
        <v>810</v>
      </c>
    </row>
    <row r="6" spans="1:10" x14ac:dyDescent="0.2">
      <c r="A6" s="1" t="s">
        <v>10</v>
      </c>
      <c r="B6" s="2">
        <v>43408.999988425923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23102</v>
      </c>
      <c r="D9" s="5" t="s">
        <v>35</v>
      </c>
      <c r="E9" s="5">
        <v>23084</v>
      </c>
      <c r="F9" s="5">
        <v>18</v>
      </c>
      <c r="G9" s="5"/>
      <c r="H9" s="3">
        <f>Tabla1[[#This Row],[COMPLETE]]/Tabla1[[#This Row],[WOS]]</f>
        <v>0.99922084667994115</v>
      </c>
      <c r="I9" s="3">
        <f>Tabla1[[#This Row],[FAILED]]/Tabla1[[#This Row],[WOS]]</f>
        <v>7.7915332005886937E-4</v>
      </c>
      <c r="J9" s="3">
        <f>Tabla1[[#This Row],[TIMEOUT]]/Tabla1[[#This Row],[WOS]]</f>
        <v>0</v>
      </c>
    </row>
    <row r="10" spans="1:10" x14ac:dyDescent="0.2">
      <c r="C10" s="5">
        <v>11160</v>
      </c>
      <c r="D10" s="5" t="s">
        <v>22</v>
      </c>
      <c r="E10" s="5">
        <v>11064</v>
      </c>
      <c r="F10" s="5">
        <v>96</v>
      </c>
      <c r="G10" s="5"/>
      <c r="H10" s="3">
        <f>Tabla1[[#This Row],[COMPLETE]]/Tabla1[[#This Row],[WOS]]</f>
        <v>0.99139784946236564</v>
      </c>
      <c r="I10" s="3">
        <f>Tabla1[[#This Row],[FAILED]]/Tabla1[[#This Row],[WOS]]</f>
        <v>8.6021505376344086E-3</v>
      </c>
      <c r="J10" s="3">
        <f>Tabla1[[#This Row],[TIMEOUT]]/Tabla1[[#This Row],[WOS]]</f>
        <v>0</v>
      </c>
    </row>
    <row r="11" spans="1:10" x14ac:dyDescent="0.2">
      <c r="C11" s="5">
        <v>8078</v>
      </c>
      <c r="D11" s="5" t="s">
        <v>16</v>
      </c>
      <c r="E11" s="5">
        <v>7651</v>
      </c>
      <c r="F11" s="5">
        <v>427</v>
      </c>
      <c r="G11" s="5"/>
      <c r="H11" s="3">
        <f>Tabla1[[#This Row],[COMPLETE]]/Tabla1[[#This Row],[WOS]]</f>
        <v>0.94714038128249567</v>
      </c>
      <c r="I11" s="3">
        <f>Tabla1[[#This Row],[FAILED]]/Tabla1[[#This Row],[WOS]]</f>
        <v>5.2859618717504331E-2</v>
      </c>
      <c r="J11" s="3">
        <f>Tabla1[[#This Row],[TIMEOUT]]/Tabla1[[#This Row],[WOS]]</f>
        <v>0</v>
      </c>
    </row>
    <row r="12" spans="1:10" x14ac:dyDescent="0.2">
      <c r="C12" s="5">
        <v>8063</v>
      </c>
      <c r="D12" s="5" t="s">
        <v>36</v>
      </c>
      <c r="E12" s="5">
        <v>7609</v>
      </c>
      <c r="F12" s="5">
        <v>454</v>
      </c>
      <c r="G12" s="5"/>
      <c r="H12" s="3">
        <f>Tabla1[[#This Row],[COMPLETE]]/Tabla1[[#This Row],[WOS]]</f>
        <v>0.94369341436190002</v>
      </c>
      <c r="I12" s="3">
        <f>Tabla1[[#This Row],[FAILED]]/Tabla1[[#This Row],[WOS]]</f>
        <v>5.6306585638099961E-2</v>
      </c>
      <c r="J12" s="3">
        <f>Tabla1[[#This Row],[TIMEOUT]]/Tabla1[[#This Row],[WOS]]</f>
        <v>0</v>
      </c>
    </row>
    <row r="13" spans="1:10" x14ac:dyDescent="0.2">
      <c r="C13" s="5">
        <v>7476</v>
      </c>
      <c r="D13" s="5" t="s">
        <v>29</v>
      </c>
      <c r="E13" s="5">
        <v>7090</v>
      </c>
      <c r="F13" s="5">
        <v>386</v>
      </c>
      <c r="G13" s="5"/>
      <c r="H13" s="3">
        <f>Tabla1[[#This Row],[COMPLETE]]/Tabla1[[#This Row],[WOS]]</f>
        <v>0.94836811128945964</v>
      </c>
      <c r="I13" s="3">
        <f>Tabla1[[#This Row],[FAILED]]/Tabla1[[#This Row],[WOS]]</f>
        <v>5.1631888710540398E-2</v>
      </c>
      <c r="J13" s="3">
        <f>Tabla1[[#This Row],[TIMEOUT]]/Tabla1[[#This Row],[WOS]]</f>
        <v>0</v>
      </c>
    </row>
    <row r="14" spans="1:10" x14ac:dyDescent="0.2">
      <c r="C14" s="5">
        <v>7303</v>
      </c>
      <c r="D14" s="5" t="s">
        <v>38</v>
      </c>
      <c r="E14" s="5">
        <v>7290</v>
      </c>
      <c r="F14" s="5">
        <v>13</v>
      </c>
      <c r="G14" s="5"/>
      <c r="H14" s="3">
        <f>Tabla1[[#This Row],[COMPLETE]]/Tabla1[[#This Row],[WOS]]</f>
        <v>0.99821990962618101</v>
      </c>
      <c r="I14" s="3">
        <f>Tabla1[[#This Row],[FAILED]]/Tabla1[[#This Row],[WOS]]</f>
        <v>1.7800903738189786E-3</v>
      </c>
      <c r="J14" s="3">
        <f>Tabla1[[#This Row],[TIMEOUT]]/Tabla1[[#This Row],[WOS]]</f>
        <v>0</v>
      </c>
    </row>
    <row r="15" spans="1:10" x14ac:dyDescent="0.2">
      <c r="C15" s="5">
        <v>3656</v>
      </c>
      <c r="D15" s="5" t="s">
        <v>13</v>
      </c>
      <c r="E15" s="5">
        <v>3629</v>
      </c>
      <c r="F15" s="5">
        <v>27</v>
      </c>
      <c r="G15" s="5"/>
      <c r="H15" s="3">
        <f>Tabla1[[#This Row],[COMPLETE]]/Tabla1[[#This Row],[WOS]]</f>
        <v>0.99261487964989059</v>
      </c>
      <c r="I15" s="3">
        <f>Tabla1[[#This Row],[FAILED]]/Tabla1[[#This Row],[WOS]]</f>
        <v>7.3851203501094096E-3</v>
      </c>
      <c r="J15" s="3">
        <f>Tabla1[[#This Row],[TIMEOUT]]/Tabla1[[#This Row],[WOS]]</f>
        <v>0</v>
      </c>
    </row>
    <row r="16" spans="1:10" x14ac:dyDescent="0.2">
      <c r="C16" s="5">
        <v>3389</v>
      </c>
      <c r="D16" s="5" t="s">
        <v>28</v>
      </c>
      <c r="E16" s="5">
        <v>3363</v>
      </c>
      <c r="F16" s="5">
        <v>26</v>
      </c>
      <c r="G16" s="5"/>
      <c r="H16" s="3">
        <f>Tabla1[[#This Row],[COMPLETE]]/Tabla1[[#This Row],[WOS]]</f>
        <v>0.99232812038949547</v>
      </c>
      <c r="I16" s="3">
        <f>Tabla1[[#This Row],[FAILED]]/Tabla1[[#This Row],[WOS]]</f>
        <v>7.6718796105045735E-3</v>
      </c>
      <c r="J16" s="3">
        <f>Tabla1[[#This Row],[TIMEOUT]]/Tabla1[[#This Row],[WOS]]</f>
        <v>0</v>
      </c>
    </row>
    <row r="17" spans="3:10" x14ac:dyDescent="0.2">
      <c r="C17" s="5">
        <v>2921</v>
      </c>
      <c r="D17" s="5" t="s">
        <v>31</v>
      </c>
      <c r="E17" s="5">
        <v>2831</v>
      </c>
      <c r="F17" s="5">
        <v>90</v>
      </c>
      <c r="G17" s="5"/>
      <c r="H17" s="3">
        <f>Tabla1[[#This Row],[COMPLETE]]/Tabla1[[#This Row],[WOS]]</f>
        <v>0.969188634029442</v>
      </c>
      <c r="I17" s="3">
        <f>Tabla1[[#This Row],[FAILED]]/Tabla1[[#This Row],[WOS]]</f>
        <v>3.0811365970558027E-2</v>
      </c>
      <c r="J17" s="3">
        <f>Tabla1[[#This Row],[TIMEOUT]]/Tabla1[[#This Row],[WOS]]</f>
        <v>0</v>
      </c>
    </row>
    <row r="18" spans="3:10" x14ac:dyDescent="0.2">
      <c r="C18" s="5">
        <v>2463</v>
      </c>
      <c r="D18" s="5" t="s">
        <v>32</v>
      </c>
      <c r="E18" s="5">
        <v>2164</v>
      </c>
      <c r="F18" s="5">
        <v>299</v>
      </c>
      <c r="G18" s="5"/>
      <c r="H18" s="3">
        <f>Tabla1[[#This Row],[COMPLETE]]/Tabla1[[#This Row],[WOS]]</f>
        <v>0.87860332927324403</v>
      </c>
      <c r="I18" s="3">
        <f>Tabla1[[#This Row],[FAILED]]/Tabla1[[#This Row],[WOS]]</f>
        <v>0.12139667072675599</v>
      </c>
      <c r="J18" s="3">
        <f>Tabla1[[#This Row],[TIMEOUT]]/Tabla1[[#This Row],[WOS]]</f>
        <v>0</v>
      </c>
    </row>
    <row r="19" spans="3:10" x14ac:dyDescent="0.2">
      <c r="C19" s="5">
        <v>900</v>
      </c>
      <c r="D19" s="5" t="s">
        <v>37</v>
      </c>
      <c r="E19" s="5">
        <v>630</v>
      </c>
      <c r="F19" s="5">
        <v>270</v>
      </c>
      <c r="G19" s="5"/>
      <c r="H19" s="3">
        <f>Tabla1[[#This Row],[COMPLETE]]/Tabla1[[#This Row],[WOS]]</f>
        <v>0.7</v>
      </c>
      <c r="I19" s="3">
        <f>Tabla1[[#This Row],[FAILED]]/Tabla1[[#This Row],[WOS]]</f>
        <v>0.3</v>
      </c>
      <c r="J19" s="3">
        <f>Tabla1[[#This Row],[TIMEOUT]]/Tabla1[[#This Row],[WOS]]</f>
        <v>0</v>
      </c>
    </row>
    <row r="20" spans="3:10" x14ac:dyDescent="0.2">
      <c r="C20" s="5">
        <v>796</v>
      </c>
      <c r="D20" s="5" t="s">
        <v>19</v>
      </c>
      <c r="E20" s="5"/>
      <c r="F20" s="5"/>
      <c r="G20" s="5">
        <v>796</v>
      </c>
      <c r="H20" s="3">
        <f>Tabla1[[#This Row],[COMPLETE]]/Tabla1[[#This Row],[WOS]]</f>
        <v>0</v>
      </c>
      <c r="I20" s="3">
        <f>Tabla1[[#This Row],[FAILED]]/Tabla1[[#This Row],[WOS]]</f>
        <v>0</v>
      </c>
      <c r="J20" s="3">
        <f>Tabla1[[#This Row],[TIMEOUT]]/Tabla1[[#This Row],[WOS]]</f>
        <v>1</v>
      </c>
    </row>
    <row r="21" spans="3:10" x14ac:dyDescent="0.2">
      <c r="C21" s="5">
        <v>676</v>
      </c>
      <c r="D21" s="5" t="s">
        <v>40</v>
      </c>
      <c r="E21" s="5">
        <v>617</v>
      </c>
      <c r="F21" s="5">
        <v>59</v>
      </c>
      <c r="G21" s="5"/>
      <c r="H21" s="3">
        <f>Tabla1[[#This Row],[COMPLETE]]/Tabla1[[#This Row],[WOS]]</f>
        <v>0.91272189349112431</v>
      </c>
      <c r="I21" s="3">
        <f>Tabla1[[#This Row],[FAILED]]/Tabla1[[#This Row],[WOS]]</f>
        <v>8.7278106508875741E-2</v>
      </c>
      <c r="J21" s="3">
        <f>Tabla1[[#This Row],[TIMEOUT]]/Tabla1[[#This Row],[WOS]]</f>
        <v>0</v>
      </c>
    </row>
    <row r="22" spans="3:10" x14ac:dyDescent="0.2">
      <c r="C22" s="5">
        <v>466</v>
      </c>
      <c r="D22" s="5" t="s">
        <v>17</v>
      </c>
      <c r="E22" s="5">
        <v>430</v>
      </c>
      <c r="F22" s="5">
        <v>35</v>
      </c>
      <c r="G22" s="5">
        <v>1</v>
      </c>
      <c r="H22" s="3">
        <f>Tabla1[[#This Row],[COMPLETE]]/Tabla1[[#This Row],[WOS]]</f>
        <v>0.92274678111587982</v>
      </c>
      <c r="I22" s="3">
        <f>Tabla1[[#This Row],[FAILED]]/Tabla1[[#This Row],[WOS]]</f>
        <v>7.5107296137339061E-2</v>
      </c>
      <c r="J22" s="3">
        <f>Tabla1[[#This Row],[TIMEOUT]]/Tabla1[[#This Row],[WOS]]</f>
        <v>2.1459227467811159E-3</v>
      </c>
    </row>
    <row r="23" spans="3:10" x14ac:dyDescent="0.2">
      <c r="C23" s="5">
        <v>253</v>
      </c>
      <c r="D23" s="5" t="s">
        <v>14</v>
      </c>
      <c r="E23" s="5">
        <v>200</v>
      </c>
      <c r="F23" s="5">
        <v>53</v>
      </c>
      <c r="G23" s="5"/>
      <c r="H23" s="3">
        <f>Tabla1[[#This Row],[COMPLETE]]/Tabla1[[#This Row],[WOS]]</f>
        <v>0.79051383399209485</v>
      </c>
      <c r="I23" s="3">
        <f>Tabla1[[#This Row],[FAILED]]/Tabla1[[#This Row],[WOS]]</f>
        <v>0.20948616600790515</v>
      </c>
      <c r="J23" s="3">
        <f>Tabla1[[#This Row],[TIMEOUT]]/Tabla1[[#This Row],[WOS]]</f>
        <v>0</v>
      </c>
    </row>
    <row r="24" spans="3:10" x14ac:dyDescent="0.2">
      <c r="C24" s="5">
        <v>163</v>
      </c>
      <c r="D24" s="5" t="s">
        <v>15</v>
      </c>
      <c r="E24" s="5">
        <v>119</v>
      </c>
      <c r="F24" s="5">
        <v>44</v>
      </c>
      <c r="G24" s="5"/>
      <c r="H24" s="3">
        <f>Tabla1[[#This Row],[COMPLETE]]/Tabla1[[#This Row],[WOS]]</f>
        <v>0.73006134969325154</v>
      </c>
      <c r="I24" s="3">
        <f>Tabla1[[#This Row],[FAILED]]/Tabla1[[#This Row],[WOS]]</f>
        <v>0.26993865030674846</v>
      </c>
      <c r="J24" s="3">
        <f>Tabla1[[#This Row],[TIMEOUT]]/Tabla1[[#This Row],[WOS]]</f>
        <v>0</v>
      </c>
    </row>
    <row r="25" spans="3:10" x14ac:dyDescent="0.2">
      <c r="C25" s="5">
        <v>100</v>
      </c>
      <c r="D25" s="5" t="s">
        <v>34</v>
      </c>
      <c r="E25" s="5">
        <v>84</v>
      </c>
      <c r="F25" s="5">
        <v>16</v>
      </c>
      <c r="G25" s="5"/>
      <c r="H25" s="3">
        <f>Tabla1[[#This Row],[COMPLETE]]/Tabla1[[#This Row],[WOS]]</f>
        <v>0.84</v>
      </c>
      <c r="I25" s="3">
        <f>Tabla1[[#This Row],[FAILED]]/Tabla1[[#This Row],[WOS]]</f>
        <v>0.16</v>
      </c>
      <c r="J25" s="3">
        <f>Tabla1[[#This Row],[TIMEOUT]]/Tabla1[[#This Row],[WOS]]</f>
        <v>0</v>
      </c>
    </row>
    <row r="26" spans="3:10" x14ac:dyDescent="0.2">
      <c r="C26" s="5">
        <v>57</v>
      </c>
      <c r="D26" s="5" t="s">
        <v>27</v>
      </c>
      <c r="E26" s="5">
        <v>54</v>
      </c>
      <c r="F26" s="5">
        <v>3</v>
      </c>
      <c r="G26" s="5"/>
      <c r="H26" s="3">
        <f>Tabla1[[#This Row],[COMPLETE]]/Tabla1[[#This Row],[WOS]]</f>
        <v>0.94736842105263153</v>
      </c>
      <c r="I26" s="3">
        <f>Tabla1[[#This Row],[FAILED]]/Tabla1[[#This Row],[WOS]]</f>
        <v>5.2631578947368418E-2</v>
      </c>
      <c r="J26" s="3">
        <f>Tabla1[[#This Row],[TIMEOUT]]/Tabla1[[#This Row],[WOS]]</f>
        <v>0</v>
      </c>
    </row>
    <row r="27" spans="3:10" x14ac:dyDescent="0.2">
      <c r="C27" s="5">
        <v>45</v>
      </c>
      <c r="D27" s="5" t="s">
        <v>24</v>
      </c>
      <c r="E27" s="5">
        <v>44</v>
      </c>
      <c r="F27" s="5">
        <v>1</v>
      </c>
      <c r="G27" s="5"/>
      <c r="H27" s="3">
        <f>Tabla1[[#This Row],[COMPLETE]]/Tabla1[[#This Row],[WOS]]</f>
        <v>0.97777777777777775</v>
      </c>
      <c r="I27" s="3">
        <f>Tabla1[[#This Row],[FAILED]]/Tabla1[[#This Row],[WOS]]</f>
        <v>2.2222222222222223E-2</v>
      </c>
      <c r="J27" s="3">
        <f>Tabla1[[#This Row],[TIMEOUT]]/Tabla1[[#This Row],[WOS]]</f>
        <v>0</v>
      </c>
    </row>
    <row r="28" spans="3:10" x14ac:dyDescent="0.2">
      <c r="C28" s="5">
        <v>44</v>
      </c>
      <c r="D28" s="5" t="s">
        <v>25</v>
      </c>
      <c r="E28" s="5">
        <v>1</v>
      </c>
      <c r="F28" s="5">
        <v>43</v>
      </c>
      <c r="G28" s="5"/>
      <c r="H28" s="3">
        <f>Tabla1[[#This Row],[COMPLETE]]/Tabla1[[#This Row],[WOS]]</f>
        <v>2.2727272727272728E-2</v>
      </c>
      <c r="I28" s="3">
        <f>Tabla1[[#This Row],[FAILED]]/Tabla1[[#This Row],[WOS]]</f>
        <v>0.97727272727272729</v>
      </c>
      <c r="J28" s="3">
        <f>Tabla1[[#This Row],[TIMEOUT]]/Tabla1[[#This Row],[WOS]]</f>
        <v>0</v>
      </c>
    </row>
    <row r="29" spans="3:10" x14ac:dyDescent="0.2">
      <c r="C29" s="5">
        <v>31</v>
      </c>
      <c r="D29" s="5" t="s">
        <v>30</v>
      </c>
      <c r="E29" s="5">
        <v>30</v>
      </c>
      <c r="F29" s="5">
        <v>1</v>
      </c>
      <c r="G29" s="5"/>
      <c r="H29" s="3">
        <f>Tabla1[[#This Row],[COMPLETE]]/Tabla1[[#This Row],[WOS]]</f>
        <v>0.967741935483871</v>
      </c>
      <c r="I29" s="3">
        <f>Tabla1[[#This Row],[FAILED]]/Tabla1[[#This Row],[WOS]]</f>
        <v>3.2258064516129031E-2</v>
      </c>
      <c r="J29" s="3">
        <f>Tabla1[[#This Row],[TIMEOUT]]/Tabla1[[#This Row],[WOS]]</f>
        <v>0</v>
      </c>
    </row>
    <row r="30" spans="3:10" x14ac:dyDescent="0.2">
      <c r="C30" s="5">
        <v>30</v>
      </c>
      <c r="D30" s="5" t="s">
        <v>26</v>
      </c>
      <c r="E30" s="5"/>
      <c r="F30" s="5">
        <v>30</v>
      </c>
      <c r="G30" s="5"/>
      <c r="H30" s="3">
        <f>Tabla1[[#This Row],[COMPLETE]]/Tabla1[[#This Row],[WOS]]</f>
        <v>0</v>
      </c>
      <c r="I30" s="3">
        <f>Tabla1[[#This Row],[FAILED]]/Tabla1[[#This Row],[WOS]]</f>
        <v>1</v>
      </c>
      <c r="J30" s="3">
        <f>Tabla1[[#This Row],[TIMEOUT]]/Tabla1[[#This Row],[WOS]]</f>
        <v>0</v>
      </c>
    </row>
    <row r="31" spans="3:10" x14ac:dyDescent="0.2">
      <c r="C31" s="5">
        <v>23</v>
      </c>
      <c r="D31" s="5" t="s">
        <v>20</v>
      </c>
      <c r="E31" s="5">
        <v>13</v>
      </c>
      <c r="F31" s="5">
        <v>10</v>
      </c>
      <c r="G31" s="5"/>
      <c r="H31" s="3">
        <f>Tabla1[[#This Row],[COMPLETE]]/Tabla1[[#This Row],[WOS]]</f>
        <v>0.56521739130434778</v>
      </c>
      <c r="I31" s="3">
        <f>Tabla1[[#This Row],[FAILED]]/Tabla1[[#This Row],[WOS]]</f>
        <v>0.43478260869565216</v>
      </c>
      <c r="J31" s="3">
        <f>Tabla1[[#This Row],[TIMEOUT]]/Tabla1[[#This Row],[WOS]]</f>
        <v>0</v>
      </c>
    </row>
    <row r="32" spans="3:10" x14ac:dyDescent="0.2">
      <c r="C32" s="5">
        <v>20</v>
      </c>
      <c r="D32" s="5" t="s">
        <v>23</v>
      </c>
      <c r="E32" s="5">
        <v>19</v>
      </c>
      <c r="F32" s="5">
        <v>1</v>
      </c>
      <c r="G32" s="5"/>
      <c r="H32" s="3">
        <f>Tabla1[[#This Row],[COMPLETE]]/Tabla1[[#This Row],[WOS]]</f>
        <v>0.95</v>
      </c>
      <c r="I32" s="3">
        <f>Tabla1[[#This Row],[FAILED]]/Tabla1[[#This Row],[WOS]]</f>
        <v>0.05</v>
      </c>
      <c r="J32" s="3">
        <f>Tabla1[[#This Row],[TIMEOUT]]/Tabla1[[#This Row],[WOS]]</f>
        <v>0</v>
      </c>
    </row>
    <row r="33" spans="3:10" x14ac:dyDescent="0.2">
      <c r="C33" s="5">
        <v>15</v>
      </c>
      <c r="D33" s="5" t="s">
        <v>18</v>
      </c>
      <c r="E33" s="5">
        <v>10</v>
      </c>
      <c r="F33" s="5">
        <v>5</v>
      </c>
      <c r="G33" s="5"/>
      <c r="H33" s="3">
        <f>Tabla1[[#This Row],[COMPLETE]]/Tabla1[[#This Row],[WOS]]</f>
        <v>0.66666666666666663</v>
      </c>
      <c r="I33" s="3">
        <f>Tabla1[[#This Row],[FAILED]]/Tabla1[[#This Row],[WOS]]</f>
        <v>0.33333333333333331</v>
      </c>
      <c r="J33" s="3">
        <f>Tabla1[[#This Row],[TIMEOUT]]/Tabla1[[#This Row],[WOS]]</f>
        <v>0</v>
      </c>
    </row>
    <row r="34" spans="3:10" x14ac:dyDescent="0.2">
      <c r="C34" s="5">
        <v>7</v>
      </c>
      <c r="D34" s="5" t="s">
        <v>21</v>
      </c>
      <c r="E34" s="5">
        <v>5</v>
      </c>
      <c r="F34" s="5">
        <v>2</v>
      </c>
      <c r="G34" s="5"/>
      <c r="H34" s="3">
        <f>Tabla1[[#This Row],[COMPLETE]]/Tabla1[[#This Row],[WOS]]</f>
        <v>0.7142857142857143</v>
      </c>
      <c r="I34" s="3">
        <f>Tabla1[[#This Row],[FAILED]]/Tabla1[[#This Row],[WOS]]</f>
        <v>0.2857142857142857</v>
      </c>
      <c r="J34" s="3">
        <f>Tabla1[[#This Row],[TIMEOUT]]/Tabla1[[#This Row],[WOS]]</f>
        <v>0</v>
      </c>
    </row>
    <row r="35" spans="3:10" x14ac:dyDescent="0.2">
      <c r="C35" s="5">
        <v>6</v>
      </c>
      <c r="D35" s="5" t="s">
        <v>60</v>
      </c>
      <c r="E35" s="5"/>
      <c r="F35" s="5"/>
      <c r="G35" s="5">
        <v>6</v>
      </c>
      <c r="H35" s="3">
        <f>Tabla1[[#This Row],[COMPLETE]]/Tabla1[[#This Row],[WOS]]</f>
        <v>0</v>
      </c>
      <c r="I35" s="3">
        <f>Tabla1[[#This Row],[FAILED]]/Tabla1[[#This Row],[WOS]]</f>
        <v>0</v>
      </c>
      <c r="J35" s="3">
        <f>Tabla1[[#This Row],[TIMEOUT]]/Tabla1[[#This Row],[WOS]]</f>
        <v>1</v>
      </c>
    </row>
    <row r="36" spans="3:10" x14ac:dyDescent="0.2">
      <c r="C36" s="5">
        <v>4</v>
      </c>
      <c r="D36" s="5" t="s">
        <v>43</v>
      </c>
      <c r="E36" s="5">
        <v>4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</row>
    <row r="37" spans="3:10" x14ac:dyDescent="0.2">
      <c r="C37" s="5">
        <v>4</v>
      </c>
      <c r="D37" s="5" t="s">
        <v>33</v>
      </c>
      <c r="E37" s="5"/>
      <c r="F37" s="5"/>
      <c r="G37" s="5">
        <v>4</v>
      </c>
      <c r="H37" s="3">
        <f>Tabla1[[#This Row],[COMPLETE]]/Tabla1[[#This Row],[WOS]]</f>
        <v>0</v>
      </c>
      <c r="I37" s="3">
        <f>Tabla1[[#This Row],[FAILED]]/Tabla1[[#This Row],[WOS]]</f>
        <v>0</v>
      </c>
      <c r="J37" s="3">
        <f>Tabla1[[#This Row],[TIMEOUT]]/Tabla1[[#This Row],[WOS]]</f>
        <v>1</v>
      </c>
    </row>
    <row r="38" spans="3:10" x14ac:dyDescent="0.2">
      <c r="C38" s="5">
        <v>4</v>
      </c>
      <c r="D38" s="5" t="s">
        <v>64</v>
      </c>
      <c r="E38" s="5">
        <v>4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2">
      <c r="C39" s="5">
        <v>4</v>
      </c>
      <c r="D39" s="5" t="s">
        <v>39</v>
      </c>
      <c r="E39" s="5">
        <v>3</v>
      </c>
      <c r="F39" s="5">
        <v>1</v>
      </c>
      <c r="G39" s="5"/>
      <c r="H39" s="3">
        <f>Tabla1[[#This Row],[COMPLETE]]/Tabla1[[#This Row],[WOS]]</f>
        <v>0.75</v>
      </c>
      <c r="I39" s="3">
        <f>Tabla1[[#This Row],[FAILED]]/Tabla1[[#This Row],[WOS]]</f>
        <v>0.25</v>
      </c>
      <c r="J39" s="3">
        <f>Tabla1[[#This Row],[TIMEOUT]]/Tabla1[[#This Row],[WOS]]</f>
        <v>0</v>
      </c>
    </row>
    <row r="40" spans="3:10" x14ac:dyDescent="0.2">
      <c r="C40" s="5">
        <v>3</v>
      </c>
      <c r="D40" s="5" t="s">
        <v>63</v>
      </c>
      <c r="E40" s="5">
        <v>3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2">
      <c r="C41" s="5">
        <v>3</v>
      </c>
      <c r="D41" s="5" t="s">
        <v>65</v>
      </c>
      <c r="E41" s="5">
        <v>3</v>
      </c>
      <c r="F41" s="5"/>
      <c r="G41" s="5"/>
      <c r="H41" s="3">
        <f>Tabla1[[#This Row],[COMPLETE]]/Tabla1[[#This Row],[WOS]]</f>
        <v>1</v>
      </c>
      <c r="I41" s="3">
        <f>Tabla1[[#This Row],[FAILED]]/Tabla1[[#This Row],[WOS]]</f>
        <v>0</v>
      </c>
      <c r="J41" s="3">
        <f>Tabla1[[#This Row],[TIMEOUT]]/Tabla1[[#This Row],[WOS]]</f>
        <v>0</v>
      </c>
    </row>
    <row r="42" spans="3:10" x14ac:dyDescent="0.2">
      <c r="C42" s="5">
        <v>2</v>
      </c>
      <c r="D42" s="5" t="s">
        <v>42</v>
      </c>
      <c r="E42" s="5">
        <v>1</v>
      </c>
      <c r="F42" s="5">
        <v>1</v>
      </c>
      <c r="G42" s="5"/>
      <c r="H42" s="3">
        <f>Tabla1[[#This Row],[COMPLETE]]/Tabla1[[#This Row],[WOS]]</f>
        <v>0.5</v>
      </c>
      <c r="I42" s="3">
        <f>Tabla1[[#This Row],[FAILED]]/Tabla1[[#This Row],[WOS]]</f>
        <v>0.5</v>
      </c>
      <c r="J42" s="3">
        <f>Tabla1[[#This Row],[TIMEOUT]]/Tabla1[[#This Row],[WOS]]</f>
        <v>0</v>
      </c>
    </row>
    <row r="43" spans="3:10" x14ac:dyDescent="0.2">
      <c r="C43" s="5">
        <v>2</v>
      </c>
      <c r="D43" s="5" t="s">
        <v>53</v>
      </c>
      <c r="E43" s="5"/>
      <c r="F43" s="5"/>
      <c r="G43" s="5">
        <v>2</v>
      </c>
      <c r="H43" s="3">
        <f>Tabla1[[#This Row],[COMPLETE]]/Tabla1[[#This Row],[WOS]]</f>
        <v>0</v>
      </c>
      <c r="I43" s="3">
        <f>Tabla1[[#This Row],[FAILED]]/Tabla1[[#This Row],[WOS]]</f>
        <v>0</v>
      </c>
      <c r="J43" s="3">
        <f>Tabla1[[#This Row],[TIMEOUT]]/Tabla1[[#This Row],[WOS]]</f>
        <v>1</v>
      </c>
    </row>
    <row r="44" spans="3:10" x14ac:dyDescent="0.2">
      <c r="C44" s="5">
        <v>2</v>
      </c>
      <c r="D44" s="5" t="s">
        <v>44</v>
      </c>
      <c r="E44" s="5"/>
      <c r="F44" s="5">
        <v>2</v>
      </c>
      <c r="G44" s="5"/>
      <c r="H44" s="3">
        <f>Tabla1[[#This Row],[COMPLETE]]/Tabla1[[#This Row],[WOS]]</f>
        <v>0</v>
      </c>
      <c r="I44" s="3">
        <f>Tabla1[[#This Row],[FAILED]]/Tabla1[[#This Row],[WOS]]</f>
        <v>1</v>
      </c>
      <c r="J44" s="3">
        <f>Tabla1[[#This Row],[TIMEOUT]]/Tabla1[[#This Row],[WOS]]</f>
        <v>0</v>
      </c>
    </row>
    <row r="45" spans="3:10" x14ac:dyDescent="0.2">
      <c r="C45" s="5">
        <v>2</v>
      </c>
      <c r="D45" s="5" t="s">
        <v>45</v>
      </c>
      <c r="E45" s="5">
        <v>2</v>
      </c>
      <c r="F45" s="5"/>
      <c r="G45" s="5"/>
      <c r="H45" s="3">
        <f>Tabla1[[#This Row],[COMPLETE]]/Tabla1[[#This Row],[WOS]]</f>
        <v>1</v>
      </c>
      <c r="I45" s="3">
        <f>Tabla1[[#This Row],[FAILED]]/Tabla1[[#This Row],[WOS]]</f>
        <v>0</v>
      </c>
      <c r="J45" s="3">
        <f>Tabla1[[#This Row],[TIMEOUT]]/Tabla1[[#This Row],[WOS]]</f>
        <v>0</v>
      </c>
    </row>
    <row r="46" spans="3:10" x14ac:dyDescent="0.2">
      <c r="C46" s="5">
        <v>2</v>
      </c>
      <c r="D46" s="5" t="s">
        <v>46</v>
      </c>
      <c r="E46" s="5">
        <v>2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  <row r="47" spans="3:10" x14ac:dyDescent="0.2">
      <c r="C47" s="5">
        <v>1</v>
      </c>
      <c r="D47" s="5" t="s">
        <v>41</v>
      </c>
      <c r="E47" s="5"/>
      <c r="F47" s="5">
        <v>1</v>
      </c>
      <c r="G47" s="5"/>
      <c r="H47" s="3">
        <f>Tabla1[[#This Row],[COMPLETE]]/Tabla1[[#This Row],[WOS]]</f>
        <v>0</v>
      </c>
      <c r="I47" s="3">
        <f>Tabla1[[#This Row],[FAILED]]/Tabla1[[#This Row],[WOS]]</f>
        <v>1</v>
      </c>
      <c r="J47" s="3">
        <f>Tabla1[[#This Row],[TIMEOUT]]/Tabla1[[#This Row],[WOS]]</f>
        <v>0</v>
      </c>
    </row>
    <row r="48" spans="3:10" x14ac:dyDescent="0.2">
      <c r="C48" s="5">
        <v>1</v>
      </c>
      <c r="D48" s="5" t="s">
        <v>61</v>
      </c>
      <c r="E48" s="5"/>
      <c r="F48" s="5"/>
      <c r="G48" s="5">
        <v>1</v>
      </c>
      <c r="H48" s="3">
        <f>Tabla1[[#This Row],[COMPLETE]]/Tabla1[[#This Row],[WOS]]</f>
        <v>0</v>
      </c>
      <c r="I48" s="3">
        <f>Tabla1[[#This Row],[FAILED]]/Tabla1[[#This Row],[WOS]]</f>
        <v>0</v>
      </c>
      <c r="J48" s="3">
        <f>Tabla1[[#This Row],[TIMEOUT]]/Tabla1[[#This Row],[WOS]]</f>
        <v>1</v>
      </c>
    </row>
    <row r="49" spans="3:10" x14ac:dyDescent="0.2">
      <c r="C49" s="5">
        <v>1</v>
      </c>
      <c r="D49" s="5" t="s">
        <v>62</v>
      </c>
      <c r="E49" s="5">
        <v>1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</row>
    <row r="50" spans="3:10" x14ac:dyDescent="0.2">
      <c r="C50" s="5">
        <v>1</v>
      </c>
      <c r="D50" s="5" t="s">
        <v>54</v>
      </c>
      <c r="E50" s="5">
        <v>1</v>
      </c>
      <c r="F50" s="5"/>
      <c r="G50" s="5"/>
      <c r="H50" s="3">
        <f>Tabla1[[#This Row],[COMPLETE]]/Tabla1[[#This Row],[WOS]]</f>
        <v>1</v>
      </c>
      <c r="I50" s="3">
        <f>Tabla1[[#This Row],[FAILED]]/Tabla1[[#This Row],[WOS]]</f>
        <v>0</v>
      </c>
      <c r="J50" s="3">
        <f>Tabla1[[#This Row],[TIMEOUT]]/Tabla1[[#This Row],[WOS]]</f>
        <v>0</v>
      </c>
    </row>
  </sheetData>
  <conditionalFormatting sqref="I9:J5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5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5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workbookViewId="0">
      <selection activeCell="F3" sqref="F3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796</v>
      </c>
      <c r="C3" s="5" t="s">
        <v>19</v>
      </c>
      <c r="D3" s="5"/>
      <c r="E3" s="5"/>
      <c r="F3" s="5">
        <v>796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6</v>
      </c>
      <c r="C4" s="5" t="s">
        <v>60</v>
      </c>
      <c r="D4" s="5"/>
      <c r="E4" s="5"/>
      <c r="F4" s="5">
        <v>6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2">
      <c r="B5" s="5">
        <v>4</v>
      </c>
      <c r="C5" s="5" t="s">
        <v>33</v>
      </c>
      <c r="D5" s="5"/>
      <c r="E5" s="5"/>
      <c r="F5" s="5">
        <v>4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2">
      <c r="B6" s="5">
        <v>2</v>
      </c>
      <c r="C6" s="5" t="s">
        <v>53</v>
      </c>
      <c r="D6" s="5"/>
      <c r="E6" s="5"/>
      <c r="F6" s="5">
        <v>2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2">
      <c r="B7" s="5">
        <v>1</v>
      </c>
      <c r="C7" s="5" t="s">
        <v>61</v>
      </c>
      <c r="D7" s="5"/>
      <c r="E7" s="5"/>
      <c r="F7" s="5">
        <v>1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2">
      <c r="B8" s="5">
        <v>466</v>
      </c>
      <c r="C8" s="5" t="s">
        <v>17</v>
      </c>
      <c r="D8" s="5">
        <v>430</v>
      </c>
      <c r="E8" s="5">
        <v>35</v>
      </c>
      <c r="F8" s="5">
        <v>1</v>
      </c>
      <c r="G8" s="3">
        <f>Tabla13[[#This Row],[COMPLETE]]/Tabla13[[#This Row],[WOS]]</f>
        <v>0.92274678111587982</v>
      </c>
      <c r="H8" s="3">
        <f>Tabla13[[#This Row],[FAILED]]/Tabla13[[#This Row],[WOS]]</f>
        <v>7.5107296137339061E-2</v>
      </c>
      <c r="I8" s="3">
        <f>Tabla13[[#This Row],[TIMEOUT]]/Tabla13[[#This Row],[WOS]]</f>
        <v>2.1459227467811159E-3</v>
      </c>
    </row>
    <row r="9" spans="2:9" x14ac:dyDescent="0.2">
      <c r="B9" s="5">
        <v>44</v>
      </c>
      <c r="C9" s="5" t="s">
        <v>25</v>
      </c>
      <c r="D9" s="5">
        <v>1</v>
      </c>
      <c r="E9" s="5">
        <v>43</v>
      </c>
      <c r="F9" s="5"/>
      <c r="G9" s="3">
        <f>Tabla13[[#This Row],[COMPLETE]]/Tabla13[[#This Row],[WOS]]</f>
        <v>2.2727272727272728E-2</v>
      </c>
      <c r="H9" s="3">
        <f>Tabla13[[#This Row],[FAILED]]/Tabla13[[#This Row],[WOS]]</f>
        <v>0.97727272727272729</v>
      </c>
      <c r="I9" s="3">
        <f>Tabla13[[#This Row],[TIMEOUT]]/Tabla13[[#This Row],[WOS]]</f>
        <v>0</v>
      </c>
    </row>
    <row r="10" spans="2:9" x14ac:dyDescent="0.2">
      <c r="B10" s="5">
        <v>57</v>
      </c>
      <c r="C10" s="5" t="s">
        <v>27</v>
      </c>
      <c r="D10" s="5">
        <v>54</v>
      </c>
      <c r="E10" s="5">
        <v>3</v>
      </c>
      <c r="F10" s="5"/>
      <c r="G10" s="3">
        <f>Tabla13[[#This Row],[COMPLETE]]/Tabla13[[#This Row],[WOS]]</f>
        <v>0.94736842105263153</v>
      </c>
      <c r="H10" s="3">
        <f>Tabla13[[#This Row],[FAILED]]/Tabla13[[#This Row],[WOS]]</f>
        <v>5.2631578947368418E-2</v>
      </c>
      <c r="I10" s="3">
        <f>Tabla13[[#This Row],[TIMEOUT]]/Tabla13[[#This Row],[WOS]]</f>
        <v>0</v>
      </c>
    </row>
    <row r="11" spans="2:9" x14ac:dyDescent="0.2">
      <c r="B11" s="5">
        <v>3389</v>
      </c>
      <c r="C11" s="5" t="s">
        <v>28</v>
      </c>
      <c r="D11" s="5">
        <v>3363</v>
      </c>
      <c r="E11" s="5">
        <v>26</v>
      </c>
      <c r="F11" s="5"/>
      <c r="G11" s="3">
        <f>Tabla13[[#This Row],[COMPLETE]]/Tabla13[[#This Row],[WOS]]</f>
        <v>0.99232812038949547</v>
      </c>
      <c r="H11" s="3">
        <f>Tabla13[[#This Row],[FAILED]]/Tabla13[[#This Row],[WOS]]</f>
        <v>7.6718796105045735E-3</v>
      </c>
      <c r="I11" s="3">
        <f>Tabla13[[#This Row],[TIMEOUT]]/Tabla13[[#This Row],[WOS]]</f>
        <v>0</v>
      </c>
    </row>
    <row r="12" spans="2:9" x14ac:dyDescent="0.2">
      <c r="B12" s="5">
        <v>7476</v>
      </c>
      <c r="C12" s="5" t="s">
        <v>29</v>
      </c>
      <c r="D12" s="5">
        <v>7090</v>
      </c>
      <c r="E12" s="5">
        <v>386</v>
      </c>
      <c r="F12" s="5"/>
      <c r="G12" s="3">
        <f>Tabla13[[#This Row],[COMPLETE]]/Tabla13[[#This Row],[WOS]]</f>
        <v>0.94836811128945964</v>
      </c>
      <c r="H12" s="3">
        <f>Tabla13[[#This Row],[FAILED]]/Tabla13[[#This Row],[WOS]]</f>
        <v>5.1631888710540398E-2</v>
      </c>
      <c r="I12" s="3">
        <f>Tabla13[[#This Row],[TIMEOUT]]/Tabla13[[#This Row],[WOS]]</f>
        <v>0</v>
      </c>
    </row>
    <row r="13" spans="2:9" x14ac:dyDescent="0.2">
      <c r="B13" s="5">
        <v>3656</v>
      </c>
      <c r="C13" s="5" t="s">
        <v>13</v>
      </c>
      <c r="D13" s="5">
        <v>3629</v>
      </c>
      <c r="E13" s="5">
        <v>27</v>
      </c>
      <c r="F13" s="5"/>
      <c r="G13" s="3">
        <f>Tabla13[[#This Row],[COMPLETE]]/Tabla13[[#This Row],[WOS]]</f>
        <v>0.99261487964989059</v>
      </c>
      <c r="H13" s="3">
        <f>Tabla13[[#This Row],[FAILED]]/Tabla13[[#This Row],[WOS]]</f>
        <v>7.3851203501094096E-3</v>
      </c>
      <c r="I13" s="3">
        <f>Tabla13[[#This Row],[TIMEOUT]]/Tabla13[[#This Row],[WOS]]</f>
        <v>0</v>
      </c>
    </row>
    <row r="14" spans="2:9" x14ac:dyDescent="0.2">
      <c r="B14" s="5">
        <v>4</v>
      </c>
      <c r="C14" s="5" t="s">
        <v>43</v>
      </c>
      <c r="D14" s="5">
        <v>4</v>
      </c>
      <c r="E14" s="5"/>
      <c r="F14" s="5"/>
      <c r="G14" s="3">
        <f>Tabla13[[#This Row],[COMPLETE]]/Tabla13[[#This Row],[WOS]]</f>
        <v>1</v>
      </c>
      <c r="H14" s="3">
        <f>Tabla13[[#This Row],[FAILED]]/Tabla13[[#This Row],[WOS]]</f>
        <v>0</v>
      </c>
      <c r="I14" s="3">
        <f>Tabla13[[#This Row],[TIMEOUT]]/Tabla13[[#This Row],[WOS]]</f>
        <v>0</v>
      </c>
    </row>
    <row r="15" spans="2:9" x14ac:dyDescent="0.2">
      <c r="B15" s="5">
        <v>30</v>
      </c>
      <c r="C15" s="5" t="s">
        <v>26</v>
      </c>
      <c r="D15" s="5"/>
      <c r="E15" s="5">
        <v>30</v>
      </c>
      <c r="F15" s="5"/>
      <c r="G15" s="3">
        <f>Tabla13[[#This Row],[COMPLETE]]/Tabla13[[#This Row],[WOS]]</f>
        <v>0</v>
      </c>
      <c r="H15" s="3">
        <f>Tabla13[[#This Row],[FAILED]]/Tabla13[[#This Row],[WOS]]</f>
        <v>1</v>
      </c>
      <c r="I15" s="3">
        <f>Tabla13[[#This Row],[TIMEOUT]]/Tabla13[[#This Row],[WOS]]</f>
        <v>0</v>
      </c>
    </row>
    <row r="16" spans="2:9" x14ac:dyDescent="0.2">
      <c r="B16" s="5">
        <v>31</v>
      </c>
      <c r="C16" s="5" t="s">
        <v>30</v>
      </c>
      <c r="D16" s="5">
        <v>30</v>
      </c>
      <c r="E16" s="5">
        <v>1</v>
      </c>
      <c r="F16" s="5"/>
      <c r="G16" s="3">
        <f>Tabla13[[#This Row],[COMPLETE]]/Tabla13[[#This Row],[WOS]]</f>
        <v>0.967741935483871</v>
      </c>
      <c r="H16" s="3">
        <f>Tabla13[[#This Row],[FAILED]]/Tabla13[[#This Row],[WOS]]</f>
        <v>3.2258064516129031E-2</v>
      </c>
      <c r="I16" s="3">
        <f>Tabla13[[#This Row],[TIMEOUT]]/Tabla13[[#This Row],[WOS]]</f>
        <v>0</v>
      </c>
    </row>
    <row r="17" spans="2:9" x14ac:dyDescent="0.2">
      <c r="B17" s="5">
        <v>2921</v>
      </c>
      <c r="C17" s="5" t="s">
        <v>31</v>
      </c>
      <c r="D17" s="5">
        <v>2831</v>
      </c>
      <c r="E17" s="5">
        <v>90</v>
      </c>
      <c r="F17" s="5"/>
      <c r="G17" s="3">
        <f>Tabla13[[#This Row],[COMPLETE]]/Tabla13[[#This Row],[WOS]]</f>
        <v>0.969188634029442</v>
      </c>
      <c r="H17" s="3">
        <f>Tabla13[[#This Row],[FAILED]]/Tabla13[[#This Row],[WOS]]</f>
        <v>3.0811365970558027E-2</v>
      </c>
      <c r="I17" s="3">
        <f>Tabla13[[#This Row],[TIMEOUT]]/Tabla13[[#This Row],[WOS]]</f>
        <v>0</v>
      </c>
    </row>
    <row r="18" spans="2:9" x14ac:dyDescent="0.2">
      <c r="B18" s="5">
        <v>2463</v>
      </c>
      <c r="C18" s="5" t="s">
        <v>32</v>
      </c>
      <c r="D18" s="5">
        <v>2164</v>
      </c>
      <c r="E18" s="5">
        <v>299</v>
      </c>
      <c r="F18" s="5"/>
      <c r="G18" s="3">
        <f>Tabla13[[#This Row],[COMPLETE]]/Tabla13[[#This Row],[WOS]]</f>
        <v>0.87860332927324403</v>
      </c>
      <c r="H18" s="3">
        <f>Tabla13[[#This Row],[FAILED]]/Tabla13[[#This Row],[WOS]]</f>
        <v>0.12139667072675599</v>
      </c>
      <c r="I18" s="3">
        <f>Tabla13[[#This Row],[TIMEOUT]]/Tabla13[[#This Row],[WOS]]</f>
        <v>0</v>
      </c>
    </row>
    <row r="19" spans="2:9" x14ac:dyDescent="0.2">
      <c r="B19" s="5">
        <v>1</v>
      </c>
      <c r="C19" s="5" t="s">
        <v>41</v>
      </c>
      <c r="D19" s="5"/>
      <c r="E19" s="5">
        <v>1</v>
      </c>
      <c r="F19" s="5"/>
      <c r="G19" s="3">
        <f>Tabla13[[#This Row],[COMPLETE]]/Tabla13[[#This Row],[WOS]]</f>
        <v>0</v>
      </c>
      <c r="H19" s="3">
        <f>Tabla13[[#This Row],[FAILED]]/Tabla13[[#This Row],[WOS]]</f>
        <v>1</v>
      </c>
      <c r="I19" s="3">
        <f>Tabla13[[#This Row],[TIMEOUT]]/Tabla13[[#This Row],[WOS]]</f>
        <v>0</v>
      </c>
    </row>
    <row r="20" spans="2:9" x14ac:dyDescent="0.2">
      <c r="B20" s="5">
        <v>1</v>
      </c>
      <c r="C20" s="5" t="s">
        <v>62</v>
      </c>
      <c r="D20" s="5">
        <v>1</v>
      </c>
      <c r="E20" s="5"/>
      <c r="F20" s="5"/>
      <c r="G20" s="3">
        <f>Tabla13[[#This Row],[COMPLETE]]/Tabla13[[#This Row],[WOS]]</f>
        <v>1</v>
      </c>
      <c r="H20" s="3">
        <f>Tabla13[[#This Row],[FAILED]]/Tabla13[[#This Row],[WOS]]</f>
        <v>0</v>
      </c>
      <c r="I20" s="3">
        <f>Tabla13[[#This Row],[TIMEOUT]]/Tabla13[[#This Row],[WOS]]</f>
        <v>0</v>
      </c>
    </row>
    <row r="21" spans="2:9" x14ac:dyDescent="0.2">
      <c r="B21" s="5">
        <v>3</v>
      </c>
      <c r="C21" s="5" t="s">
        <v>63</v>
      </c>
      <c r="D21" s="5">
        <v>3</v>
      </c>
      <c r="E21" s="5"/>
      <c r="F21" s="5"/>
      <c r="G21" s="3">
        <f>Tabla13[[#This Row],[COMPLETE]]/Tabla13[[#This Row],[WOS]]</f>
        <v>1</v>
      </c>
      <c r="H21" s="3">
        <f>Tabla13[[#This Row],[FAILED]]/Tabla13[[#This Row],[WOS]]</f>
        <v>0</v>
      </c>
      <c r="I21" s="3">
        <f>Tabla13[[#This Row],[TIMEOUT]]/Tabla13[[#This Row],[WOS]]</f>
        <v>0</v>
      </c>
    </row>
    <row r="22" spans="2:9" x14ac:dyDescent="0.2">
      <c r="B22" s="5">
        <v>253</v>
      </c>
      <c r="C22" s="5" t="s">
        <v>14</v>
      </c>
      <c r="D22" s="5">
        <v>200</v>
      </c>
      <c r="E22" s="5">
        <v>53</v>
      </c>
      <c r="F22" s="5"/>
      <c r="G22" s="3">
        <f>Tabla13[[#This Row],[COMPLETE]]/Tabla13[[#This Row],[WOS]]</f>
        <v>0.79051383399209485</v>
      </c>
      <c r="H22" s="3">
        <f>Tabla13[[#This Row],[FAILED]]/Tabla13[[#This Row],[WOS]]</f>
        <v>0.20948616600790515</v>
      </c>
      <c r="I22" s="3">
        <f>Tabla13[[#This Row],[TIMEOUT]]/Tabla13[[#This Row],[WOS]]</f>
        <v>0</v>
      </c>
    </row>
    <row r="23" spans="2:9" x14ac:dyDescent="0.2">
      <c r="B23" s="5">
        <v>2</v>
      </c>
      <c r="C23" s="5" t="s">
        <v>42</v>
      </c>
      <c r="D23" s="5">
        <v>1</v>
      </c>
      <c r="E23" s="5">
        <v>1</v>
      </c>
      <c r="F23" s="5"/>
      <c r="G23" s="3">
        <f>Tabla13[[#This Row],[COMPLETE]]/Tabla13[[#This Row],[WOS]]</f>
        <v>0.5</v>
      </c>
      <c r="H23" s="3">
        <f>Tabla13[[#This Row],[FAILED]]/Tabla13[[#This Row],[WOS]]</f>
        <v>0.5</v>
      </c>
      <c r="I23" s="3">
        <f>Tabla13[[#This Row],[TIMEOUT]]/Tabla13[[#This Row],[WOS]]</f>
        <v>0</v>
      </c>
    </row>
    <row r="24" spans="2:9" x14ac:dyDescent="0.2">
      <c r="B24" s="5">
        <v>100</v>
      </c>
      <c r="C24" s="5" t="s">
        <v>34</v>
      </c>
      <c r="D24" s="5">
        <v>84</v>
      </c>
      <c r="E24" s="5">
        <v>16</v>
      </c>
      <c r="F24" s="5"/>
      <c r="G24" s="3">
        <f>Tabla13[[#This Row],[COMPLETE]]/Tabla13[[#This Row],[WOS]]</f>
        <v>0.84</v>
      </c>
      <c r="H24" s="3">
        <f>Tabla13[[#This Row],[FAILED]]/Tabla13[[#This Row],[WOS]]</f>
        <v>0.16</v>
      </c>
      <c r="I24" s="3">
        <f>Tabla13[[#This Row],[TIMEOUT]]/Tabla13[[#This Row],[WOS]]</f>
        <v>0</v>
      </c>
    </row>
    <row r="25" spans="2:9" x14ac:dyDescent="0.2">
      <c r="B25" s="5">
        <v>163</v>
      </c>
      <c r="C25" s="5" t="s">
        <v>15</v>
      </c>
      <c r="D25" s="5">
        <v>119</v>
      </c>
      <c r="E25" s="5">
        <v>44</v>
      </c>
      <c r="F25" s="5"/>
      <c r="G25" s="3">
        <f>Tabla13[[#This Row],[COMPLETE]]/Tabla13[[#This Row],[WOS]]</f>
        <v>0.73006134969325154</v>
      </c>
      <c r="H25" s="3">
        <f>Tabla13[[#This Row],[FAILED]]/Tabla13[[#This Row],[WOS]]</f>
        <v>0.26993865030674846</v>
      </c>
      <c r="I25" s="3">
        <f>Tabla13[[#This Row],[TIMEOUT]]/Tabla13[[#This Row],[WOS]]</f>
        <v>0</v>
      </c>
    </row>
    <row r="26" spans="2:9" x14ac:dyDescent="0.2">
      <c r="B26" s="5">
        <v>2</v>
      </c>
      <c r="C26" s="5" t="s">
        <v>44</v>
      </c>
      <c r="D26" s="5"/>
      <c r="E26" s="5">
        <v>2</v>
      </c>
      <c r="F26" s="5"/>
      <c r="G26" s="3">
        <f>Tabla13[[#This Row],[COMPLETE]]/Tabla13[[#This Row],[WOS]]</f>
        <v>0</v>
      </c>
      <c r="H26" s="3">
        <f>Tabla13[[#This Row],[FAILED]]/Tabla13[[#This Row],[WOS]]</f>
        <v>1</v>
      </c>
      <c r="I26" s="3">
        <f>Tabla13[[#This Row],[TIMEOUT]]/Tabla13[[#This Row],[WOS]]</f>
        <v>0</v>
      </c>
    </row>
    <row r="27" spans="2:9" x14ac:dyDescent="0.2">
      <c r="B27" s="5">
        <v>23102</v>
      </c>
      <c r="C27" s="5" t="s">
        <v>35</v>
      </c>
      <c r="D27" s="5">
        <v>23084</v>
      </c>
      <c r="E27" s="5">
        <v>18</v>
      </c>
      <c r="F27" s="5"/>
      <c r="G27" s="3">
        <f>Tabla13[[#This Row],[COMPLETE]]/Tabla13[[#This Row],[WOS]]</f>
        <v>0.99922084667994115</v>
      </c>
      <c r="H27" s="3">
        <f>Tabla13[[#This Row],[FAILED]]/Tabla13[[#This Row],[WOS]]</f>
        <v>7.7915332005886937E-4</v>
      </c>
      <c r="I27" s="3">
        <f>Tabla13[[#This Row],[TIMEOUT]]/Tabla13[[#This Row],[WOS]]</f>
        <v>0</v>
      </c>
    </row>
    <row r="28" spans="2:9" x14ac:dyDescent="0.2">
      <c r="B28" s="5">
        <v>8063</v>
      </c>
      <c r="C28" s="5" t="s">
        <v>36</v>
      </c>
      <c r="D28" s="5">
        <v>7609</v>
      </c>
      <c r="E28" s="5">
        <v>454</v>
      </c>
      <c r="F28" s="5"/>
      <c r="G28" s="3">
        <f>Tabla13[[#This Row],[COMPLETE]]/Tabla13[[#This Row],[WOS]]</f>
        <v>0.94369341436190002</v>
      </c>
      <c r="H28" s="3">
        <f>Tabla13[[#This Row],[FAILED]]/Tabla13[[#This Row],[WOS]]</f>
        <v>5.6306585638099961E-2</v>
      </c>
      <c r="I28" s="3">
        <f>Tabla13[[#This Row],[TIMEOUT]]/Tabla13[[#This Row],[WOS]]</f>
        <v>0</v>
      </c>
    </row>
    <row r="29" spans="2:9" x14ac:dyDescent="0.2">
      <c r="B29" s="5">
        <v>8078</v>
      </c>
      <c r="C29" s="5" t="s">
        <v>16</v>
      </c>
      <c r="D29" s="5">
        <v>7651</v>
      </c>
      <c r="E29" s="5">
        <v>427</v>
      </c>
      <c r="F29" s="5"/>
      <c r="G29" s="3">
        <f>Tabla13[[#This Row],[COMPLETE]]/Tabla13[[#This Row],[WOS]]</f>
        <v>0.94714038128249567</v>
      </c>
      <c r="H29" s="3">
        <f>Tabla13[[#This Row],[FAILED]]/Tabla13[[#This Row],[WOS]]</f>
        <v>5.2859618717504331E-2</v>
      </c>
      <c r="I29" s="3">
        <f>Tabla13[[#This Row],[TIMEOUT]]/Tabla13[[#This Row],[WOS]]</f>
        <v>0</v>
      </c>
    </row>
    <row r="30" spans="2:9" x14ac:dyDescent="0.2">
      <c r="B30" s="5">
        <v>15</v>
      </c>
      <c r="C30" s="5" t="s">
        <v>18</v>
      </c>
      <c r="D30" s="5">
        <v>10</v>
      </c>
      <c r="E30" s="5">
        <v>5</v>
      </c>
      <c r="F30" s="5"/>
      <c r="G30" s="3">
        <f>Tabla13[[#This Row],[COMPLETE]]/Tabla13[[#This Row],[WOS]]</f>
        <v>0.66666666666666663</v>
      </c>
      <c r="H30" s="3">
        <f>Tabla13[[#This Row],[FAILED]]/Tabla13[[#This Row],[WOS]]</f>
        <v>0.33333333333333331</v>
      </c>
      <c r="I30" s="3">
        <f>Tabla13[[#This Row],[TIMEOUT]]/Tabla13[[#This Row],[WOS]]</f>
        <v>0</v>
      </c>
    </row>
    <row r="31" spans="2:9" x14ac:dyDescent="0.2">
      <c r="B31" s="5">
        <v>900</v>
      </c>
      <c r="C31" s="5" t="s">
        <v>37</v>
      </c>
      <c r="D31" s="5">
        <v>630</v>
      </c>
      <c r="E31" s="5">
        <v>270</v>
      </c>
      <c r="F31" s="5"/>
      <c r="G31" s="3">
        <f>Tabla13[[#This Row],[COMPLETE]]/Tabla13[[#This Row],[WOS]]</f>
        <v>0.7</v>
      </c>
      <c r="H31" s="3">
        <f>Tabla13[[#This Row],[FAILED]]/Tabla13[[#This Row],[WOS]]</f>
        <v>0.3</v>
      </c>
      <c r="I31" s="3">
        <f>Tabla13[[#This Row],[TIMEOUT]]/Tabla13[[#This Row],[WOS]]</f>
        <v>0</v>
      </c>
    </row>
    <row r="32" spans="2:9" x14ac:dyDescent="0.2">
      <c r="B32" s="5">
        <v>2</v>
      </c>
      <c r="C32" s="5" t="s">
        <v>45</v>
      </c>
      <c r="D32" s="5">
        <v>2</v>
      </c>
      <c r="E32" s="5"/>
      <c r="F32" s="5"/>
      <c r="G32" s="3">
        <f>Tabla13[[#This Row],[COMPLETE]]/Tabla13[[#This Row],[WOS]]</f>
        <v>1</v>
      </c>
      <c r="H32" s="3">
        <f>Tabla13[[#This Row],[FAILED]]/Tabla13[[#This Row],[WOS]]</f>
        <v>0</v>
      </c>
      <c r="I32" s="3">
        <f>Tabla13[[#This Row],[TIMEOUT]]/Tabla13[[#This Row],[WOS]]</f>
        <v>0</v>
      </c>
    </row>
    <row r="33" spans="2:9" x14ac:dyDescent="0.2">
      <c r="B33" s="5">
        <v>4</v>
      </c>
      <c r="C33" s="5" t="s">
        <v>64</v>
      </c>
      <c r="D33" s="5">
        <v>4</v>
      </c>
      <c r="E33" s="5"/>
      <c r="F33" s="5"/>
      <c r="G33" s="3">
        <f>Tabla13[[#This Row],[COMPLETE]]/Tabla13[[#This Row],[WOS]]</f>
        <v>1</v>
      </c>
      <c r="H33" s="3">
        <f>Tabla13[[#This Row],[FAILED]]/Tabla13[[#This Row],[WOS]]</f>
        <v>0</v>
      </c>
      <c r="I33" s="3">
        <f>Tabla13[[#This Row],[TIMEOUT]]/Tabla13[[#This Row],[WOS]]</f>
        <v>0</v>
      </c>
    </row>
    <row r="34" spans="2:9" x14ac:dyDescent="0.2">
      <c r="B34" s="5">
        <v>3</v>
      </c>
      <c r="C34" s="5" t="s">
        <v>65</v>
      </c>
      <c r="D34" s="5">
        <v>3</v>
      </c>
      <c r="E34" s="5"/>
      <c r="F34" s="5"/>
      <c r="G34" s="3">
        <f>Tabla13[[#This Row],[COMPLETE]]/Tabla13[[#This Row],[WOS]]</f>
        <v>1</v>
      </c>
      <c r="H34" s="3">
        <f>Tabla13[[#This Row],[FAILED]]/Tabla13[[#This Row],[WOS]]</f>
        <v>0</v>
      </c>
      <c r="I34" s="3">
        <f>Tabla13[[#This Row],[TIMEOUT]]/Tabla13[[#This Row],[WOS]]</f>
        <v>0</v>
      </c>
    </row>
    <row r="35" spans="2:9" x14ac:dyDescent="0.2">
      <c r="B35" s="5">
        <v>2</v>
      </c>
      <c r="C35" s="5" t="s">
        <v>46</v>
      </c>
      <c r="D35" s="5">
        <v>2</v>
      </c>
      <c r="E35" s="5"/>
      <c r="F35" s="5"/>
      <c r="G35" s="3">
        <f>Tabla13[[#This Row],[COMPLETE]]/Tabla13[[#This Row],[WOS]]</f>
        <v>1</v>
      </c>
      <c r="H35" s="3">
        <f>Tabla13[[#This Row],[FAILED]]/Tabla13[[#This Row],[WOS]]</f>
        <v>0</v>
      </c>
      <c r="I35" s="3">
        <f>Tabla13[[#This Row],[TIMEOUT]]/Tabla13[[#This Row],[WOS]]</f>
        <v>0</v>
      </c>
    </row>
    <row r="36" spans="2:9" x14ac:dyDescent="0.2">
      <c r="B36" s="5">
        <v>23</v>
      </c>
      <c r="C36" s="5" t="s">
        <v>20</v>
      </c>
      <c r="D36" s="5">
        <v>13</v>
      </c>
      <c r="E36" s="5">
        <v>10</v>
      </c>
      <c r="F36" s="5"/>
      <c r="G36" s="3">
        <f>Tabla13[[#This Row],[COMPLETE]]/Tabla13[[#This Row],[WOS]]</f>
        <v>0.56521739130434778</v>
      </c>
      <c r="H36" s="3">
        <f>Tabla13[[#This Row],[FAILED]]/Tabla13[[#This Row],[WOS]]</f>
        <v>0.43478260869565216</v>
      </c>
      <c r="I36" s="3">
        <f>Tabla13[[#This Row],[TIMEOUT]]/Tabla13[[#This Row],[WOS]]</f>
        <v>0</v>
      </c>
    </row>
    <row r="37" spans="2:9" x14ac:dyDescent="0.2">
      <c r="B37" s="5">
        <v>7303</v>
      </c>
      <c r="C37" s="5" t="s">
        <v>38</v>
      </c>
      <c r="D37" s="5">
        <v>7290</v>
      </c>
      <c r="E37" s="5">
        <v>13</v>
      </c>
      <c r="F37" s="5"/>
      <c r="G37" s="3">
        <f>Tabla13[[#This Row],[COMPLETE]]/Tabla13[[#This Row],[WOS]]</f>
        <v>0.99821990962618101</v>
      </c>
      <c r="H37" s="3">
        <f>Tabla13[[#This Row],[FAILED]]/Tabla13[[#This Row],[WOS]]</f>
        <v>1.7800903738189786E-3</v>
      </c>
      <c r="I37" s="3">
        <f>Tabla13[[#This Row],[TIMEOUT]]/Tabla13[[#This Row],[WOS]]</f>
        <v>0</v>
      </c>
    </row>
    <row r="38" spans="2:9" x14ac:dyDescent="0.2">
      <c r="B38" s="5">
        <v>7</v>
      </c>
      <c r="C38" s="5" t="s">
        <v>21</v>
      </c>
      <c r="D38" s="5">
        <v>5</v>
      </c>
      <c r="E38" s="5">
        <v>2</v>
      </c>
      <c r="F38" s="5"/>
      <c r="G38" s="3">
        <f>Tabla13[[#This Row],[COMPLETE]]/Tabla13[[#This Row],[WOS]]</f>
        <v>0.7142857142857143</v>
      </c>
      <c r="H38" s="3">
        <f>Tabla13[[#This Row],[FAILED]]/Tabla13[[#This Row],[WOS]]</f>
        <v>0.2857142857142857</v>
      </c>
      <c r="I38" s="3">
        <f>Tabla13[[#This Row],[TIMEOUT]]/Tabla13[[#This Row],[WOS]]</f>
        <v>0</v>
      </c>
    </row>
    <row r="39" spans="2:9" x14ac:dyDescent="0.2">
      <c r="B39" s="5">
        <v>4</v>
      </c>
      <c r="C39" s="5" t="s">
        <v>39</v>
      </c>
      <c r="D39" s="5">
        <v>3</v>
      </c>
      <c r="E39" s="5">
        <v>1</v>
      </c>
      <c r="F39" s="5"/>
      <c r="G39" s="3">
        <f>Tabla13[[#This Row],[COMPLETE]]/Tabla13[[#This Row],[WOS]]</f>
        <v>0.75</v>
      </c>
      <c r="H39" s="3">
        <f>Tabla13[[#This Row],[FAILED]]/Tabla13[[#This Row],[WOS]]</f>
        <v>0.25</v>
      </c>
      <c r="I39" s="3">
        <f>Tabla13[[#This Row],[TIMEOUT]]/Tabla13[[#This Row],[WOS]]</f>
        <v>0</v>
      </c>
    </row>
    <row r="40" spans="2:9" x14ac:dyDescent="0.2">
      <c r="B40" s="5">
        <v>11160</v>
      </c>
      <c r="C40" s="5" t="s">
        <v>22</v>
      </c>
      <c r="D40" s="5">
        <v>11064</v>
      </c>
      <c r="E40" s="5">
        <v>96</v>
      </c>
      <c r="F40" s="5"/>
      <c r="G40" s="3">
        <f>Tabla13[[#This Row],[COMPLETE]]/Tabla13[[#This Row],[WOS]]</f>
        <v>0.99139784946236564</v>
      </c>
      <c r="H40" s="3">
        <f>Tabla13[[#This Row],[FAILED]]/Tabla13[[#This Row],[WOS]]</f>
        <v>8.6021505376344086E-3</v>
      </c>
      <c r="I40" s="3">
        <f>Tabla13[[#This Row],[TIMEOUT]]/Tabla13[[#This Row],[WOS]]</f>
        <v>0</v>
      </c>
    </row>
    <row r="41" spans="2:9" x14ac:dyDescent="0.2">
      <c r="B41" s="5">
        <v>20</v>
      </c>
      <c r="C41" s="5" t="s">
        <v>23</v>
      </c>
      <c r="D41" s="5">
        <v>19</v>
      </c>
      <c r="E41" s="5">
        <v>1</v>
      </c>
      <c r="F41" s="5"/>
      <c r="G41" s="3">
        <f>Tabla13[[#This Row],[COMPLETE]]/Tabla13[[#This Row],[WOS]]</f>
        <v>0.95</v>
      </c>
      <c r="H41" s="3">
        <f>Tabla13[[#This Row],[FAILED]]/Tabla13[[#This Row],[WOS]]</f>
        <v>0.05</v>
      </c>
      <c r="I41" s="3">
        <f>Tabla13[[#This Row],[TIMEOUT]]/Tabla13[[#This Row],[WOS]]</f>
        <v>0</v>
      </c>
    </row>
    <row r="42" spans="2:9" x14ac:dyDescent="0.2">
      <c r="B42" s="5">
        <v>1</v>
      </c>
      <c r="C42" s="5" t="s">
        <v>54</v>
      </c>
      <c r="D42" s="5">
        <v>1</v>
      </c>
      <c r="E42" s="5"/>
      <c r="F42" s="5"/>
      <c r="G42" s="3">
        <f>Tabla13[[#This Row],[COMPLETE]]/Tabla13[[#This Row],[WOS]]</f>
        <v>1</v>
      </c>
      <c r="H42" s="3">
        <f>Tabla13[[#This Row],[FAILED]]/Tabla13[[#This Row],[WOS]]</f>
        <v>0</v>
      </c>
      <c r="I42" s="3">
        <f>Tabla13[[#This Row],[TIMEOUT]]/Tabla13[[#This Row],[WOS]]</f>
        <v>0</v>
      </c>
    </row>
    <row r="43" spans="2:9" x14ac:dyDescent="0.2">
      <c r="B43" s="5">
        <v>45</v>
      </c>
      <c r="C43" s="5" t="s">
        <v>24</v>
      </c>
      <c r="D43" s="5">
        <v>44</v>
      </c>
      <c r="E43" s="5">
        <v>1</v>
      </c>
      <c r="F43" s="5"/>
      <c r="G43" s="3">
        <f>Tabla13[[#This Row],[COMPLETE]]/Tabla13[[#This Row],[WOS]]</f>
        <v>0.97777777777777775</v>
      </c>
      <c r="H43" s="3">
        <f>Tabla13[[#This Row],[FAILED]]/Tabla13[[#This Row],[WOS]]</f>
        <v>2.2222222222222223E-2</v>
      </c>
      <c r="I43" s="3">
        <f>Tabla13[[#This Row],[TIMEOUT]]/Tabla13[[#This Row],[WOS]]</f>
        <v>0</v>
      </c>
    </row>
    <row r="44" spans="2:9" x14ac:dyDescent="0.2">
      <c r="B44" s="5">
        <v>676</v>
      </c>
      <c r="C44" s="5" t="s">
        <v>40</v>
      </c>
      <c r="D44" s="5">
        <v>617</v>
      </c>
      <c r="E44" s="5">
        <v>59</v>
      </c>
      <c r="F44" s="5"/>
      <c r="G44" s="3">
        <f>Tabla13[[#This Row],[COMPLETE]]/Tabla13[[#This Row],[WOS]]</f>
        <v>0.91272189349112431</v>
      </c>
      <c r="H44" s="3">
        <f>Tabla13[[#This Row],[FAILED]]/Tabla13[[#This Row],[WOS]]</f>
        <v>8.7278106508875741E-2</v>
      </c>
      <c r="I44" s="3">
        <f>Tabla13[[#This Row],[TIMEOUT]]/Tabla13[[#This Row],[WOS]]</f>
        <v>0</v>
      </c>
    </row>
  </sheetData>
  <conditionalFormatting sqref="H3:I44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4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4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8063</v>
      </c>
      <c r="C3" s="5" t="s">
        <v>36</v>
      </c>
      <c r="D3" s="5">
        <v>7609</v>
      </c>
      <c r="E3" s="5">
        <v>454</v>
      </c>
      <c r="F3" s="5"/>
      <c r="G3" s="3">
        <f>Tabla16[[#This Row],[COMPLETE]]/Tabla16[[#This Row],[WOS]]</f>
        <v>0.94369341436190002</v>
      </c>
      <c r="H3" s="3">
        <f>Tabla16[[#This Row],[FAILED]]/Tabla16[[#This Row],[WOS]]</f>
        <v>5.6306585638099961E-2</v>
      </c>
      <c r="I3" s="3">
        <f>Tabla16[[#This Row],[TIMEOUT]]/Tabla16[[#This Row],[WOS]]</f>
        <v>0</v>
      </c>
    </row>
    <row r="4" spans="2:9" x14ac:dyDescent="0.2">
      <c r="B4" s="5">
        <v>8078</v>
      </c>
      <c r="C4" s="5" t="s">
        <v>16</v>
      </c>
      <c r="D4" s="5">
        <v>7651</v>
      </c>
      <c r="E4" s="5">
        <v>427</v>
      </c>
      <c r="F4" s="5"/>
      <c r="G4" s="3">
        <f>Tabla16[[#This Row],[COMPLETE]]/Tabla16[[#This Row],[WOS]]</f>
        <v>0.94714038128249567</v>
      </c>
      <c r="H4" s="3">
        <f>Tabla16[[#This Row],[FAILED]]/Tabla16[[#This Row],[WOS]]</f>
        <v>5.2859618717504331E-2</v>
      </c>
      <c r="I4" s="3">
        <f>Tabla16[[#This Row],[TIMEOUT]]/Tabla16[[#This Row],[WOS]]</f>
        <v>0</v>
      </c>
    </row>
    <row r="5" spans="2:9" x14ac:dyDescent="0.2">
      <c r="B5" s="5">
        <v>7476</v>
      </c>
      <c r="C5" s="5" t="s">
        <v>29</v>
      </c>
      <c r="D5" s="5">
        <v>7090</v>
      </c>
      <c r="E5" s="5">
        <v>386</v>
      </c>
      <c r="F5" s="5"/>
      <c r="G5" s="3">
        <f>Tabla16[[#This Row],[COMPLETE]]/Tabla16[[#This Row],[WOS]]</f>
        <v>0.94836811128945964</v>
      </c>
      <c r="H5" s="3">
        <f>Tabla16[[#This Row],[FAILED]]/Tabla16[[#This Row],[WOS]]</f>
        <v>5.1631888710540398E-2</v>
      </c>
      <c r="I5" s="3">
        <f>Tabla16[[#This Row],[TIMEOUT]]/Tabla16[[#This Row],[WOS]]</f>
        <v>0</v>
      </c>
    </row>
    <row r="6" spans="2:9" x14ac:dyDescent="0.2">
      <c r="B6" s="5">
        <v>2463</v>
      </c>
      <c r="C6" s="5" t="s">
        <v>32</v>
      </c>
      <c r="D6" s="5">
        <v>2164</v>
      </c>
      <c r="E6" s="5">
        <v>299</v>
      </c>
      <c r="F6" s="5"/>
      <c r="G6" s="3">
        <f>Tabla16[[#This Row],[COMPLETE]]/Tabla16[[#This Row],[WOS]]</f>
        <v>0.87860332927324403</v>
      </c>
      <c r="H6" s="3">
        <f>Tabla16[[#This Row],[FAILED]]/Tabla16[[#This Row],[WOS]]</f>
        <v>0.12139667072675599</v>
      </c>
      <c r="I6" s="3">
        <f>Tabla16[[#This Row],[TIMEOUT]]/Tabla16[[#This Row],[WOS]]</f>
        <v>0</v>
      </c>
    </row>
    <row r="7" spans="2:9" x14ac:dyDescent="0.2">
      <c r="B7" s="5">
        <v>900</v>
      </c>
      <c r="C7" s="5" t="s">
        <v>37</v>
      </c>
      <c r="D7" s="5">
        <v>630</v>
      </c>
      <c r="E7" s="5">
        <v>270</v>
      </c>
      <c r="F7" s="5"/>
      <c r="G7" s="3">
        <f>Tabla16[[#This Row],[COMPLETE]]/Tabla16[[#This Row],[WOS]]</f>
        <v>0.7</v>
      </c>
      <c r="H7" s="3">
        <f>Tabla16[[#This Row],[FAILED]]/Tabla16[[#This Row],[WOS]]</f>
        <v>0.3</v>
      </c>
      <c r="I7" s="3">
        <f>Tabla16[[#This Row],[TIMEOUT]]/Tabla16[[#This Row],[WOS]]</f>
        <v>0</v>
      </c>
    </row>
    <row r="8" spans="2:9" x14ac:dyDescent="0.2">
      <c r="B8" s="5">
        <v>11160</v>
      </c>
      <c r="C8" s="5" t="s">
        <v>22</v>
      </c>
      <c r="D8" s="5">
        <v>11064</v>
      </c>
      <c r="E8" s="5">
        <v>96</v>
      </c>
      <c r="F8" s="5"/>
      <c r="G8" s="3">
        <f>Tabla16[[#This Row],[COMPLETE]]/Tabla16[[#This Row],[WOS]]</f>
        <v>0.99139784946236564</v>
      </c>
      <c r="H8" s="3">
        <f>Tabla16[[#This Row],[FAILED]]/Tabla16[[#This Row],[WOS]]</f>
        <v>8.6021505376344086E-3</v>
      </c>
      <c r="I8" s="3">
        <f>Tabla16[[#This Row],[TIMEOUT]]/Tabla16[[#This Row],[WOS]]</f>
        <v>0</v>
      </c>
    </row>
    <row r="9" spans="2:9" x14ac:dyDescent="0.2">
      <c r="B9" s="5">
        <v>2921</v>
      </c>
      <c r="C9" s="5" t="s">
        <v>31</v>
      </c>
      <c r="D9" s="5">
        <v>2831</v>
      </c>
      <c r="E9" s="5">
        <v>90</v>
      </c>
      <c r="F9" s="5"/>
      <c r="G9" s="3">
        <f>Tabla16[[#This Row],[COMPLETE]]/Tabla16[[#This Row],[WOS]]</f>
        <v>0.969188634029442</v>
      </c>
      <c r="H9" s="3">
        <f>Tabla16[[#This Row],[FAILED]]/Tabla16[[#This Row],[WOS]]</f>
        <v>3.0811365970558027E-2</v>
      </c>
      <c r="I9" s="3">
        <f>Tabla16[[#This Row],[TIMEOUT]]/Tabla16[[#This Row],[WOS]]</f>
        <v>0</v>
      </c>
    </row>
    <row r="10" spans="2:9" x14ac:dyDescent="0.2">
      <c r="B10" s="5">
        <v>676</v>
      </c>
      <c r="C10" s="5" t="s">
        <v>40</v>
      </c>
      <c r="D10" s="5">
        <v>617</v>
      </c>
      <c r="E10" s="5">
        <v>59</v>
      </c>
      <c r="F10" s="5"/>
      <c r="G10" s="3">
        <f>Tabla16[[#This Row],[COMPLETE]]/Tabla16[[#This Row],[WOS]]</f>
        <v>0.91272189349112431</v>
      </c>
      <c r="H10" s="3">
        <f>Tabla16[[#This Row],[FAILED]]/Tabla16[[#This Row],[WOS]]</f>
        <v>8.7278106508875741E-2</v>
      </c>
      <c r="I10" s="3">
        <f>Tabla16[[#This Row],[TIMEOUT]]/Tabla16[[#This Row],[WOS]]</f>
        <v>0</v>
      </c>
    </row>
    <row r="11" spans="2:9" x14ac:dyDescent="0.2">
      <c r="B11" s="5">
        <v>253</v>
      </c>
      <c r="C11" s="5" t="s">
        <v>14</v>
      </c>
      <c r="D11" s="5">
        <v>200</v>
      </c>
      <c r="E11" s="5">
        <v>53</v>
      </c>
      <c r="F11" s="5"/>
      <c r="G11" s="3">
        <f>Tabla16[[#This Row],[COMPLETE]]/Tabla16[[#This Row],[WOS]]</f>
        <v>0.79051383399209485</v>
      </c>
      <c r="H11" s="3">
        <f>Tabla16[[#This Row],[FAILED]]/Tabla16[[#This Row],[WOS]]</f>
        <v>0.20948616600790515</v>
      </c>
      <c r="I11" s="3">
        <f>Tabla16[[#This Row],[TIMEOUT]]/Tabla16[[#This Row],[WOS]]</f>
        <v>0</v>
      </c>
    </row>
    <row r="12" spans="2:9" x14ac:dyDescent="0.2">
      <c r="B12" s="5">
        <v>163</v>
      </c>
      <c r="C12" s="5" t="s">
        <v>15</v>
      </c>
      <c r="D12" s="5">
        <v>119</v>
      </c>
      <c r="E12" s="5">
        <v>44</v>
      </c>
      <c r="F12" s="5"/>
      <c r="G12" s="3">
        <f>Tabla16[[#This Row],[COMPLETE]]/Tabla16[[#This Row],[WOS]]</f>
        <v>0.73006134969325154</v>
      </c>
      <c r="H12" s="3">
        <f>Tabla16[[#This Row],[FAILED]]/Tabla16[[#This Row],[WOS]]</f>
        <v>0.26993865030674846</v>
      </c>
      <c r="I12" s="3">
        <f>Tabla16[[#This Row],[TIMEOUT]]/Tabla16[[#This Row],[WOS]]</f>
        <v>0</v>
      </c>
    </row>
    <row r="13" spans="2:9" x14ac:dyDescent="0.2">
      <c r="B13" s="5">
        <v>44</v>
      </c>
      <c r="C13" s="5" t="s">
        <v>25</v>
      </c>
      <c r="D13" s="5">
        <v>1</v>
      </c>
      <c r="E13" s="5">
        <v>43</v>
      </c>
      <c r="F13" s="5"/>
      <c r="G13" s="3">
        <f>Tabla16[[#This Row],[COMPLETE]]/Tabla16[[#This Row],[WOS]]</f>
        <v>2.2727272727272728E-2</v>
      </c>
      <c r="H13" s="3">
        <f>Tabla16[[#This Row],[FAILED]]/Tabla16[[#This Row],[WOS]]</f>
        <v>0.97727272727272729</v>
      </c>
      <c r="I13" s="3">
        <f>Tabla16[[#This Row],[TIMEOUT]]/Tabla16[[#This Row],[WOS]]</f>
        <v>0</v>
      </c>
    </row>
    <row r="14" spans="2:9" x14ac:dyDescent="0.2">
      <c r="B14" s="5">
        <v>466</v>
      </c>
      <c r="C14" s="5" t="s">
        <v>17</v>
      </c>
      <c r="D14" s="5">
        <v>430</v>
      </c>
      <c r="E14" s="5">
        <v>35</v>
      </c>
      <c r="F14" s="5">
        <v>1</v>
      </c>
      <c r="G14" s="3">
        <f>Tabla16[[#This Row],[COMPLETE]]/Tabla16[[#This Row],[WOS]]</f>
        <v>0.92274678111587982</v>
      </c>
      <c r="H14" s="3">
        <f>Tabla16[[#This Row],[FAILED]]/Tabla16[[#This Row],[WOS]]</f>
        <v>7.5107296137339061E-2</v>
      </c>
      <c r="I14" s="3">
        <f>Tabla16[[#This Row],[TIMEOUT]]/Tabla16[[#This Row],[WOS]]</f>
        <v>2.1459227467811159E-3</v>
      </c>
    </row>
    <row r="15" spans="2:9" x14ac:dyDescent="0.2">
      <c r="B15" s="5">
        <v>30</v>
      </c>
      <c r="C15" s="5" t="s">
        <v>26</v>
      </c>
      <c r="D15" s="5"/>
      <c r="E15" s="5">
        <v>30</v>
      </c>
      <c r="F15" s="5"/>
      <c r="G15" s="3">
        <f>Tabla16[[#This Row],[COMPLETE]]/Tabla16[[#This Row],[WOS]]</f>
        <v>0</v>
      </c>
      <c r="H15" s="3">
        <f>Tabla16[[#This Row],[FAILED]]/Tabla16[[#This Row],[WOS]]</f>
        <v>1</v>
      </c>
      <c r="I15" s="3">
        <f>Tabla16[[#This Row],[TIMEOUT]]/Tabla16[[#This Row],[WOS]]</f>
        <v>0</v>
      </c>
    </row>
    <row r="16" spans="2:9" x14ac:dyDescent="0.2">
      <c r="B16" s="5">
        <v>3656</v>
      </c>
      <c r="C16" s="5" t="s">
        <v>13</v>
      </c>
      <c r="D16" s="5">
        <v>3629</v>
      </c>
      <c r="E16" s="5">
        <v>27</v>
      </c>
      <c r="F16" s="5"/>
      <c r="G16" s="3">
        <f>Tabla16[[#This Row],[COMPLETE]]/Tabla16[[#This Row],[WOS]]</f>
        <v>0.99261487964989059</v>
      </c>
      <c r="H16" s="3">
        <f>Tabla16[[#This Row],[FAILED]]/Tabla16[[#This Row],[WOS]]</f>
        <v>7.3851203501094096E-3</v>
      </c>
      <c r="I16" s="3">
        <f>Tabla16[[#This Row],[TIMEOUT]]/Tabla16[[#This Row],[WOS]]</f>
        <v>0</v>
      </c>
    </row>
    <row r="17" spans="2:9" x14ac:dyDescent="0.2">
      <c r="B17" s="5">
        <v>3389</v>
      </c>
      <c r="C17" s="5" t="s">
        <v>28</v>
      </c>
      <c r="D17" s="5">
        <v>3363</v>
      </c>
      <c r="E17" s="5">
        <v>26</v>
      </c>
      <c r="F17" s="5"/>
      <c r="G17" s="3">
        <f>Tabla16[[#This Row],[COMPLETE]]/Tabla16[[#This Row],[WOS]]</f>
        <v>0.99232812038949547</v>
      </c>
      <c r="H17" s="3">
        <f>Tabla16[[#This Row],[FAILED]]/Tabla16[[#This Row],[WOS]]</f>
        <v>7.6718796105045735E-3</v>
      </c>
      <c r="I17" s="3">
        <f>Tabla16[[#This Row],[TIMEOUT]]/Tabla16[[#This Row],[WOS]]</f>
        <v>0</v>
      </c>
    </row>
    <row r="18" spans="2:9" x14ac:dyDescent="0.2">
      <c r="B18" s="5">
        <v>23102</v>
      </c>
      <c r="C18" s="5" t="s">
        <v>35</v>
      </c>
      <c r="D18" s="5">
        <v>23084</v>
      </c>
      <c r="E18" s="5">
        <v>18</v>
      </c>
      <c r="F18" s="5"/>
      <c r="G18" s="3">
        <f>Tabla16[[#This Row],[COMPLETE]]/Tabla16[[#This Row],[WOS]]</f>
        <v>0.99922084667994115</v>
      </c>
      <c r="H18" s="3">
        <f>Tabla16[[#This Row],[FAILED]]/Tabla16[[#This Row],[WOS]]</f>
        <v>7.7915332005886937E-4</v>
      </c>
      <c r="I18" s="3">
        <f>Tabla16[[#This Row],[TIMEOUT]]/Tabla16[[#This Row],[WOS]]</f>
        <v>0</v>
      </c>
    </row>
    <row r="19" spans="2:9" x14ac:dyDescent="0.2">
      <c r="B19" s="5">
        <v>100</v>
      </c>
      <c r="C19" s="5" t="s">
        <v>34</v>
      </c>
      <c r="D19" s="5">
        <v>84</v>
      </c>
      <c r="E19" s="5">
        <v>16</v>
      </c>
      <c r="F19" s="5"/>
      <c r="G19" s="3">
        <f>Tabla16[[#This Row],[COMPLETE]]/Tabla16[[#This Row],[WOS]]</f>
        <v>0.84</v>
      </c>
      <c r="H19" s="3">
        <f>Tabla16[[#This Row],[FAILED]]/Tabla16[[#This Row],[WOS]]</f>
        <v>0.16</v>
      </c>
      <c r="I19" s="3">
        <f>Tabla16[[#This Row],[TIMEOUT]]/Tabla16[[#This Row],[WOS]]</f>
        <v>0</v>
      </c>
    </row>
    <row r="20" spans="2:9" x14ac:dyDescent="0.2">
      <c r="B20" s="5">
        <v>7303</v>
      </c>
      <c r="C20" s="5" t="s">
        <v>38</v>
      </c>
      <c r="D20" s="5">
        <v>7290</v>
      </c>
      <c r="E20" s="5">
        <v>13</v>
      </c>
      <c r="F20" s="5"/>
      <c r="G20" s="3">
        <f>Tabla16[[#This Row],[COMPLETE]]/Tabla16[[#This Row],[WOS]]</f>
        <v>0.99821990962618101</v>
      </c>
      <c r="H20" s="3">
        <f>Tabla16[[#This Row],[FAILED]]/Tabla16[[#This Row],[WOS]]</f>
        <v>1.7800903738189786E-3</v>
      </c>
      <c r="I20" s="3">
        <f>Tabla16[[#This Row],[TIMEOUT]]/Tabla16[[#This Row],[WOS]]</f>
        <v>0</v>
      </c>
    </row>
    <row r="21" spans="2:9" x14ac:dyDescent="0.2">
      <c r="B21" s="5">
        <v>23</v>
      </c>
      <c r="C21" s="5" t="s">
        <v>20</v>
      </c>
      <c r="D21" s="5">
        <v>13</v>
      </c>
      <c r="E21" s="5">
        <v>10</v>
      </c>
      <c r="F21" s="5"/>
      <c r="G21" s="3">
        <f>Tabla16[[#This Row],[COMPLETE]]/Tabla16[[#This Row],[WOS]]</f>
        <v>0.56521739130434778</v>
      </c>
      <c r="H21" s="3">
        <f>Tabla16[[#This Row],[FAILED]]/Tabla16[[#This Row],[WOS]]</f>
        <v>0.43478260869565216</v>
      </c>
      <c r="I21" s="3">
        <f>Tabla16[[#This Row],[TIMEOUT]]/Tabla16[[#This Row],[WOS]]</f>
        <v>0</v>
      </c>
    </row>
    <row r="22" spans="2:9" x14ac:dyDescent="0.2">
      <c r="B22" s="5">
        <v>15</v>
      </c>
      <c r="C22" s="5" t="s">
        <v>18</v>
      </c>
      <c r="D22" s="5">
        <v>10</v>
      </c>
      <c r="E22" s="5">
        <v>5</v>
      </c>
      <c r="F22" s="5"/>
      <c r="G22" s="3">
        <f>Tabla16[[#This Row],[COMPLETE]]/Tabla16[[#This Row],[WOS]]</f>
        <v>0.66666666666666663</v>
      </c>
      <c r="H22" s="3">
        <f>Tabla16[[#This Row],[FAILED]]/Tabla16[[#This Row],[WOS]]</f>
        <v>0.33333333333333331</v>
      </c>
      <c r="I22" s="3">
        <f>Tabla16[[#This Row],[TIMEOUT]]/Tabla16[[#This Row],[WOS]]</f>
        <v>0</v>
      </c>
    </row>
    <row r="23" spans="2:9" x14ac:dyDescent="0.2">
      <c r="B23" s="5">
        <v>57</v>
      </c>
      <c r="C23" s="5" t="s">
        <v>27</v>
      </c>
      <c r="D23" s="5">
        <v>54</v>
      </c>
      <c r="E23" s="5">
        <v>3</v>
      </c>
      <c r="F23" s="5"/>
      <c r="G23" s="3">
        <f>Tabla16[[#This Row],[COMPLETE]]/Tabla16[[#This Row],[WOS]]</f>
        <v>0.94736842105263153</v>
      </c>
      <c r="H23" s="3">
        <f>Tabla16[[#This Row],[FAILED]]/Tabla16[[#This Row],[WOS]]</f>
        <v>5.2631578947368418E-2</v>
      </c>
      <c r="I23" s="3">
        <f>Tabla16[[#This Row],[TIMEOUT]]/Tabla16[[#This Row],[WOS]]</f>
        <v>0</v>
      </c>
    </row>
    <row r="24" spans="2:9" x14ac:dyDescent="0.2">
      <c r="B24" s="5">
        <v>2</v>
      </c>
      <c r="C24" s="5" t="s">
        <v>44</v>
      </c>
      <c r="D24" s="5"/>
      <c r="E24" s="5">
        <v>2</v>
      </c>
      <c r="F24" s="5"/>
      <c r="G24" s="3">
        <f>Tabla16[[#This Row],[COMPLETE]]/Tabla16[[#This Row],[WOS]]</f>
        <v>0</v>
      </c>
      <c r="H24" s="3">
        <f>Tabla16[[#This Row],[FAILED]]/Tabla16[[#This Row],[WOS]]</f>
        <v>1</v>
      </c>
      <c r="I24" s="3">
        <f>Tabla16[[#This Row],[TIMEOUT]]/Tabla16[[#This Row],[WOS]]</f>
        <v>0</v>
      </c>
    </row>
    <row r="25" spans="2:9" x14ac:dyDescent="0.2">
      <c r="B25" s="5">
        <v>7</v>
      </c>
      <c r="C25" s="5" t="s">
        <v>21</v>
      </c>
      <c r="D25" s="5">
        <v>5</v>
      </c>
      <c r="E25" s="5">
        <v>2</v>
      </c>
      <c r="F25" s="5"/>
      <c r="G25" s="3">
        <f>Tabla16[[#This Row],[COMPLETE]]/Tabla16[[#This Row],[WOS]]</f>
        <v>0.7142857142857143</v>
      </c>
      <c r="H25" s="3">
        <f>Tabla16[[#This Row],[FAILED]]/Tabla16[[#This Row],[WOS]]</f>
        <v>0.2857142857142857</v>
      </c>
      <c r="I25" s="3">
        <f>Tabla16[[#This Row],[TIMEOUT]]/Tabla16[[#This Row],[WOS]]</f>
        <v>0</v>
      </c>
    </row>
    <row r="26" spans="2:9" x14ac:dyDescent="0.2">
      <c r="B26" s="5">
        <v>31</v>
      </c>
      <c r="C26" s="5" t="s">
        <v>30</v>
      </c>
      <c r="D26" s="5">
        <v>30</v>
      </c>
      <c r="E26" s="5">
        <v>1</v>
      </c>
      <c r="F26" s="5"/>
      <c r="G26" s="3">
        <f>Tabla16[[#This Row],[COMPLETE]]/Tabla16[[#This Row],[WOS]]</f>
        <v>0.967741935483871</v>
      </c>
      <c r="H26" s="3">
        <f>Tabla16[[#This Row],[FAILED]]/Tabla16[[#This Row],[WOS]]</f>
        <v>3.2258064516129031E-2</v>
      </c>
      <c r="I26" s="3">
        <f>Tabla16[[#This Row],[TIMEOUT]]/Tabla16[[#This Row],[WOS]]</f>
        <v>0</v>
      </c>
    </row>
    <row r="27" spans="2:9" x14ac:dyDescent="0.2">
      <c r="B27" s="5">
        <v>1</v>
      </c>
      <c r="C27" s="5" t="s">
        <v>41</v>
      </c>
      <c r="D27" s="5"/>
      <c r="E27" s="5">
        <v>1</v>
      </c>
      <c r="F27" s="5"/>
      <c r="G27" s="3">
        <f>Tabla16[[#This Row],[COMPLETE]]/Tabla16[[#This Row],[WOS]]</f>
        <v>0</v>
      </c>
      <c r="H27" s="3">
        <f>Tabla16[[#This Row],[FAILED]]/Tabla16[[#This Row],[WOS]]</f>
        <v>1</v>
      </c>
      <c r="I27" s="3">
        <f>Tabla16[[#This Row],[TIMEOUT]]/Tabla16[[#This Row],[WOS]]</f>
        <v>0</v>
      </c>
    </row>
    <row r="28" spans="2:9" x14ac:dyDescent="0.2">
      <c r="B28" s="5">
        <v>2</v>
      </c>
      <c r="C28" s="5" t="s">
        <v>42</v>
      </c>
      <c r="D28" s="5">
        <v>1</v>
      </c>
      <c r="E28" s="5">
        <v>1</v>
      </c>
      <c r="F28" s="5"/>
      <c r="G28" s="3">
        <f>Tabla16[[#This Row],[COMPLETE]]/Tabla16[[#This Row],[WOS]]</f>
        <v>0.5</v>
      </c>
      <c r="H28" s="3">
        <f>Tabla16[[#This Row],[FAILED]]/Tabla16[[#This Row],[WOS]]</f>
        <v>0.5</v>
      </c>
      <c r="I28" s="3">
        <f>Tabla16[[#This Row],[TIMEOUT]]/Tabla16[[#This Row],[WOS]]</f>
        <v>0</v>
      </c>
    </row>
    <row r="29" spans="2:9" x14ac:dyDescent="0.2">
      <c r="B29" s="5">
        <v>4</v>
      </c>
      <c r="C29" s="5" t="s">
        <v>39</v>
      </c>
      <c r="D29" s="5">
        <v>3</v>
      </c>
      <c r="E29" s="5">
        <v>1</v>
      </c>
      <c r="F29" s="5"/>
      <c r="G29" s="3">
        <f>Tabla16[[#This Row],[COMPLETE]]/Tabla16[[#This Row],[WOS]]</f>
        <v>0.75</v>
      </c>
      <c r="H29" s="3">
        <f>Tabla16[[#This Row],[FAILED]]/Tabla16[[#This Row],[WOS]]</f>
        <v>0.25</v>
      </c>
      <c r="I29" s="3">
        <f>Tabla16[[#This Row],[TIMEOUT]]/Tabla16[[#This Row],[WOS]]</f>
        <v>0</v>
      </c>
    </row>
    <row r="30" spans="2:9" x14ac:dyDescent="0.2">
      <c r="B30" s="5">
        <v>20</v>
      </c>
      <c r="C30" s="5" t="s">
        <v>23</v>
      </c>
      <c r="D30" s="5">
        <v>19</v>
      </c>
      <c r="E30" s="5">
        <v>1</v>
      </c>
      <c r="F30" s="5"/>
      <c r="G30" s="3">
        <f>Tabla16[[#This Row],[COMPLETE]]/Tabla16[[#This Row],[WOS]]</f>
        <v>0.95</v>
      </c>
      <c r="H30" s="3">
        <f>Tabla16[[#This Row],[FAILED]]/Tabla16[[#This Row],[WOS]]</f>
        <v>0.05</v>
      </c>
      <c r="I30" s="3">
        <f>Tabla16[[#This Row],[TIMEOUT]]/Tabla16[[#This Row],[WOS]]</f>
        <v>0</v>
      </c>
    </row>
    <row r="31" spans="2:9" x14ac:dyDescent="0.2">
      <c r="B31" s="5">
        <v>45</v>
      </c>
      <c r="C31" s="5" t="s">
        <v>24</v>
      </c>
      <c r="D31" s="5">
        <v>44</v>
      </c>
      <c r="E31" s="5">
        <v>1</v>
      </c>
      <c r="F31" s="5"/>
      <c r="G31" s="3">
        <f>Tabla16[[#This Row],[COMPLETE]]/Tabla16[[#This Row],[WOS]]</f>
        <v>0.97777777777777775</v>
      </c>
      <c r="H31" s="3">
        <f>Tabla16[[#This Row],[FAILED]]/Tabla16[[#This Row],[WOS]]</f>
        <v>2.2222222222222223E-2</v>
      </c>
      <c r="I31" s="3">
        <f>Tabla16[[#This Row],[TIMEOUT]]/Tabla16[[#This Row],[WOS]]</f>
        <v>0</v>
      </c>
    </row>
    <row r="32" spans="2:9" x14ac:dyDescent="0.2">
      <c r="B32" s="5">
        <v>6</v>
      </c>
      <c r="C32" s="5" t="s">
        <v>60</v>
      </c>
      <c r="D32" s="5"/>
      <c r="E32" s="5"/>
      <c r="F32" s="5">
        <v>6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2">
      <c r="B33" s="5">
        <v>4</v>
      </c>
      <c r="C33" s="5" t="s">
        <v>43</v>
      </c>
      <c r="D33" s="5">
        <v>4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2">
      <c r="B34" s="5">
        <v>1</v>
      </c>
      <c r="C34" s="5" t="s">
        <v>61</v>
      </c>
      <c r="D34" s="5"/>
      <c r="E34" s="5"/>
      <c r="F34" s="5">
        <v>1</v>
      </c>
      <c r="G34" s="3">
        <f>Tabla16[[#This Row],[COMPLETE]]/Tabla16[[#This Row],[WOS]]</f>
        <v>0</v>
      </c>
      <c r="H34" s="3">
        <f>Tabla16[[#This Row],[FAILED]]/Tabla16[[#This Row],[WOS]]</f>
        <v>0</v>
      </c>
      <c r="I34" s="3">
        <f>Tabla16[[#This Row],[TIMEOUT]]/Tabla16[[#This Row],[WOS]]</f>
        <v>1</v>
      </c>
    </row>
    <row r="35" spans="2:9" x14ac:dyDescent="0.2">
      <c r="B35" s="5">
        <v>1</v>
      </c>
      <c r="C35" s="5" t="s">
        <v>62</v>
      </c>
      <c r="D35" s="5">
        <v>1</v>
      </c>
      <c r="E35" s="5"/>
      <c r="F35" s="5"/>
      <c r="G35" s="3">
        <f>Tabla16[[#This Row],[COMPLETE]]/Tabla16[[#This Row],[WOS]]</f>
        <v>1</v>
      </c>
      <c r="H35" s="3">
        <f>Tabla16[[#This Row],[FAILED]]/Tabla16[[#This Row],[WOS]]</f>
        <v>0</v>
      </c>
      <c r="I35" s="3">
        <f>Tabla16[[#This Row],[TIMEOUT]]/Tabla16[[#This Row],[WOS]]</f>
        <v>0</v>
      </c>
    </row>
    <row r="36" spans="2:9" x14ac:dyDescent="0.2">
      <c r="B36" s="5">
        <v>3</v>
      </c>
      <c r="C36" s="5" t="s">
        <v>63</v>
      </c>
      <c r="D36" s="5">
        <v>3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2">
      <c r="B37" s="5">
        <v>2</v>
      </c>
      <c r="C37" s="5" t="s">
        <v>53</v>
      </c>
      <c r="D37" s="5"/>
      <c r="E37" s="5"/>
      <c r="F37" s="5">
        <v>2</v>
      </c>
      <c r="G37" s="3">
        <f>Tabla16[[#This Row],[COMPLETE]]/Tabla16[[#This Row],[WOS]]</f>
        <v>0</v>
      </c>
      <c r="H37" s="3">
        <f>Tabla16[[#This Row],[FAILED]]/Tabla16[[#This Row],[WOS]]</f>
        <v>0</v>
      </c>
      <c r="I37" s="3">
        <f>Tabla16[[#This Row],[TIMEOUT]]/Tabla16[[#This Row],[WOS]]</f>
        <v>1</v>
      </c>
    </row>
    <row r="38" spans="2:9" x14ac:dyDescent="0.2">
      <c r="B38" s="5">
        <v>4</v>
      </c>
      <c r="C38" s="5" t="s">
        <v>33</v>
      </c>
      <c r="D38" s="5"/>
      <c r="E38" s="5"/>
      <c r="F38" s="5">
        <v>4</v>
      </c>
      <c r="G38" s="3">
        <f>Tabla16[[#This Row],[COMPLETE]]/Tabla16[[#This Row],[WOS]]</f>
        <v>0</v>
      </c>
      <c r="H38" s="3">
        <f>Tabla16[[#This Row],[FAILED]]/Tabla16[[#This Row],[WOS]]</f>
        <v>0</v>
      </c>
      <c r="I38" s="3">
        <f>Tabla16[[#This Row],[TIMEOUT]]/Tabla16[[#This Row],[WOS]]</f>
        <v>1</v>
      </c>
    </row>
    <row r="39" spans="2:9" x14ac:dyDescent="0.2">
      <c r="B39" s="5">
        <v>2</v>
      </c>
      <c r="C39" s="5" t="s">
        <v>45</v>
      </c>
      <c r="D39" s="5">
        <v>2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2">
      <c r="B40" s="5">
        <v>4</v>
      </c>
      <c r="C40" s="5" t="s">
        <v>64</v>
      </c>
      <c r="D40" s="5">
        <v>4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  <row r="41" spans="2:9" x14ac:dyDescent="0.2">
      <c r="B41" s="5">
        <v>796</v>
      </c>
      <c r="C41" s="5" t="s">
        <v>19</v>
      </c>
      <c r="D41" s="5"/>
      <c r="E41" s="5"/>
      <c r="F41" s="5">
        <v>796</v>
      </c>
      <c r="G41" s="3">
        <f>Tabla16[[#This Row],[COMPLETE]]/Tabla16[[#This Row],[WOS]]</f>
        <v>0</v>
      </c>
      <c r="H41" s="3">
        <f>Tabla16[[#This Row],[FAILED]]/Tabla16[[#This Row],[WOS]]</f>
        <v>0</v>
      </c>
      <c r="I41" s="3">
        <f>Tabla16[[#This Row],[TIMEOUT]]/Tabla16[[#This Row],[WOS]]</f>
        <v>1</v>
      </c>
    </row>
    <row r="42" spans="2:9" x14ac:dyDescent="0.2">
      <c r="B42" s="5">
        <v>3</v>
      </c>
      <c r="C42" s="5" t="s">
        <v>65</v>
      </c>
      <c r="D42" s="5">
        <v>3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  <row r="43" spans="2:9" x14ac:dyDescent="0.2">
      <c r="B43" s="5">
        <v>2</v>
      </c>
      <c r="C43" s="5" t="s">
        <v>46</v>
      </c>
      <c r="D43" s="5">
        <v>2</v>
      </c>
      <c r="E43" s="5"/>
      <c r="F43" s="5"/>
      <c r="G43" s="3">
        <f>Tabla16[[#This Row],[COMPLETE]]/Tabla16[[#This Row],[WOS]]</f>
        <v>1</v>
      </c>
      <c r="H43" s="3">
        <f>Tabla16[[#This Row],[FAILED]]/Tabla16[[#This Row],[WOS]]</f>
        <v>0</v>
      </c>
      <c r="I43" s="3">
        <f>Tabla16[[#This Row],[TIMEOUT]]/Tabla16[[#This Row],[WOS]]</f>
        <v>0</v>
      </c>
    </row>
    <row r="44" spans="2:9" x14ac:dyDescent="0.2">
      <c r="B44" s="5">
        <v>1</v>
      </c>
      <c r="C44" s="5" t="s">
        <v>54</v>
      </c>
      <c r="D44" s="5">
        <v>1</v>
      </c>
      <c r="E44" s="5"/>
      <c r="F44" s="5"/>
      <c r="G44" s="3">
        <f>Tabla16[[#This Row],[COMPLETE]]/Tabla16[[#This Row],[WOS]]</f>
        <v>1</v>
      </c>
      <c r="H44" s="3">
        <f>Tabla16[[#This Row],[FAILED]]/Tabla16[[#This Row],[WOS]]</f>
        <v>0</v>
      </c>
      <c r="I44" s="3">
        <f>Tabla16[[#This Row],[TIMEOUT]]/Tabla16[[#This Row],[WOS]]</f>
        <v>0</v>
      </c>
    </row>
  </sheetData>
  <conditionalFormatting sqref="H3:I4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C13" sqref="C13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311</v>
      </c>
      <c r="C3" s="9" t="s">
        <v>57</v>
      </c>
    </row>
    <row r="4" spans="2:3" ht="17" thickBot="1" x14ac:dyDescent="0.25">
      <c r="B4" s="10">
        <v>126</v>
      </c>
      <c r="C4" s="11" t="s">
        <v>56</v>
      </c>
    </row>
    <row r="5" spans="2:3" ht="17" thickBot="1" x14ac:dyDescent="0.25">
      <c r="B5" s="10">
        <v>9</v>
      </c>
      <c r="C5" s="11" t="s">
        <v>59</v>
      </c>
    </row>
    <row r="6" spans="2:3" ht="17" thickBot="1" x14ac:dyDescent="0.25">
      <c r="B6" s="10">
        <v>8</v>
      </c>
      <c r="C6" s="11" t="s">
        <v>58</v>
      </c>
    </row>
    <row r="12" spans="2:3" x14ac:dyDescent="0.2">
      <c r="C12" t="s">
        <v>66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"/>
  <sheetViews>
    <sheetView workbookViewId="0">
      <selection activeCell="C26" sqref="C26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8">
        <v>427</v>
      </c>
      <c r="C3" s="9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3"/>
  <sheetViews>
    <sheetView workbookViewId="0">
      <selection activeCell="C16" sqref="C16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191</v>
      </c>
      <c r="C3" s="9" t="s">
        <v>68</v>
      </c>
    </row>
    <row r="4" spans="2:3" ht="17" thickBot="1" x14ac:dyDescent="0.25">
      <c r="B4" s="10">
        <v>133</v>
      </c>
      <c r="C4" s="11" t="s">
        <v>47</v>
      </c>
    </row>
    <row r="5" spans="2:3" ht="17" thickBot="1" x14ac:dyDescent="0.25">
      <c r="B5" s="10">
        <v>24</v>
      </c>
      <c r="C5" s="11" t="s">
        <v>50</v>
      </c>
    </row>
    <row r="6" spans="2:3" ht="17" thickBot="1" x14ac:dyDescent="0.25">
      <c r="B6" s="10">
        <v>16</v>
      </c>
      <c r="C6" s="11" t="s">
        <v>48</v>
      </c>
    </row>
    <row r="7" spans="2:3" ht="17" thickBot="1" x14ac:dyDescent="0.25">
      <c r="B7" s="10">
        <v>13</v>
      </c>
      <c r="C7" s="11" t="s">
        <v>49</v>
      </c>
    </row>
    <row r="8" spans="2:3" ht="17" thickBot="1" x14ac:dyDescent="0.25">
      <c r="B8" s="10">
        <v>6</v>
      </c>
      <c r="C8" s="11" t="s">
        <v>69</v>
      </c>
    </row>
    <row r="9" spans="2:3" ht="17" thickBot="1" x14ac:dyDescent="0.25">
      <c r="B9" s="10">
        <v>5</v>
      </c>
      <c r="C9" s="11" t="s">
        <v>52</v>
      </c>
    </row>
    <row r="10" spans="2:3" ht="17" thickBot="1" x14ac:dyDescent="0.25">
      <c r="B10" s="10">
        <v>3</v>
      </c>
      <c r="C10" s="11" t="s">
        <v>51</v>
      </c>
    </row>
    <row r="11" spans="2:3" ht="17" thickBot="1" x14ac:dyDescent="0.25">
      <c r="B11" s="10">
        <v>2</v>
      </c>
      <c r="C11" s="11" t="s">
        <v>70</v>
      </c>
    </row>
    <row r="12" spans="2:3" ht="17" thickBot="1" x14ac:dyDescent="0.25">
      <c r="B12" s="10">
        <v>1</v>
      </c>
      <c r="C12" s="11" t="s">
        <v>71</v>
      </c>
    </row>
    <row r="13" spans="2:3" ht="17" thickBot="1" x14ac:dyDescent="0.25">
      <c r="B13" s="10">
        <v>1</v>
      </c>
      <c r="C13" s="11" t="s">
        <v>55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JAM_HUA2 </vt:lpstr>
      <vt:lpstr>JAM_LDAP</vt:lpstr>
      <vt:lpstr>BAR_EMA2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2018-11-05T18:06:39Z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