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B2A8B773-F92A-B14F-98AA-3C017CD475EA}" xr6:coauthVersionLast="38" xr6:coauthVersionMax="38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JAM_MOBY" sheetId="4" r:id="rId5"/>
    <sheet name="TCI_RMHL" sheetId="12" r:id="rId6"/>
  </sheets>
  <calcPr calcId="179021"/>
</workbook>
</file>

<file path=xl/calcChain.xml><?xml version="1.0" encoding="utf-8"?>
<calcChain xmlns="http://schemas.openxmlformats.org/spreadsheetml/2006/main">
  <c r="G71" i="3" l="1"/>
  <c r="G72" i="3"/>
  <c r="G5" i="3"/>
  <c r="G73" i="3"/>
  <c r="H71" i="3"/>
  <c r="H72" i="3"/>
  <c r="H5" i="3"/>
  <c r="H73" i="3"/>
  <c r="I71" i="3"/>
  <c r="I72" i="3"/>
  <c r="I5" i="3"/>
  <c r="I73" i="3"/>
  <c r="G71" i="2"/>
  <c r="G72" i="2"/>
  <c r="G73" i="2"/>
  <c r="G28" i="2"/>
  <c r="H71" i="2"/>
  <c r="H72" i="2"/>
  <c r="H73" i="2"/>
  <c r="H28" i="2"/>
  <c r="I71" i="2"/>
  <c r="I72" i="2"/>
  <c r="I73" i="2"/>
  <c r="I28" i="2"/>
  <c r="H72" i="1"/>
  <c r="H62" i="1"/>
  <c r="H26" i="1"/>
  <c r="H79" i="1"/>
  <c r="I72" i="1"/>
  <c r="I62" i="1"/>
  <c r="I26" i="1"/>
  <c r="I79" i="1"/>
  <c r="J72" i="1"/>
  <c r="J62" i="1"/>
  <c r="J26" i="1"/>
  <c r="J79" i="1"/>
  <c r="I33" i="3" l="1"/>
  <c r="H33" i="3"/>
  <c r="G33" i="3"/>
  <c r="I57" i="3"/>
  <c r="H57" i="3"/>
  <c r="G57" i="3"/>
  <c r="I67" i="3"/>
  <c r="H67" i="3"/>
  <c r="G67" i="3"/>
  <c r="I18" i="3"/>
  <c r="H18" i="3"/>
  <c r="G18" i="3"/>
  <c r="I39" i="3"/>
  <c r="H39" i="3"/>
  <c r="G39" i="3"/>
  <c r="I27" i="3"/>
  <c r="H27" i="3"/>
  <c r="G27" i="3"/>
  <c r="I15" i="3"/>
  <c r="H15" i="3"/>
  <c r="G15" i="3"/>
  <c r="I26" i="3"/>
  <c r="H26" i="3"/>
  <c r="G26" i="3"/>
  <c r="I56" i="3"/>
  <c r="H56" i="3"/>
  <c r="G56" i="3"/>
  <c r="I63" i="3"/>
  <c r="H63" i="3"/>
  <c r="G63" i="3"/>
  <c r="I46" i="3"/>
  <c r="H46" i="3"/>
  <c r="G46" i="3"/>
  <c r="I34" i="3"/>
  <c r="H34" i="3"/>
  <c r="G34" i="3"/>
  <c r="I48" i="3"/>
  <c r="H48" i="3"/>
  <c r="G48" i="3"/>
  <c r="I19" i="3"/>
  <c r="H19" i="3"/>
  <c r="G19" i="3"/>
  <c r="I70" i="3"/>
  <c r="H70" i="3"/>
  <c r="G70" i="3"/>
  <c r="I21" i="3"/>
  <c r="H21" i="3"/>
  <c r="G21" i="3"/>
  <c r="I12" i="3"/>
  <c r="H12" i="3"/>
  <c r="G12" i="3"/>
  <c r="I4" i="3"/>
  <c r="H4" i="3"/>
  <c r="G4" i="3"/>
  <c r="I61" i="3"/>
  <c r="H61" i="3"/>
  <c r="G61" i="3"/>
  <c r="I3" i="3"/>
  <c r="H3" i="3"/>
  <c r="G3" i="3"/>
  <c r="I37" i="3"/>
  <c r="H37" i="3"/>
  <c r="G37" i="3"/>
  <c r="I43" i="3"/>
  <c r="H43" i="3"/>
  <c r="G43" i="3"/>
  <c r="I59" i="3"/>
  <c r="H59" i="3"/>
  <c r="G59" i="3"/>
  <c r="I30" i="3"/>
  <c r="H30" i="3"/>
  <c r="G30" i="3"/>
  <c r="I52" i="3"/>
  <c r="H52" i="3"/>
  <c r="G52" i="3"/>
  <c r="I14" i="3"/>
  <c r="H14" i="3"/>
  <c r="G14" i="3"/>
  <c r="I45" i="3"/>
  <c r="H45" i="3"/>
  <c r="G45" i="3"/>
  <c r="I42" i="3"/>
  <c r="H42" i="3"/>
  <c r="G42" i="3"/>
  <c r="I54" i="3"/>
  <c r="H54" i="3"/>
  <c r="G54" i="3"/>
  <c r="I40" i="3"/>
  <c r="H40" i="3"/>
  <c r="G40" i="3"/>
  <c r="I7" i="3"/>
  <c r="H7" i="3"/>
  <c r="G7" i="3"/>
  <c r="I35" i="3"/>
  <c r="H35" i="3"/>
  <c r="G35" i="3"/>
  <c r="I22" i="3"/>
  <c r="H22" i="3"/>
  <c r="G22" i="3"/>
  <c r="I66" i="3"/>
  <c r="H66" i="3"/>
  <c r="G66" i="3"/>
  <c r="I51" i="3"/>
  <c r="H51" i="3"/>
  <c r="G51" i="3"/>
  <c r="I20" i="3"/>
  <c r="H20" i="3"/>
  <c r="G20" i="3"/>
  <c r="I49" i="3"/>
  <c r="H49" i="3"/>
  <c r="G49" i="3"/>
  <c r="I17" i="3"/>
  <c r="H17" i="3"/>
  <c r="G17" i="3"/>
  <c r="I58" i="3"/>
  <c r="H58" i="3"/>
  <c r="G58" i="3"/>
  <c r="I31" i="3"/>
  <c r="H31" i="3"/>
  <c r="G31" i="3"/>
  <c r="I32" i="3"/>
  <c r="H32" i="3"/>
  <c r="G32" i="3"/>
  <c r="I13" i="3"/>
  <c r="H13" i="3"/>
  <c r="G13" i="3"/>
  <c r="I53" i="3"/>
  <c r="H53" i="3"/>
  <c r="G53" i="3"/>
  <c r="I50" i="3"/>
  <c r="H50" i="3"/>
  <c r="G50" i="3"/>
  <c r="I60" i="3"/>
  <c r="H60" i="3"/>
  <c r="G60" i="3"/>
  <c r="I28" i="3"/>
  <c r="H28" i="3"/>
  <c r="G28" i="3"/>
  <c r="I9" i="3"/>
  <c r="H9" i="3"/>
  <c r="G9" i="3"/>
  <c r="I38" i="3"/>
  <c r="H38" i="3"/>
  <c r="G38" i="3"/>
  <c r="I44" i="3"/>
  <c r="H44" i="3"/>
  <c r="G44" i="3"/>
  <c r="I65" i="3"/>
  <c r="H65" i="3"/>
  <c r="G65" i="3"/>
  <c r="I24" i="3"/>
  <c r="H24" i="3"/>
  <c r="G24" i="3"/>
  <c r="I29" i="3"/>
  <c r="H29" i="3"/>
  <c r="G29" i="3"/>
  <c r="I11" i="3"/>
  <c r="H11" i="3"/>
  <c r="G11" i="3"/>
  <c r="I47" i="3"/>
  <c r="H47" i="3"/>
  <c r="G47" i="3"/>
  <c r="I69" i="3"/>
  <c r="H69" i="3"/>
  <c r="G69" i="3"/>
  <c r="I41" i="3"/>
  <c r="H41" i="3"/>
  <c r="G41" i="3"/>
  <c r="I6" i="3"/>
  <c r="H6" i="3"/>
  <c r="G6" i="3"/>
  <c r="I64" i="3"/>
  <c r="H64" i="3"/>
  <c r="G64" i="3"/>
  <c r="I8" i="3"/>
  <c r="H8" i="3"/>
  <c r="G8" i="3"/>
  <c r="I10" i="3"/>
  <c r="H10" i="3"/>
  <c r="G10" i="3"/>
  <c r="I23" i="3"/>
  <c r="H23" i="3"/>
  <c r="G23" i="3"/>
  <c r="I55" i="3"/>
  <c r="H55" i="3"/>
  <c r="G55" i="3"/>
  <c r="I62" i="3"/>
  <c r="H62" i="3"/>
  <c r="G62" i="3"/>
  <c r="I36" i="3"/>
  <c r="H36" i="3"/>
  <c r="G36" i="3"/>
  <c r="I68" i="3"/>
  <c r="H68" i="3"/>
  <c r="G68" i="3"/>
  <c r="I25" i="3"/>
  <c r="H25" i="3"/>
  <c r="G25" i="3"/>
  <c r="I16" i="3"/>
  <c r="H16" i="3"/>
  <c r="G16" i="3"/>
  <c r="I70" i="2"/>
  <c r="H70" i="2"/>
  <c r="G70" i="2"/>
  <c r="I17" i="2"/>
  <c r="H17" i="2"/>
  <c r="G17" i="2"/>
  <c r="I16" i="2"/>
  <c r="H16" i="2"/>
  <c r="G16" i="2"/>
  <c r="I69" i="2"/>
  <c r="H69" i="2"/>
  <c r="G69" i="2"/>
  <c r="I68" i="2"/>
  <c r="H68" i="2"/>
  <c r="G68" i="2"/>
  <c r="I67" i="2"/>
  <c r="H67" i="2"/>
  <c r="G67" i="2"/>
  <c r="I25" i="2"/>
  <c r="H25" i="2"/>
  <c r="G25" i="2"/>
  <c r="I66" i="2"/>
  <c r="H66" i="2"/>
  <c r="G66" i="2"/>
  <c r="I65" i="2"/>
  <c r="H65" i="2"/>
  <c r="G65" i="2"/>
  <c r="I36" i="2"/>
  <c r="H36" i="2"/>
  <c r="G36" i="2"/>
  <c r="I64" i="2"/>
  <c r="H64" i="2"/>
  <c r="G64" i="2"/>
  <c r="I63" i="2"/>
  <c r="H63" i="2"/>
  <c r="G63" i="2"/>
  <c r="I62" i="2"/>
  <c r="H62" i="2"/>
  <c r="G62" i="2"/>
  <c r="I4" i="2"/>
  <c r="H4" i="2"/>
  <c r="G4" i="2"/>
  <c r="I27" i="2"/>
  <c r="H27" i="2"/>
  <c r="G27" i="2"/>
  <c r="I39" i="2"/>
  <c r="H39" i="2"/>
  <c r="G39" i="2"/>
  <c r="I42" i="2"/>
  <c r="H42" i="2"/>
  <c r="G42" i="2"/>
  <c r="I19" i="2"/>
  <c r="H19" i="2"/>
  <c r="G19" i="2"/>
  <c r="I10" i="2"/>
  <c r="H10" i="2"/>
  <c r="G10" i="2"/>
  <c r="I7" i="2"/>
  <c r="H7" i="2"/>
  <c r="G7" i="2"/>
  <c r="I6" i="2"/>
  <c r="H6" i="2"/>
  <c r="G6" i="2"/>
  <c r="I22" i="2"/>
  <c r="H22" i="2"/>
  <c r="G22" i="2"/>
  <c r="I61" i="2"/>
  <c r="H61" i="2"/>
  <c r="G61" i="2"/>
  <c r="I60" i="2"/>
  <c r="H60" i="2"/>
  <c r="G60" i="2"/>
  <c r="I30" i="2"/>
  <c r="H30" i="2"/>
  <c r="G30" i="2"/>
  <c r="I37" i="2"/>
  <c r="H37" i="2"/>
  <c r="G37" i="2"/>
  <c r="I21" i="2"/>
  <c r="H21" i="2"/>
  <c r="G21" i="2"/>
  <c r="I44" i="2"/>
  <c r="H44" i="2"/>
  <c r="G44" i="2"/>
  <c r="I38" i="2"/>
  <c r="H38" i="2"/>
  <c r="G38" i="2"/>
  <c r="I32" i="2"/>
  <c r="H32" i="2"/>
  <c r="G32" i="2"/>
  <c r="I40" i="2"/>
  <c r="H40" i="2"/>
  <c r="G40" i="2"/>
  <c r="I12" i="2"/>
  <c r="H12" i="2"/>
  <c r="G12" i="2"/>
  <c r="I18" i="2"/>
  <c r="H18" i="2"/>
  <c r="G18" i="2"/>
  <c r="I59" i="2"/>
  <c r="H59" i="2"/>
  <c r="G59" i="2"/>
  <c r="I24" i="2"/>
  <c r="H24" i="2"/>
  <c r="G24" i="2"/>
  <c r="I58" i="2"/>
  <c r="H58" i="2"/>
  <c r="G58" i="2"/>
  <c r="I57" i="2"/>
  <c r="H57" i="2"/>
  <c r="G57" i="2"/>
  <c r="I15" i="2"/>
  <c r="H15" i="2"/>
  <c r="G15" i="2"/>
  <c r="I20" i="2"/>
  <c r="H20" i="2"/>
  <c r="G20" i="2"/>
  <c r="I29" i="2"/>
  <c r="H29" i="2"/>
  <c r="G29" i="2"/>
  <c r="I3" i="2"/>
  <c r="H3" i="2"/>
  <c r="G3" i="2"/>
  <c r="I33" i="2"/>
  <c r="H33" i="2"/>
  <c r="G33" i="2"/>
  <c r="I34" i="2"/>
  <c r="H34" i="2"/>
  <c r="G34" i="2"/>
  <c r="I56" i="2"/>
  <c r="H56" i="2"/>
  <c r="G56" i="2"/>
  <c r="I31" i="2"/>
  <c r="H31" i="2"/>
  <c r="G31" i="2"/>
  <c r="I14" i="2"/>
  <c r="H14" i="2"/>
  <c r="G14" i="2"/>
  <c r="I55" i="2"/>
  <c r="H55" i="2"/>
  <c r="G55" i="2"/>
  <c r="I5" i="2"/>
  <c r="H5" i="2"/>
  <c r="G5" i="2"/>
  <c r="I9" i="2"/>
  <c r="H9" i="2"/>
  <c r="G9" i="2"/>
  <c r="I54" i="2"/>
  <c r="H54" i="2"/>
  <c r="G54" i="2"/>
  <c r="I53" i="2"/>
  <c r="H53" i="2"/>
  <c r="G53" i="2"/>
  <c r="I52" i="2"/>
  <c r="H52" i="2"/>
  <c r="G52" i="2"/>
  <c r="I13" i="2"/>
  <c r="H13" i="2"/>
  <c r="G13" i="2"/>
  <c r="I26" i="2"/>
  <c r="H26" i="2"/>
  <c r="G26" i="2"/>
  <c r="I41" i="2"/>
  <c r="H41" i="2"/>
  <c r="G41" i="2"/>
  <c r="I35" i="2"/>
  <c r="H35" i="2"/>
  <c r="G35" i="2"/>
  <c r="I43" i="2"/>
  <c r="H43" i="2"/>
  <c r="G43" i="2"/>
  <c r="I23" i="2"/>
  <c r="H23" i="2"/>
  <c r="G23" i="2"/>
  <c r="I51" i="2"/>
  <c r="H51" i="2"/>
  <c r="G51" i="2"/>
  <c r="I50" i="2"/>
  <c r="H50" i="2"/>
  <c r="G50" i="2"/>
  <c r="I8" i="2"/>
  <c r="H8" i="2"/>
  <c r="G8" i="2"/>
  <c r="I49" i="2"/>
  <c r="H49" i="2"/>
  <c r="G49" i="2"/>
  <c r="I11" i="2"/>
  <c r="H11" i="2"/>
  <c r="G11" i="2"/>
  <c r="I48" i="2"/>
  <c r="H48" i="2"/>
  <c r="G48" i="2"/>
  <c r="I47" i="2"/>
  <c r="H47" i="2"/>
  <c r="G47" i="2"/>
  <c r="I46" i="2"/>
  <c r="H46" i="2"/>
  <c r="G46" i="2"/>
  <c r="I45" i="2"/>
  <c r="H45" i="2"/>
  <c r="G45" i="2"/>
  <c r="J47" i="1"/>
  <c r="I47" i="1"/>
  <c r="H47" i="1"/>
  <c r="J28" i="1"/>
  <c r="I28" i="1"/>
  <c r="H28" i="1"/>
  <c r="J52" i="1"/>
  <c r="I52" i="1"/>
  <c r="H52" i="1"/>
  <c r="J48" i="1"/>
  <c r="I48" i="1"/>
  <c r="H48" i="1"/>
  <c r="J75" i="1"/>
  <c r="I75" i="1"/>
  <c r="H75" i="1"/>
  <c r="J57" i="1"/>
  <c r="I57" i="1"/>
  <c r="H57" i="1"/>
  <c r="J32" i="1"/>
  <c r="I32" i="1"/>
  <c r="H32" i="1"/>
  <c r="J9" i="1"/>
  <c r="I9" i="1"/>
  <c r="H9" i="1"/>
  <c r="J16" i="1"/>
  <c r="I16" i="1"/>
  <c r="H16" i="1"/>
  <c r="J40" i="1"/>
  <c r="I40" i="1"/>
  <c r="H40" i="1"/>
  <c r="J68" i="1"/>
  <c r="I68" i="1"/>
  <c r="H68" i="1"/>
  <c r="J19" i="1"/>
  <c r="I19" i="1"/>
  <c r="H19" i="1"/>
  <c r="J54" i="1"/>
  <c r="I54" i="1"/>
  <c r="H54" i="1"/>
  <c r="J12" i="1"/>
  <c r="I12" i="1"/>
  <c r="H12" i="1"/>
  <c r="J17" i="1"/>
  <c r="I17" i="1"/>
  <c r="H17" i="1"/>
  <c r="J70" i="1"/>
  <c r="I70" i="1"/>
  <c r="H70" i="1"/>
  <c r="J59" i="1"/>
  <c r="I59" i="1"/>
  <c r="H59" i="1"/>
  <c r="J38" i="1"/>
  <c r="I38" i="1"/>
  <c r="H38" i="1"/>
  <c r="J10" i="1"/>
  <c r="I10" i="1"/>
  <c r="H10" i="1"/>
  <c r="J44" i="1"/>
  <c r="I44" i="1"/>
  <c r="H44" i="1"/>
  <c r="J22" i="1"/>
  <c r="I22" i="1"/>
  <c r="H22" i="1"/>
  <c r="J24" i="1"/>
  <c r="I24" i="1"/>
  <c r="H24" i="1"/>
  <c r="J15" i="1"/>
  <c r="I15" i="1"/>
  <c r="H15" i="1"/>
  <c r="J63" i="1"/>
  <c r="I63" i="1"/>
  <c r="H63" i="1"/>
  <c r="J30" i="1"/>
  <c r="I30" i="1"/>
  <c r="H30" i="1"/>
  <c r="J21" i="1"/>
  <c r="I21" i="1"/>
  <c r="H21" i="1"/>
  <c r="J78" i="1"/>
  <c r="I78" i="1"/>
  <c r="H78" i="1"/>
  <c r="J25" i="1"/>
  <c r="I25" i="1"/>
  <c r="H25" i="1"/>
  <c r="J37" i="1"/>
  <c r="I37" i="1"/>
  <c r="H37" i="1"/>
  <c r="J23" i="1"/>
  <c r="I23" i="1"/>
  <c r="H23" i="1"/>
  <c r="J20" i="1"/>
  <c r="I20" i="1"/>
  <c r="H20" i="1"/>
  <c r="J33" i="1"/>
  <c r="I33" i="1"/>
  <c r="H33" i="1"/>
  <c r="J76" i="1"/>
  <c r="I76" i="1"/>
  <c r="H76" i="1"/>
  <c r="J67" i="1"/>
  <c r="I67" i="1"/>
  <c r="H67" i="1"/>
  <c r="J13" i="1"/>
  <c r="I13" i="1"/>
  <c r="H13" i="1"/>
  <c r="J77" i="1"/>
  <c r="I77" i="1"/>
  <c r="H77" i="1"/>
  <c r="J49" i="1"/>
  <c r="I49" i="1"/>
  <c r="H49" i="1"/>
  <c r="J34" i="1"/>
  <c r="I34" i="1"/>
  <c r="H34" i="1"/>
  <c r="J46" i="1"/>
  <c r="I46" i="1"/>
  <c r="H46" i="1"/>
  <c r="J11" i="1"/>
  <c r="I11" i="1"/>
  <c r="H11" i="1"/>
  <c r="J73" i="1"/>
  <c r="I73" i="1"/>
  <c r="H73" i="1"/>
  <c r="J69" i="1"/>
  <c r="I69" i="1"/>
  <c r="H69" i="1"/>
  <c r="J45" i="1"/>
  <c r="I45" i="1"/>
  <c r="H45" i="1"/>
  <c r="J65" i="1"/>
  <c r="I65" i="1"/>
  <c r="H65" i="1"/>
  <c r="J14" i="1"/>
  <c r="I14" i="1"/>
  <c r="H14" i="1"/>
  <c r="J41" i="1"/>
  <c r="I41" i="1"/>
  <c r="H41" i="1"/>
  <c r="J31" i="1"/>
  <c r="I31" i="1"/>
  <c r="H31" i="1"/>
  <c r="J36" i="1"/>
  <c r="I36" i="1"/>
  <c r="H36" i="1"/>
  <c r="J35" i="1"/>
  <c r="I35" i="1"/>
  <c r="H35" i="1"/>
  <c r="J53" i="1"/>
  <c r="I53" i="1"/>
  <c r="H53" i="1"/>
  <c r="J66" i="1"/>
  <c r="I66" i="1"/>
  <c r="H66" i="1"/>
  <c r="J50" i="1"/>
  <c r="I50" i="1"/>
  <c r="H50" i="1"/>
  <c r="J58" i="1"/>
  <c r="I58" i="1"/>
  <c r="H58" i="1"/>
  <c r="J64" i="1"/>
  <c r="I64" i="1"/>
  <c r="H64" i="1"/>
  <c r="J74" i="1"/>
  <c r="I74" i="1"/>
  <c r="H74" i="1"/>
  <c r="J43" i="1"/>
  <c r="I43" i="1"/>
  <c r="H43" i="1"/>
  <c r="J71" i="1"/>
  <c r="I71" i="1"/>
  <c r="H71" i="1"/>
  <c r="J51" i="1"/>
  <c r="I51" i="1"/>
  <c r="H51" i="1"/>
  <c r="J39" i="1"/>
  <c r="I39" i="1"/>
  <c r="H39" i="1"/>
  <c r="J60" i="1"/>
  <c r="I60" i="1"/>
  <c r="H60" i="1"/>
  <c r="J56" i="1"/>
  <c r="I56" i="1"/>
  <c r="H56" i="1"/>
  <c r="J18" i="1"/>
  <c r="I18" i="1"/>
  <c r="H18" i="1"/>
  <c r="J29" i="1"/>
  <c r="I29" i="1"/>
  <c r="H29" i="1"/>
  <c r="J61" i="1"/>
  <c r="I61" i="1"/>
  <c r="H61" i="1"/>
  <c r="J55" i="1"/>
  <c r="I55" i="1"/>
  <c r="H55" i="1"/>
  <c r="J42" i="1"/>
  <c r="I42" i="1"/>
  <c r="H42" i="1"/>
  <c r="J27" i="1"/>
  <c r="I27" i="1"/>
  <c r="H27" i="1"/>
  <c r="B5" i="1"/>
  <c r="B4" i="1"/>
  <c r="B3" i="1"/>
  <c r="B2" i="1"/>
</calcChain>
</file>

<file path=xl/sharedStrings.xml><?xml version="1.0" encoding="utf-8"?>
<sst xmlns="http://schemas.openxmlformats.org/spreadsheetml/2006/main" count="336" uniqueCount="96">
  <si>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</si>
  <si>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</si>
  <si>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</si>
  <si>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</si>
  <si>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</si>
  <si>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</si>
  <si>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</si>
  <si>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</si>
  <si>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</si>
  <si>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</si>
  <si>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</si>
  <si>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</si>
  <si>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</si>
  <si>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</si>
  <si>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</si>
  <si>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</si>
  <si>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</si>
  <si>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</si>
  <si>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</si>
  <si>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</si>
  <si>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</si>
  <si>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</si>
  <si>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</si>
  <si>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</si>
  <si>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</si>
  <si>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</si>
  <si>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</si>
  <si>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</si>
  <si>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</si>
  <si>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</si>
  <si>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</si>
  <si>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</si>
  <si>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</si>
  <si>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</si>
  <si>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</si>
  <si>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</si>
  <si>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</si>
  <si>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</si>
  <si>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</si>
  <si>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</si>
  <si>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</si>
  <si>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</si>
  <si>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</si>
  <si>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</si>
  <si>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</si>
  <si>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</si>
  <si>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</si>
  <si>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</si>
  <si>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</si>
  <si>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</si>
  <si>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</si>
  <si>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</si>
  <si>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</si>
  <si>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</si>
  <si>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</si>
  <si>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</si>
  <si>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</si>
  <si>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</si>
  <si>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</si>
  <si>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</si>
  <si>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</si>
  <si>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</si>
  <si>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</si>
  <si>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</si>
  <si>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</si>
  <si>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</si>
  <si>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</si>
  <si>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</si>
  <si>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</si>
  <si>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</si>
  <si>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</si>
  <si>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SVD_SNS1</t>
  </si>
  <si>
    <t>JAM_WSH1</t>
  </si>
  <si>
    <t>JAM_WEST</t>
  </si>
  <si>
    <t>SVD_SNS</t>
  </si>
  <si>
    <t>DMS100_LENNOBEASSDN:The LEN is either invalid or not assigned, Please check the LEN</t>
  </si>
  <si>
    <t>DMS100_INVALID_LEN:The Entered DN Does not Map to the Entered Len</t>
  </si>
  <si>
    <t>DMS100_NO_UDETMATCH:No User Defined Exit Type Found</t>
  </si>
  <si>
    <t>DMS100_DNNOBEASSLEN:The Directory Number is either invalid or not assigned, Please check the Number</t>
  </si>
  <si>
    <t>DMS100_INVALID_DN:Invalid DN Entered</t>
  </si>
  <si>
    <t>ANU_ZBRA</t>
  </si>
  <si>
    <t>BAR_CHCH</t>
  </si>
  <si>
    <t>BAR_EMA</t>
  </si>
  <si>
    <t>BAR_EMA2</t>
  </si>
  <si>
    <t>BAR_GRAZ</t>
  </si>
  <si>
    <t>BAR_JOHN</t>
  </si>
  <si>
    <t>BAR_PHIL</t>
  </si>
  <si>
    <t>BAR_SC14B</t>
  </si>
  <si>
    <t>BAR_SPTN</t>
  </si>
  <si>
    <t>BAR_WDLG</t>
  </si>
  <si>
    <t>DOM_RVML</t>
  </si>
  <si>
    <t>JAM_HUA2</t>
  </si>
  <si>
    <t>TCI_VMAI</t>
  </si>
  <si>
    <t>DMS100_NEP_DB_ERROR:Information not found in NEP data base</t>
  </si>
  <si>
    <t>DMS100_IMPROPLINEST:Improper Line State. Please contact the switch administrator</t>
  </si>
  <si>
    <t>DMS100_NOREPSWITCH:The DMS100 Switch didn't return a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</si>
</sst>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9" totalsRowShown="0">
  <autoFilter ref="C8:J79" xr:uid="{00000000-0009-0000-0100-000001000000}"/>
  <sortState ref="C9:J79">
    <sortCondition descending="1" ref="C8:C79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3" totalsRowShown="0">
  <autoFilter ref="B2:I73" xr:uid="{CF1F7689-8064-4E59-B590-CB17511649D5}"/>
  <sortState ref="B3:I73">
    <sortCondition descending="1" ref="F2:F73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3" totalsRowShown="0">
  <autoFilter ref="B2:I73" xr:uid="{04EBFDE2-7069-41FE-B586-207CF4129C91}"/>
  <sortState ref="B3:I73">
    <sortCondition descending="1" ref="E2:E73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10" totalsRowShown="0">
  <autoFilter ref="B2:C10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6" totalsRowShown="0" headerRowDxfId="2" headerRowBorderDxfId="1" tableBorderDxfId="0">
  <autoFilter ref="B2:C6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B7" sqref="B7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43402</v>
      </c>
    </row>
    <row r="2" spans="1:10" x14ac:dyDescent="0.2">
      <c r="A2" s="1" t="s">
        <v>0</v>
      </c>
      <c r="B2">
        <f>SUM(Tabla1[WOS])</f>
        <v>25497</v>
      </c>
    </row>
    <row r="3" spans="1:10" x14ac:dyDescent="0.2">
      <c r="A3" s="1" t="s">
        <v>1</v>
      </c>
      <c r="B3">
        <f>SUM(Tabla1[COMPLETE])</f>
        <v>20045</v>
      </c>
    </row>
    <row r="4" spans="1:10" x14ac:dyDescent="0.2">
      <c r="A4" s="1" t="s">
        <v>2</v>
      </c>
      <c r="B4">
        <f>SUM(Tabla1[FAILED])</f>
        <v>2717</v>
      </c>
    </row>
    <row r="5" spans="1:10" x14ac:dyDescent="0.2">
      <c r="A5" s="1" t="s">
        <v>3</v>
      </c>
      <c r="B5">
        <f>SUM(Tabla1[TIMEOUT])</f>
        <v>2735</v>
      </c>
    </row>
    <row r="6" spans="1:10" x14ac:dyDescent="0.2">
      <c r="A6" s="1" t="s">
        <v>10</v>
      </c>
      <c r="B6" s="7">
        <v>43408.999988425923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4955</v>
      </c>
      <c r="D9" s="9" t="s">
        <v>35</v>
      </c>
      <c r="E9" s="9">
        <v>4834</v>
      </c>
      <c r="F9" s="9">
        <v>121</v>
      </c>
      <c r="G9" s="9"/>
      <c r="H9" s="10">
        <f>Tabla1[[#This Row],[COMPLETE]]/Tabla1[[#This Row],[WOS]]</f>
        <v>0.97558022199798189</v>
      </c>
      <c r="I9" s="10">
        <f>Tabla1[[#This Row],[FAILED]]/Tabla1[[#This Row],[WOS]]</f>
        <v>2.4419778002018163E-2</v>
      </c>
      <c r="J9" s="10">
        <f>Tabla1[[#This Row],[TIMEOUT]]/Tabla1[[#This Row],[WOS]]</f>
        <v>0</v>
      </c>
    </row>
    <row r="10" spans="1:10" x14ac:dyDescent="0.2">
      <c r="C10" s="9">
        <v>3472</v>
      </c>
      <c r="D10" s="9" t="s">
        <v>36</v>
      </c>
      <c r="E10" s="9">
        <v>2436</v>
      </c>
      <c r="F10" s="9">
        <v>1036</v>
      </c>
      <c r="G10" s="9"/>
      <c r="H10" s="8">
        <f>Tabla1[[#This Row],[COMPLETE]]/Tabla1[[#This Row],[WOS]]</f>
        <v>0.70161290322580649</v>
      </c>
      <c r="I10" s="8">
        <f>Tabla1[[#This Row],[FAILED]]/Tabla1[[#This Row],[WOS]]</f>
        <v>0.29838709677419356</v>
      </c>
      <c r="J10" s="8">
        <f>Tabla1[[#This Row],[TIMEOUT]]/Tabla1[[#This Row],[WOS]]</f>
        <v>0</v>
      </c>
    </row>
    <row r="11" spans="1:10" x14ac:dyDescent="0.2">
      <c r="C11" s="9">
        <v>1743</v>
      </c>
      <c r="D11" s="9" t="s">
        <v>25</v>
      </c>
      <c r="E11" s="9">
        <v>1607</v>
      </c>
      <c r="F11" s="9">
        <v>136</v>
      </c>
      <c r="G11" s="9"/>
      <c r="H11" s="8">
        <f>Tabla1[[#This Row],[COMPLETE]]/Tabla1[[#This Row],[WOS]]</f>
        <v>0.92197360872059664</v>
      </c>
      <c r="I11" s="8">
        <f>Tabla1[[#This Row],[FAILED]]/Tabla1[[#This Row],[WOS]]</f>
        <v>7.8026391279403334E-2</v>
      </c>
      <c r="J11" s="8">
        <f>Tabla1[[#This Row],[TIMEOUT]]/Tabla1[[#This Row],[WOS]]</f>
        <v>0</v>
      </c>
    </row>
    <row r="12" spans="1:10" x14ac:dyDescent="0.2">
      <c r="C12" s="9">
        <v>1624</v>
      </c>
      <c r="D12" s="9" t="s">
        <v>38</v>
      </c>
      <c r="E12" s="9"/>
      <c r="F12" s="9"/>
      <c r="G12" s="9">
        <v>1624</v>
      </c>
      <c r="H12" s="8">
        <f>Tabla1[[#This Row],[COMPLETE]]/Tabla1[[#This Row],[WOS]]</f>
        <v>0</v>
      </c>
      <c r="I12" s="8">
        <f>Tabla1[[#This Row],[FAILED]]/Tabla1[[#This Row],[WOS]]</f>
        <v>0</v>
      </c>
      <c r="J12" s="8">
        <f>Tabla1[[#This Row],[TIMEOUT]]/Tabla1[[#This Row],[WOS]]</f>
        <v>1</v>
      </c>
    </row>
    <row r="13" spans="1:10" x14ac:dyDescent="0.2">
      <c r="C13" s="9">
        <v>1496</v>
      </c>
      <c r="D13" s="9" t="s">
        <v>64</v>
      </c>
      <c r="E13" s="9">
        <v>1399</v>
      </c>
      <c r="F13" s="9">
        <v>97</v>
      </c>
      <c r="G13" s="9"/>
      <c r="H13" s="8">
        <f>Tabla1[[#This Row],[COMPLETE]]/Tabla1[[#This Row],[WOS]]</f>
        <v>0.93516042780748665</v>
      </c>
      <c r="I13" s="8">
        <f>Tabla1[[#This Row],[FAILED]]/Tabla1[[#This Row],[WOS]]</f>
        <v>6.4839572192513364E-2</v>
      </c>
      <c r="J13" s="8">
        <f>Tabla1[[#This Row],[TIMEOUT]]/Tabla1[[#This Row],[WOS]]</f>
        <v>0</v>
      </c>
    </row>
    <row r="14" spans="1:10" x14ac:dyDescent="0.2">
      <c r="C14" s="9">
        <v>1380</v>
      </c>
      <c r="D14" s="9" t="s">
        <v>56</v>
      </c>
      <c r="E14" s="9">
        <v>1302</v>
      </c>
      <c r="F14" s="9">
        <v>78</v>
      </c>
      <c r="G14" s="9"/>
      <c r="H14" s="8">
        <f>Tabla1[[#This Row],[COMPLETE]]/Tabla1[[#This Row],[WOS]]</f>
        <v>0.94347826086956521</v>
      </c>
      <c r="I14" s="8">
        <f>Tabla1[[#This Row],[FAILED]]/Tabla1[[#This Row],[WOS]]</f>
        <v>5.6521739130434782E-2</v>
      </c>
      <c r="J14" s="8">
        <f>Tabla1[[#This Row],[TIMEOUT]]/Tabla1[[#This Row],[WOS]]</f>
        <v>0</v>
      </c>
    </row>
    <row r="15" spans="1:10" x14ac:dyDescent="0.2">
      <c r="C15" s="9">
        <v>1338</v>
      </c>
      <c r="D15" s="9" t="s">
        <v>34</v>
      </c>
      <c r="E15" s="9">
        <v>1237</v>
      </c>
      <c r="F15" s="9">
        <v>101</v>
      </c>
      <c r="G15" s="9"/>
      <c r="H15" s="8">
        <f>Tabla1[[#This Row],[COMPLETE]]/Tabla1[[#This Row],[WOS]]</f>
        <v>0.9245142002989537</v>
      </c>
      <c r="I15" s="8">
        <f>Tabla1[[#This Row],[FAILED]]/Tabla1[[#This Row],[WOS]]</f>
        <v>7.5485799701046338E-2</v>
      </c>
      <c r="J15" s="8">
        <f>Tabla1[[#This Row],[TIMEOUT]]/Tabla1[[#This Row],[WOS]]</f>
        <v>0</v>
      </c>
    </row>
    <row r="16" spans="1:10" x14ac:dyDescent="0.2">
      <c r="C16" s="9">
        <v>1083</v>
      </c>
      <c r="D16" s="9" t="s">
        <v>19</v>
      </c>
      <c r="E16" s="9">
        <v>1021</v>
      </c>
      <c r="F16" s="9">
        <v>62</v>
      </c>
      <c r="G16" s="9"/>
      <c r="H16" s="8">
        <f>Tabla1[[#This Row],[COMPLETE]]/Tabla1[[#This Row],[WOS]]</f>
        <v>0.94275161588180978</v>
      </c>
      <c r="I16" s="8">
        <f>Tabla1[[#This Row],[FAILED]]/Tabla1[[#This Row],[WOS]]</f>
        <v>5.7248384118190214E-2</v>
      </c>
      <c r="J16" s="8">
        <f>Tabla1[[#This Row],[TIMEOUT]]/Tabla1[[#This Row],[WOS]]</f>
        <v>0</v>
      </c>
    </row>
    <row r="17" spans="3:10" x14ac:dyDescent="0.2">
      <c r="C17" s="9">
        <v>689</v>
      </c>
      <c r="D17" s="9" t="s">
        <v>37</v>
      </c>
      <c r="E17" s="9">
        <v>675</v>
      </c>
      <c r="F17" s="9">
        <v>14</v>
      </c>
      <c r="G17" s="9"/>
      <c r="H17" s="8">
        <f>Tabla1[[#This Row],[COMPLETE]]/Tabla1[[#This Row],[WOS]]</f>
        <v>0.97968069666182878</v>
      </c>
      <c r="I17" s="8">
        <f>Tabla1[[#This Row],[FAILED]]/Tabla1[[#This Row],[WOS]]</f>
        <v>2.0319303338171262E-2</v>
      </c>
      <c r="J17" s="8">
        <f>Tabla1[[#This Row],[TIMEOUT]]/Tabla1[[#This Row],[WOS]]</f>
        <v>0</v>
      </c>
    </row>
    <row r="18" spans="3:10" x14ac:dyDescent="0.2">
      <c r="C18" s="9">
        <v>623</v>
      </c>
      <c r="D18" s="9" t="s">
        <v>68</v>
      </c>
      <c r="E18" s="9">
        <v>531</v>
      </c>
      <c r="F18" s="9">
        <v>92</v>
      </c>
      <c r="G18" s="9"/>
      <c r="H18" s="8">
        <f>Tabla1[[#This Row],[COMPLETE]]/Tabla1[[#This Row],[WOS]]</f>
        <v>0.8523274478330658</v>
      </c>
      <c r="I18" s="8">
        <f>Tabla1[[#This Row],[FAILED]]/Tabla1[[#This Row],[WOS]]</f>
        <v>0.1476725521669342</v>
      </c>
      <c r="J18" s="8">
        <f>Tabla1[[#This Row],[TIMEOUT]]/Tabla1[[#This Row],[WOS]]</f>
        <v>0</v>
      </c>
    </row>
    <row r="19" spans="3:10" x14ac:dyDescent="0.2">
      <c r="C19" s="9">
        <v>612</v>
      </c>
      <c r="D19" s="9" t="s">
        <v>30</v>
      </c>
      <c r="E19" s="9">
        <v>569</v>
      </c>
      <c r="F19" s="9">
        <v>43</v>
      </c>
      <c r="G19" s="9"/>
      <c r="H19" s="8">
        <f>Tabla1[[#This Row],[COMPLETE]]/Tabla1[[#This Row],[WOS]]</f>
        <v>0.9297385620915033</v>
      </c>
      <c r="I19" s="8">
        <f>Tabla1[[#This Row],[FAILED]]/Tabla1[[#This Row],[WOS]]</f>
        <v>7.0261437908496732E-2</v>
      </c>
      <c r="J19" s="8">
        <f>Tabla1[[#This Row],[TIMEOUT]]/Tabla1[[#This Row],[WOS]]</f>
        <v>0</v>
      </c>
    </row>
    <row r="20" spans="3:10" x14ac:dyDescent="0.2">
      <c r="C20" s="9">
        <v>601</v>
      </c>
      <c r="D20" s="9" t="s">
        <v>70</v>
      </c>
      <c r="E20" s="9">
        <v>498</v>
      </c>
      <c r="F20" s="9">
        <v>103</v>
      </c>
      <c r="G20" s="9"/>
      <c r="H20" s="8">
        <f>Tabla1[[#This Row],[COMPLETE]]/Tabla1[[#This Row],[WOS]]</f>
        <v>0.82861896838602334</v>
      </c>
      <c r="I20" s="8">
        <f>Tabla1[[#This Row],[FAILED]]/Tabla1[[#This Row],[WOS]]</f>
        <v>0.17138103161397669</v>
      </c>
      <c r="J20" s="8">
        <f>Tabla1[[#This Row],[TIMEOUT]]/Tabla1[[#This Row],[WOS]]</f>
        <v>0</v>
      </c>
    </row>
    <row r="21" spans="3:10" x14ac:dyDescent="0.2">
      <c r="C21" s="9">
        <v>562</v>
      </c>
      <c r="D21" s="9" t="s">
        <v>13</v>
      </c>
      <c r="E21" s="9">
        <v>560</v>
      </c>
      <c r="F21" s="9">
        <v>2</v>
      </c>
      <c r="G21" s="9"/>
      <c r="H21" s="8">
        <f>Tabla1[[#This Row],[COMPLETE]]/Tabla1[[#This Row],[WOS]]</f>
        <v>0.99644128113879005</v>
      </c>
      <c r="I21" s="8">
        <f>Tabla1[[#This Row],[FAILED]]/Tabla1[[#This Row],[WOS]]</f>
        <v>3.5587188612099642E-3</v>
      </c>
      <c r="J21" s="8">
        <f>Tabla1[[#This Row],[TIMEOUT]]/Tabla1[[#This Row],[WOS]]</f>
        <v>0</v>
      </c>
    </row>
    <row r="22" spans="3:10" x14ac:dyDescent="0.2">
      <c r="C22" s="9">
        <v>493</v>
      </c>
      <c r="D22" s="9" t="s">
        <v>28</v>
      </c>
      <c r="E22" s="9">
        <v>474</v>
      </c>
      <c r="F22" s="9">
        <v>19</v>
      </c>
      <c r="G22" s="9"/>
      <c r="H22" s="8">
        <f>Tabla1[[#This Row],[COMPLETE]]/Tabla1[[#This Row],[WOS]]</f>
        <v>0.96146044624746452</v>
      </c>
      <c r="I22" s="8">
        <f>Tabla1[[#This Row],[FAILED]]/Tabla1[[#This Row],[WOS]]</f>
        <v>3.8539553752535496E-2</v>
      </c>
      <c r="J22" s="8">
        <f>Tabla1[[#This Row],[TIMEOUT]]/Tabla1[[#This Row],[WOS]]</f>
        <v>0</v>
      </c>
    </row>
    <row r="23" spans="3:10" x14ac:dyDescent="0.2">
      <c r="C23" s="9">
        <v>476</v>
      </c>
      <c r="D23" s="9" t="s">
        <v>27</v>
      </c>
      <c r="E23" s="9">
        <v>437</v>
      </c>
      <c r="F23" s="9">
        <v>39</v>
      </c>
      <c r="G23" s="9"/>
      <c r="H23" s="8">
        <f>Tabla1[[#This Row],[COMPLETE]]/Tabla1[[#This Row],[WOS]]</f>
        <v>0.91806722689075626</v>
      </c>
      <c r="I23" s="8">
        <f>Tabla1[[#This Row],[FAILED]]/Tabla1[[#This Row],[WOS]]</f>
        <v>8.1932773109243698E-2</v>
      </c>
      <c r="J23" s="8">
        <f>Tabla1[[#This Row],[TIMEOUT]]/Tabla1[[#This Row],[WOS]]</f>
        <v>0</v>
      </c>
    </row>
    <row r="24" spans="3:10" x14ac:dyDescent="0.2">
      <c r="C24" s="9">
        <v>451</v>
      </c>
      <c r="D24" s="9" t="s">
        <v>29</v>
      </c>
      <c r="E24" s="9">
        <v>408</v>
      </c>
      <c r="F24" s="9">
        <v>43</v>
      </c>
      <c r="G24" s="9"/>
      <c r="H24" s="8">
        <f>Tabla1[[#This Row],[COMPLETE]]/Tabla1[[#This Row],[WOS]]</f>
        <v>0.90465631929046564</v>
      </c>
      <c r="I24" s="8">
        <f>Tabla1[[#This Row],[FAILED]]/Tabla1[[#This Row],[WOS]]</f>
        <v>9.5343680709534362E-2</v>
      </c>
      <c r="J24" s="8">
        <f>Tabla1[[#This Row],[TIMEOUT]]/Tabla1[[#This Row],[WOS]]</f>
        <v>0</v>
      </c>
    </row>
    <row r="25" spans="3:10" x14ac:dyDescent="0.2">
      <c r="C25" s="9">
        <v>356</v>
      </c>
      <c r="D25" s="9" t="s">
        <v>66</v>
      </c>
      <c r="E25" s="9">
        <v>296</v>
      </c>
      <c r="F25" s="9">
        <v>60</v>
      </c>
      <c r="G25" s="9"/>
      <c r="H25" s="8">
        <f>Tabla1[[#This Row],[COMPLETE]]/Tabla1[[#This Row],[WOS]]</f>
        <v>0.8314606741573034</v>
      </c>
      <c r="I25" s="8">
        <f>Tabla1[[#This Row],[FAILED]]/Tabla1[[#This Row],[WOS]]</f>
        <v>0.16853932584269662</v>
      </c>
      <c r="J25" s="8">
        <f>Tabla1[[#This Row],[TIMEOUT]]/Tabla1[[#This Row],[WOS]]</f>
        <v>0</v>
      </c>
    </row>
    <row r="26" spans="3:10" x14ac:dyDescent="0.2">
      <c r="C26" s="9">
        <v>343</v>
      </c>
      <c r="D26" s="9" t="s">
        <v>20</v>
      </c>
      <c r="E26" s="9">
        <v>207</v>
      </c>
      <c r="F26" s="9">
        <v>136</v>
      </c>
      <c r="G26" s="9"/>
      <c r="H26" s="8">
        <f>Tabla1[[#This Row],[COMPLETE]]/Tabla1[[#This Row],[WOS]]</f>
        <v>0.60349854227405253</v>
      </c>
      <c r="I26" s="8">
        <f>Tabla1[[#This Row],[FAILED]]/Tabla1[[#This Row],[WOS]]</f>
        <v>0.39650145772594753</v>
      </c>
      <c r="J26" s="8">
        <f>Tabla1[[#This Row],[TIMEOUT]]/Tabla1[[#This Row],[WOS]]</f>
        <v>0</v>
      </c>
    </row>
    <row r="27" spans="3:10" x14ac:dyDescent="0.2">
      <c r="C27" s="9">
        <v>307</v>
      </c>
      <c r="D27" s="9" t="s">
        <v>40</v>
      </c>
      <c r="E27" s="9">
        <v>177</v>
      </c>
      <c r="F27" s="9">
        <v>24</v>
      </c>
      <c r="G27" s="9">
        <v>106</v>
      </c>
      <c r="H27" s="8">
        <f>Tabla1[[#This Row],[COMPLETE]]/Tabla1[[#This Row],[WOS]]</f>
        <v>0.57654723127035834</v>
      </c>
      <c r="I27" s="8">
        <f>Tabla1[[#This Row],[FAILED]]/Tabla1[[#This Row],[WOS]]</f>
        <v>7.8175895765472306E-2</v>
      </c>
      <c r="J27" s="8">
        <f>Tabla1[[#This Row],[TIMEOUT]]/Tabla1[[#This Row],[WOS]]</f>
        <v>0.34527687296416937</v>
      </c>
    </row>
    <row r="28" spans="3:10" x14ac:dyDescent="0.2">
      <c r="C28" s="9">
        <v>187</v>
      </c>
      <c r="D28" s="9" t="s">
        <v>15</v>
      </c>
      <c r="E28" s="9">
        <v>157</v>
      </c>
      <c r="F28" s="9">
        <v>10</v>
      </c>
      <c r="G28" s="9">
        <v>20</v>
      </c>
      <c r="H28" s="8">
        <f>Tabla1[[#This Row],[COMPLETE]]/Tabla1[[#This Row],[WOS]]</f>
        <v>0.83957219251336901</v>
      </c>
      <c r="I28" s="8">
        <f>Tabla1[[#This Row],[FAILED]]/Tabla1[[#This Row],[WOS]]</f>
        <v>5.3475935828877004E-2</v>
      </c>
      <c r="J28" s="8">
        <f>Tabla1[[#This Row],[TIMEOUT]]/Tabla1[[#This Row],[WOS]]</f>
        <v>0.10695187165775401</v>
      </c>
    </row>
    <row r="29" spans="3:10" x14ac:dyDescent="0.2">
      <c r="C29" s="9">
        <v>184</v>
      </c>
      <c r="D29" s="9" t="s">
        <v>31</v>
      </c>
      <c r="E29" s="9">
        <v>172</v>
      </c>
      <c r="F29" s="9">
        <v>12</v>
      </c>
      <c r="G29" s="9"/>
      <c r="H29" s="8">
        <f>Tabla1[[#This Row],[COMPLETE]]/Tabla1[[#This Row],[WOS]]</f>
        <v>0.93478260869565222</v>
      </c>
      <c r="I29" s="8">
        <f>Tabla1[[#This Row],[FAILED]]/Tabla1[[#This Row],[WOS]]</f>
        <v>6.5217391304347824E-2</v>
      </c>
      <c r="J29" s="8">
        <f>Tabla1[[#This Row],[TIMEOUT]]/Tabla1[[#This Row],[WOS]]</f>
        <v>0</v>
      </c>
    </row>
    <row r="30" spans="3:10" x14ac:dyDescent="0.2">
      <c r="C30" s="9">
        <v>177</v>
      </c>
      <c r="D30" s="9" t="s">
        <v>26</v>
      </c>
      <c r="E30" s="9">
        <v>168</v>
      </c>
      <c r="F30" s="9">
        <v>9</v>
      </c>
      <c r="G30" s="9"/>
      <c r="H30" s="8">
        <f>Tabla1[[#This Row],[COMPLETE]]/Tabla1[[#This Row],[WOS]]</f>
        <v>0.94915254237288138</v>
      </c>
      <c r="I30" s="8">
        <f>Tabla1[[#This Row],[FAILED]]/Tabla1[[#This Row],[WOS]]</f>
        <v>5.0847457627118647E-2</v>
      </c>
      <c r="J30" s="8">
        <f>Tabla1[[#This Row],[TIMEOUT]]/Tabla1[[#This Row],[WOS]]</f>
        <v>0</v>
      </c>
    </row>
    <row r="31" spans="3:10" x14ac:dyDescent="0.2">
      <c r="C31" s="9">
        <v>165</v>
      </c>
      <c r="D31" s="9" t="s">
        <v>72</v>
      </c>
      <c r="E31" s="9"/>
      <c r="F31" s="9"/>
      <c r="G31" s="9">
        <v>165</v>
      </c>
      <c r="H31" s="8">
        <f>Tabla1[[#This Row],[COMPLETE]]/Tabla1[[#This Row],[WOS]]</f>
        <v>0</v>
      </c>
      <c r="I31" s="8">
        <f>Tabla1[[#This Row],[FAILED]]/Tabla1[[#This Row],[WOS]]</f>
        <v>0</v>
      </c>
      <c r="J31" s="8">
        <f>Tabla1[[#This Row],[TIMEOUT]]/Tabla1[[#This Row],[WOS]]</f>
        <v>1</v>
      </c>
    </row>
    <row r="32" spans="3:10" x14ac:dyDescent="0.2">
      <c r="C32" s="9">
        <v>163</v>
      </c>
      <c r="D32" s="9" t="s">
        <v>18</v>
      </c>
      <c r="E32" s="9">
        <v>127</v>
      </c>
      <c r="F32" s="9">
        <v>36</v>
      </c>
      <c r="G32" s="9"/>
      <c r="H32" s="8">
        <f>Tabla1[[#This Row],[COMPLETE]]/Tabla1[[#This Row],[WOS]]</f>
        <v>0.77914110429447858</v>
      </c>
      <c r="I32" s="8">
        <f>Tabla1[[#This Row],[FAILED]]/Tabla1[[#This Row],[WOS]]</f>
        <v>0.22085889570552147</v>
      </c>
      <c r="J32" s="8">
        <f>Tabla1[[#This Row],[TIMEOUT]]/Tabla1[[#This Row],[WOS]]</f>
        <v>0</v>
      </c>
    </row>
    <row r="33" spans="3:10" x14ac:dyDescent="0.2">
      <c r="C33" s="9">
        <v>159</v>
      </c>
      <c r="D33" s="9" t="s">
        <v>43</v>
      </c>
      <c r="E33" s="9">
        <v>10</v>
      </c>
      <c r="F33" s="9">
        <v>64</v>
      </c>
      <c r="G33" s="9">
        <v>85</v>
      </c>
      <c r="H33" s="8">
        <f>Tabla1[[#This Row],[COMPLETE]]/Tabla1[[#This Row],[WOS]]</f>
        <v>6.2893081761006289E-2</v>
      </c>
      <c r="I33" s="8">
        <f>Tabla1[[#This Row],[FAILED]]/Tabla1[[#This Row],[WOS]]</f>
        <v>0.40251572327044027</v>
      </c>
      <c r="J33" s="8">
        <f>Tabla1[[#This Row],[TIMEOUT]]/Tabla1[[#This Row],[WOS]]</f>
        <v>0.53459119496855345</v>
      </c>
    </row>
    <row r="34" spans="3:10" x14ac:dyDescent="0.2">
      <c r="C34" s="9">
        <v>147</v>
      </c>
      <c r="D34" s="9" t="s">
        <v>24</v>
      </c>
      <c r="E34" s="9">
        <v>84</v>
      </c>
      <c r="F34" s="9">
        <v>63</v>
      </c>
      <c r="G34" s="9"/>
      <c r="H34" s="8">
        <f>Tabla1[[#This Row],[COMPLETE]]/Tabla1[[#This Row],[WOS]]</f>
        <v>0.5714285714285714</v>
      </c>
      <c r="I34" s="8">
        <f>Tabla1[[#This Row],[FAILED]]/Tabla1[[#This Row],[WOS]]</f>
        <v>0.42857142857142855</v>
      </c>
      <c r="J34" s="8">
        <f>Tabla1[[#This Row],[TIMEOUT]]/Tabla1[[#This Row],[WOS]]</f>
        <v>0</v>
      </c>
    </row>
    <row r="35" spans="3:10" x14ac:dyDescent="0.2">
      <c r="C35" s="9">
        <v>143</v>
      </c>
      <c r="D35" s="9" t="s">
        <v>44</v>
      </c>
      <c r="E35" s="9"/>
      <c r="F35" s="9"/>
      <c r="G35" s="9">
        <v>143</v>
      </c>
      <c r="H35" s="8">
        <f>Tabla1[[#This Row],[COMPLETE]]/Tabla1[[#This Row],[WOS]]</f>
        <v>0</v>
      </c>
      <c r="I35" s="8">
        <f>Tabla1[[#This Row],[FAILED]]/Tabla1[[#This Row],[WOS]]</f>
        <v>0</v>
      </c>
      <c r="J35" s="8">
        <f>Tabla1[[#This Row],[TIMEOUT]]/Tabla1[[#This Row],[WOS]]</f>
        <v>1</v>
      </c>
    </row>
    <row r="36" spans="3:10" x14ac:dyDescent="0.2">
      <c r="C36" s="9">
        <v>133</v>
      </c>
      <c r="D36" s="9" t="s">
        <v>69</v>
      </c>
      <c r="E36" s="9">
        <v>118</v>
      </c>
      <c r="F36" s="9">
        <v>15</v>
      </c>
      <c r="G36" s="9"/>
      <c r="H36" s="8">
        <f>Tabla1[[#This Row],[COMPLETE]]/Tabla1[[#This Row],[WOS]]</f>
        <v>0.88721804511278191</v>
      </c>
      <c r="I36" s="8">
        <f>Tabla1[[#This Row],[FAILED]]/Tabla1[[#This Row],[WOS]]</f>
        <v>0.11278195488721804</v>
      </c>
      <c r="J36" s="8">
        <f>Tabla1[[#This Row],[TIMEOUT]]/Tabla1[[#This Row],[WOS]]</f>
        <v>0</v>
      </c>
    </row>
    <row r="37" spans="3:10" x14ac:dyDescent="0.2">
      <c r="C37" s="9">
        <v>129</v>
      </c>
      <c r="D37" s="9" t="s">
        <v>33</v>
      </c>
      <c r="E37" s="9">
        <v>92</v>
      </c>
      <c r="F37" s="9">
        <v>37</v>
      </c>
      <c r="G37" s="9"/>
      <c r="H37" s="8">
        <f>Tabla1[[#This Row],[COMPLETE]]/Tabla1[[#This Row],[WOS]]</f>
        <v>0.71317829457364346</v>
      </c>
      <c r="I37" s="8">
        <f>Tabla1[[#This Row],[FAILED]]/Tabla1[[#This Row],[WOS]]</f>
        <v>0.2868217054263566</v>
      </c>
      <c r="J37" s="8">
        <f>Tabla1[[#This Row],[TIMEOUT]]/Tabla1[[#This Row],[WOS]]</f>
        <v>0</v>
      </c>
    </row>
    <row r="38" spans="3:10" x14ac:dyDescent="0.2">
      <c r="C38" s="9">
        <v>128</v>
      </c>
      <c r="D38" s="9" t="s">
        <v>41</v>
      </c>
      <c r="E38" s="9"/>
      <c r="F38" s="9"/>
      <c r="G38" s="9">
        <v>128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2">
      <c r="C39" s="9">
        <v>124</v>
      </c>
      <c r="D39" s="9" t="s">
        <v>32</v>
      </c>
      <c r="E39" s="9">
        <v>108</v>
      </c>
      <c r="F39" s="9">
        <v>16</v>
      </c>
      <c r="G39" s="9"/>
      <c r="H39" s="8">
        <f>Tabla1[[#This Row],[COMPLETE]]/Tabla1[[#This Row],[WOS]]</f>
        <v>0.87096774193548387</v>
      </c>
      <c r="I39" s="8">
        <f>Tabla1[[#This Row],[FAILED]]/Tabla1[[#This Row],[WOS]]</f>
        <v>0.12903225806451613</v>
      </c>
      <c r="J39" s="8">
        <f>Tabla1[[#This Row],[TIMEOUT]]/Tabla1[[#This Row],[WOS]]</f>
        <v>0</v>
      </c>
    </row>
    <row r="40" spans="3:10" x14ac:dyDescent="0.2">
      <c r="C40" s="9">
        <v>123</v>
      </c>
      <c r="D40" s="9" t="s">
        <v>42</v>
      </c>
      <c r="E40" s="9"/>
      <c r="F40" s="9"/>
      <c r="G40" s="9">
        <v>123</v>
      </c>
      <c r="H40" s="8">
        <f>Tabla1[[#This Row],[COMPLETE]]/Tabla1[[#This Row],[WOS]]</f>
        <v>0</v>
      </c>
      <c r="I40" s="8">
        <f>Tabla1[[#This Row],[FAILED]]/Tabla1[[#This Row],[WOS]]</f>
        <v>0</v>
      </c>
      <c r="J40" s="8">
        <f>Tabla1[[#This Row],[TIMEOUT]]/Tabla1[[#This Row],[WOS]]</f>
        <v>1</v>
      </c>
    </row>
    <row r="41" spans="3:10" x14ac:dyDescent="0.2">
      <c r="C41" s="9">
        <v>109</v>
      </c>
      <c r="D41" s="9" t="s">
        <v>63</v>
      </c>
      <c r="E41" s="9">
        <v>43</v>
      </c>
      <c r="F41" s="9">
        <v>66</v>
      </c>
      <c r="G41" s="9"/>
      <c r="H41" s="8">
        <f>Tabla1[[#This Row],[COMPLETE]]/Tabla1[[#This Row],[WOS]]</f>
        <v>0.39449541284403672</v>
      </c>
      <c r="I41" s="8">
        <f>Tabla1[[#This Row],[FAILED]]/Tabla1[[#This Row],[WOS]]</f>
        <v>0.60550458715596334</v>
      </c>
      <c r="J41" s="8">
        <f>Tabla1[[#This Row],[TIMEOUT]]/Tabla1[[#This Row],[WOS]]</f>
        <v>0</v>
      </c>
    </row>
    <row r="42" spans="3:10" x14ac:dyDescent="0.2">
      <c r="C42" s="9">
        <v>86</v>
      </c>
      <c r="D42" s="9" t="s">
        <v>39</v>
      </c>
      <c r="E42" s="9">
        <v>86</v>
      </c>
      <c r="F42" s="9"/>
      <c r="G42" s="9"/>
      <c r="H42" s="8">
        <f>Tabla1[[#This Row],[COMPLETE]]/Tabla1[[#This Row],[WOS]]</f>
        <v>1</v>
      </c>
      <c r="I42" s="8">
        <f>Tabla1[[#This Row],[FAILED]]/Tabla1[[#This Row],[WOS]]</f>
        <v>0</v>
      </c>
      <c r="J42" s="8">
        <f>Tabla1[[#This Row],[TIMEOUT]]/Tabla1[[#This Row],[WOS]]</f>
        <v>0</v>
      </c>
    </row>
    <row r="43" spans="3:10" x14ac:dyDescent="0.2">
      <c r="C43" s="9">
        <v>84</v>
      </c>
      <c r="D43" s="9" t="s">
        <v>67</v>
      </c>
      <c r="E43" s="9"/>
      <c r="F43" s="9">
        <v>42</v>
      </c>
      <c r="G43" s="9">
        <v>42</v>
      </c>
      <c r="H43" s="8">
        <f>Tabla1[[#This Row],[COMPLETE]]/Tabla1[[#This Row],[WOS]]</f>
        <v>0</v>
      </c>
      <c r="I43" s="8">
        <f>Tabla1[[#This Row],[FAILED]]/Tabla1[[#This Row],[WOS]]</f>
        <v>0.5</v>
      </c>
      <c r="J43" s="8">
        <f>Tabla1[[#This Row],[TIMEOUT]]/Tabla1[[#This Row],[WOS]]</f>
        <v>0.5</v>
      </c>
    </row>
    <row r="44" spans="3:10" x14ac:dyDescent="0.2">
      <c r="C44" s="9">
        <v>65</v>
      </c>
      <c r="D44" s="9" t="s">
        <v>59</v>
      </c>
      <c r="E44" s="9">
        <v>44</v>
      </c>
      <c r="F44" s="9">
        <v>21</v>
      </c>
      <c r="G44" s="9"/>
      <c r="H44" s="8">
        <f>Tabla1[[#This Row],[COMPLETE]]/Tabla1[[#This Row],[WOS]]</f>
        <v>0.67692307692307696</v>
      </c>
      <c r="I44" s="8">
        <f>Tabla1[[#This Row],[FAILED]]/Tabla1[[#This Row],[WOS]]</f>
        <v>0.32307692307692309</v>
      </c>
      <c r="J44" s="8">
        <f>Tabla1[[#This Row],[TIMEOUT]]/Tabla1[[#This Row],[WOS]]</f>
        <v>0</v>
      </c>
    </row>
    <row r="45" spans="3:10" x14ac:dyDescent="0.2">
      <c r="C45" s="9">
        <v>49</v>
      </c>
      <c r="D45" s="9" t="s">
        <v>60</v>
      </c>
      <c r="E45" s="9"/>
      <c r="F45" s="9"/>
      <c r="G45" s="9">
        <v>49</v>
      </c>
      <c r="H45" s="8">
        <f>Tabla1[[#This Row],[COMPLETE]]/Tabla1[[#This Row],[WOS]]</f>
        <v>0</v>
      </c>
      <c r="I45" s="8">
        <f>Tabla1[[#This Row],[FAILED]]/Tabla1[[#This Row],[WOS]]</f>
        <v>0</v>
      </c>
      <c r="J45" s="8">
        <f>Tabla1[[#This Row],[TIMEOUT]]/Tabla1[[#This Row],[WOS]]</f>
        <v>1</v>
      </c>
    </row>
    <row r="46" spans="3:10" x14ac:dyDescent="0.2">
      <c r="C46" s="9">
        <v>48</v>
      </c>
      <c r="D46" s="9" t="s">
        <v>57</v>
      </c>
      <c r="E46" s="9">
        <v>41</v>
      </c>
      <c r="F46" s="9">
        <v>7</v>
      </c>
      <c r="G46" s="9"/>
      <c r="H46" s="8">
        <f>Tabla1[[#This Row],[COMPLETE]]/Tabla1[[#This Row],[WOS]]</f>
        <v>0.85416666666666663</v>
      </c>
      <c r="I46" s="8">
        <f>Tabla1[[#This Row],[FAILED]]/Tabla1[[#This Row],[WOS]]</f>
        <v>0.14583333333333334</v>
      </c>
      <c r="J46" s="8">
        <f>Tabla1[[#This Row],[TIMEOUT]]/Tabla1[[#This Row],[WOS]]</f>
        <v>0</v>
      </c>
    </row>
    <row r="47" spans="3:10" x14ac:dyDescent="0.2">
      <c r="C47" s="9">
        <v>48</v>
      </c>
      <c r="D47" s="9" t="s">
        <v>47</v>
      </c>
      <c r="E47" s="9"/>
      <c r="F47" s="9"/>
      <c r="G47" s="9">
        <v>48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2">
      <c r="C48" s="9">
        <v>48</v>
      </c>
      <c r="D48" s="9" t="s">
        <v>46</v>
      </c>
      <c r="E48" s="9"/>
      <c r="F48" s="9"/>
      <c r="G48" s="9">
        <v>48</v>
      </c>
      <c r="H48" s="8">
        <f>Tabla1[[#This Row],[COMPLETE]]/Tabla1[[#This Row],[WOS]]</f>
        <v>0</v>
      </c>
      <c r="I48" s="8">
        <f>Tabla1[[#This Row],[FAILED]]/Tabla1[[#This Row],[WOS]]</f>
        <v>0</v>
      </c>
      <c r="J48" s="8">
        <f>Tabla1[[#This Row],[TIMEOUT]]/Tabla1[[#This Row],[WOS]]</f>
        <v>1</v>
      </c>
    </row>
    <row r="49" spans="3:10" x14ac:dyDescent="0.2">
      <c r="C49" s="9">
        <v>44</v>
      </c>
      <c r="D49" s="9" t="s">
        <v>55</v>
      </c>
      <c r="E49" s="9">
        <v>18</v>
      </c>
      <c r="F49" s="9">
        <v>26</v>
      </c>
      <c r="G49" s="9"/>
      <c r="H49" s="8">
        <f>Tabla1[[#This Row],[COMPLETE]]/Tabla1[[#This Row],[WOS]]</f>
        <v>0.40909090909090912</v>
      </c>
      <c r="I49" s="8">
        <f>Tabla1[[#This Row],[FAILED]]/Tabla1[[#This Row],[WOS]]</f>
        <v>0.59090909090909094</v>
      </c>
      <c r="J49" s="8">
        <f>Tabla1[[#This Row],[TIMEOUT]]/Tabla1[[#This Row],[WOS]]</f>
        <v>0</v>
      </c>
    </row>
    <row r="50" spans="3:10" x14ac:dyDescent="0.2">
      <c r="C50" s="9">
        <v>41</v>
      </c>
      <c r="D50" s="9" t="s">
        <v>58</v>
      </c>
      <c r="E50" s="9">
        <v>15</v>
      </c>
      <c r="F50" s="9">
        <v>26</v>
      </c>
      <c r="G50" s="9"/>
      <c r="H50" s="8">
        <f>Tabla1[[#This Row],[COMPLETE]]/Tabla1[[#This Row],[WOS]]</f>
        <v>0.36585365853658536</v>
      </c>
      <c r="I50" s="8">
        <f>Tabla1[[#This Row],[FAILED]]/Tabla1[[#This Row],[WOS]]</f>
        <v>0.63414634146341464</v>
      </c>
      <c r="J50" s="8">
        <f>Tabla1[[#This Row],[TIMEOUT]]/Tabla1[[#This Row],[WOS]]</f>
        <v>0</v>
      </c>
    </row>
    <row r="51" spans="3:10" x14ac:dyDescent="0.2">
      <c r="C51" s="9">
        <v>41</v>
      </c>
      <c r="D51" s="9" t="s">
        <v>45</v>
      </c>
      <c r="E51" s="9"/>
      <c r="F51" s="9"/>
      <c r="G51" s="9">
        <v>41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2">
      <c r="C52" s="9">
        <v>41</v>
      </c>
      <c r="D52" s="9" t="s">
        <v>48</v>
      </c>
      <c r="E52" s="9"/>
      <c r="F52" s="9"/>
      <c r="G52" s="9">
        <v>41</v>
      </c>
      <c r="H52" s="8">
        <f>Tabla1[[#This Row],[COMPLETE]]/Tabla1[[#This Row],[WOS]]</f>
        <v>0</v>
      </c>
      <c r="I52" s="8">
        <f>Tabla1[[#This Row],[FAILED]]/Tabla1[[#This Row],[WOS]]</f>
        <v>0</v>
      </c>
      <c r="J52" s="8">
        <f>Tabla1[[#This Row],[TIMEOUT]]/Tabla1[[#This Row],[WOS]]</f>
        <v>1</v>
      </c>
    </row>
    <row r="53" spans="3:10" x14ac:dyDescent="0.2">
      <c r="C53" s="9">
        <v>33</v>
      </c>
      <c r="D53" s="9" t="s">
        <v>14</v>
      </c>
      <c r="E53" s="9"/>
      <c r="F53" s="9"/>
      <c r="G53" s="9">
        <v>33</v>
      </c>
      <c r="H53" s="8">
        <f>Tabla1[[#This Row],[COMPLETE]]/Tabla1[[#This Row],[WOS]]</f>
        <v>0</v>
      </c>
      <c r="I53" s="8">
        <f>Tabla1[[#This Row],[FAILED]]/Tabla1[[#This Row],[WOS]]</f>
        <v>0</v>
      </c>
      <c r="J53" s="8">
        <f>Tabla1[[#This Row],[TIMEOUT]]/Tabla1[[#This Row],[WOS]]</f>
        <v>1</v>
      </c>
    </row>
    <row r="54" spans="3:10" x14ac:dyDescent="0.2">
      <c r="C54" s="9">
        <v>32</v>
      </c>
      <c r="D54" s="9" t="s">
        <v>17</v>
      </c>
      <c r="E54" s="9">
        <v>18</v>
      </c>
      <c r="F54" s="9">
        <v>14</v>
      </c>
      <c r="G54" s="9"/>
      <c r="H54" s="8">
        <f>Tabla1[[#This Row],[COMPLETE]]/Tabla1[[#This Row],[WOS]]</f>
        <v>0.5625</v>
      </c>
      <c r="I54" s="8">
        <f>Tabla1[[#This Row],[FAILED]]/Tabla1[[#This Row],[WOS]]</f>
        <v>0.4375</v>
      </c>
      <c r="J54" s="8">
        <f>Tabla1[[#This Row],[TIMEOUT]]/Tabla1[[#This Row],[WOS]]</f>
        <v>0</v>
      </c>
    </row>
    <row r="55" spans="3:10" x14ac:dyDescent="0.2">
      <c r="C55" s="9">
        <v>28</v>
      </c>
      <c r="D55" s="9" t="s">
        <v>53</v>
      </c>
      <c r="E55" s="9">
        <v>1</v>
      </c>
      <c r="F55" s="9">
        <v>27</v>
      </c>
      <c r="G55" s="9"/>
      <c r="H55" s="8">
        <f>Tabla1[[#This Row],[COMPLETE]]/Tabla1[[#This Row],[WOS]]</f>
        <v>3.5714285714285712E-2</v>
      </c>
      <c r="I55" s="8">
        <f>Tabla1[[#This Row],[FAILED]]/Tabla1[[#This Row],[WOS]]</f>
        <v>0.9642857142857143</v>
      </c>
      <c r="J55" s="8">
        <f>Tabla1[[#This Row],[TIMEOUT]]/Tabla1[[#This Row],[WOS]]</f>
        <v>0</v>
      </c>
    </row>
    <row r="56" spans="3:10" x14ac:dyDescent="0.2">
      <c r="C56" s="9">
        <v>28</v>
      </c>
      <c r="D56" s="9" t="s">
        <v>23</v>
      </c>
      <c r="E56" s="9">
        <v>28</v>
      </c>
      <c r="F56" s="9"/>
      <c r="G56" s="9"/>
      <c r="H56" s="8">
        <f>Tabla1[[#This Row],[COMPLETE]]/Tabla1[[#This Row],[WOS]]</f>
        <v>1</v>
      </c>
      <c r="I56" s="8">
        <f>Tabla1[[#This Row],[FAILED]]/Tabla1[[#This Row],[WOS]]</f>
        <v>0</v>
      </c>
      <c r="J56" s="8">
        <f>Tabla1[[#This Row],[TIMEOUT]]/Tabla1[[#This Row],[WOS]]</f>
        <v>0</v>
      </c>
    </row>
    <row r="57" spans="3:10" x14ac:dyDescent="0.2">
      <c r="C57" s="9">
        <v>22</v>
      </c>
      <c r="D57" s="9" t="s">
        <v>16</v>
      </c>
      <c r="E57" s="9">
        <v>20</v>
      </c>
      <c r="F57" s="9">
        <v>2</v>
      </c>
      <c r="G57" s="9"/>
      <c r="H57" s="8">
        <f>Tabla1[[#This Row],[COMPLETE]]/Tabla1[[#This Row],[WOS]]</f>
        <v>0.90909090909090906</v>
      </c>
      <c r="I57" s="8">
        <f>Tabla1[[#This Row],[FAILED]]/Tabla1[[#This Row],[WOS]]</f>
        <v>9.0909090909090912E-2</v>
      </c>
      <c r="J57" s="8">
        <f>Tabla1[[#This Row],[TIMEOUT]]/Tabla1[[#This Row],[WOS]]</f>
        <v>0</v>
      </c>
    </row>
    <row r="58" spans="3:10" x14ac:dyDescent="0.2">
      <c r="C58" s="9">
        <v>19</v>
      </c>
      <c r="D58" s="9" t="s">
        <v>61</v>
      </c>
      <c r="E58" s="9"/>
      <c r="F58" s="9"/>
      <c r="G58" s="9">
        <v>19</v>
      </c>
      <c r="H58" s="8">
        <f>Tabla1[[#This Row],[COMPLETE]]/Tabla1[[#This Row],[WOS]]</f>
        <v>0</v>
      </c>
      <c r="I58" s="8">
        <f>Tabla1[[#This Row],[FAILED]]/Tabla1[[#This Row],[WOS]]</f>
        <v>0</v>
      </c>
      <c r="J58" s="8">
        <f>Tabla1[[#This Row],[TIMEOUT]]/Tabla1[[#This Row],[WOS]]</f>
        <v>1</v>
      </c>
    </row>
    <row r="59" spans="3:10" x14ac:dyDescent="0.2">
      <c r="C59" s="9">
        <v>14</v>
      </c>
      <c r="D59" s="9" t="s">
        <v>54</v>
      </c>
      <c r="E59" s="9">
        <v>12</v>
      </c>
      <c r="F59" s="9">
        <v>2</v>
      </c>
      <c r="G59" s="9"/>
      <c r="H59" s="8">
        <f>Tabla1[[#This Row],[COMPLETE]]/Tabla1[[#This Row],[WOS]]</f>
        <v>0.8571428571428571</v>
      </c>
      <c r="I59" s="8">
        <f>Tabla1[[#This Row],[FAILED]]/Tabla1[[#This Row],[WOS]]</f>
        <v>0.14285714285714285</v>
      </c>
      <c r="J59" s="8">
        <f>Tabla1[[#This Row],[TIMEOUT]]/Tabla1[[#This Row],[WOS]]</f>
        <v>0</v>
      </c>
    </row>
    <row r="60" spans="3:10" x14ac:dyDescent="0.2">
      <c r="C60" s="9">
        <v>9</v>
      </c>
      <c r="D60" s="9" t="s">
        <v>65</v>
      </c>
      <c r="E60" s="9">
        <v>1</v>
      </c>
      <c r="F60" s="9">
        <v>8</v>
      </c>
      <c r="G60" s="9"/>
      <c r="H60" s="8">
        <f>Tabla1[[#This Row],[COMPLETE]]/Tabla1[[#This Row],[WOS]]</f>
        <v>0.1111111111111111</v>
      </c>
      <c r="I60" s="8">
        <f>Tabla1[[#This Row],[FAILED]]/Tabla1[[#This Row],[WOS]]</f>
        <v>0.88888888888888884</v>
      </c>
      <c r="J60" s="8">
        <f>Tabla1[[#This Row],[TIMEOUT]]/Tabla1[[#This Row],[WOS]]</f>
        <v>0</v>
      </c>
    </row>
    <row r="61" spans="3:10" x14ac:dyDescent="0.2">
      <c r="C61" s="9">
        <v>5</v>
      </c>
      <c r="D61" s="9" t="s">
        <v>91</v>
      </c>
      <c r="E61" s="9">
        <v>2</v>
      </c>
      <c r="F61" s="9">
        <v>3</v>
      </c>
      <c r="G61" s="9"/>
      <c r="H61" s="8">
        <f>Tabla1[[#This Row],[COMPLETE]]/Tabla1[[#This Row],[WOS]]</f>
        <v>0.4</v>
      </c>
      <c r="I61" s="8">
        <f>Tabla1[[#This Row],[FAILED]]/Tabla1[[#This Row],[WOS]]</f>
        <v>0.6</v>
      </c>
      <c r="J61" s="8">
        <f>Tabla1[[#This Row],[TIMEOUT]]/Tabla1[[#This Row],[WOS]]</f>
        <v>0</v>
      </c>
    </row>
    <row r="62" spans="3:10" x14ac:dyDescent="0.2">
      <c r="C62" s="9">
        <v>5</v>
      </c>
      <c r="D62" s="9" t="s">
        <v>71</v>
      </c>
      <c r="E62" s="9">
        <v>5</v>
      </c>
      <c r="F62" s="9"/>
      <c r="G62" s="9"/>
      <c r="H62" s="8">
        <f>Tabla1[[#This Row],[COMPLETE]]/Tabla1[[#This Row],[WOS]]</f>
        <v>1</v>
      </c>
      <c r="I62" s="8">
        <f>Tabla1[[#This Row],[FAILED]]/Tabla1[[#This Row],[WOS]]</f>
        <v>0</v>
      </c>
      <c r="J62" s="8">
        <f>Tabla1[[#This Row],[TIMEOUT]]/Tabla1[[#This Row],[WOS]]</f>
        <v>0</v>
      </c>
    </row>
    <row r="63" spans="3:10" x14ac:dyDescent="0.2">
      <c r="C63" s="9">
        <v>4</v>
      </c>
      <c r="D63" s="9" t="s">
        <v>80</v>
      </c>
      <c r="E63" s="9">
        <v>1</v>
      </c>
      <c r="F63" s="9">
        <v>3</v>
      </c>
      <c r="G63" s="9"/>
      <c r="H63" s="8">
        <f>Tabla1[[#This Row],[COMPLETE]]/Tabla1[[#This Row],[WOS]]</f>
        <v>0.25</v>
      </c>
      <c r="I63" s="8">
        <f>Tabla1[[#This Row],[FAILED]]/Tabla1[[#This Row],[WOS]]</f>
        <v>0.75</v>
      </c>
      <c r="J63" s="8">
        <f>Tabla1[[#This Row],[TIMEOUT]]/Tabla1[[#This Row],[WOS]]</f>
        <v>0</v>
      </c>
    </row>
    <row r="64" spans="3:10" x14ac:dyDescent="0.2">
      <c r="C64" s="9">
        <v>4</v>
      </c>
      <c r="D64" s="9" t="s">
        <v>62</v>
      </c>
      <c r="E64" s="9"/>
      <c r="F64" s="9"/>
      <c r="G64" s="9">
        <v>4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2">
      <c r="C65" s="9">
        <v>3</v>
      </c>
      <c r="D65" s="9" t="s">
        <v>89</v>
      </c>
      <c r="E65" s="9"/>
      <c r="F65" s="9"/>
      <c r="G65" s="9">
        <v>3</v>
      </c>
      <c r="H65" s="8">
        <f>Tabla1[[#This Row],[COMPLETE]]/Tabla1[[#This Row],[WOS]]</f>
        <v>0</v>
      </c>
      <c r="I65" s="8">
        <f>Tabla1[[#This Row],[FAILED]]/Tabla1[[#This Row],[WOS]]</f>
        <v>0</v>
      </c>
      <c r="J65" s="8">
        <f>Tabla1[[#This Row],[TIMEOUT]]/Tabla1[[#This Row],[WOS]]</f>
        <v>1</v>
      </c>
    </row>
    <row r="66" spans="3:10" x14ac:dyDescent="0.2">
      <c r="C66" s="9">
        <v>2</v>
      </c>
      <c r="D66" s="9" t="s">
        <v>81</v>
      </c>
      <c r="E66" s="9"/>
      <c r="F66" s="9"/>
      <c r="G66" s="9">
        <v>2</v>
      </c>
      <c r="H66" s="8">
        <f>Tabla1[[#This Row],[COMPLETE]]/Tabla1[[#This Row],[WOS]]</f>
        <v>0</v>
      </c>
      <c r="I66" s="8">
        <f>Tabla1[[#This Row],[FAILED]]/Tabla1[[#This Row],[WOS]]</f>
        <v>0</v>
      </c>
      <c r="J66" s="8">
        <f>Tabla1[[#This Row],[TIMEOUT]]/Tabla1[[#This Row],[WOS]]</f>
        <v>1</v>
      </c>
    </row>
    <row r="67" spans="3:10" x14ac:dyDescent="0.2">
      <c r="C67" s="9">
        <v>2</v>
      </c>
      <c r="D67" s="9" t="s">
        <v>84</v>
      </c>
      <c r="E67" s="9"/>
      <c r="F67" s="9"/>
      <c r="G67" s="9">
        <v>2</v>
      </c>
      <c r="H67" s="8">
        <f>Tabla1[[#This Row],[COMPLETE]]/Tabla1[[#This Row],[WOS]]</f>
        <v>0</v>
      </c>
      <c r="I67" s="8">
        <f>Tabla1[[#This Row],[FAILED]]/Tabla1[[#This Row],[WOS]]</f>
        <v>0</v>
      </c>
      <c r="J67" s="8">
        <f>Tabla1[[#This Row],[TIMEOUT]]/Tabla1[[#This Row],[WOS]]</f>
        <v>1</v>
      </c>
    </row>
    <row r="68" spans="3:10" x14ac:dyDescent="0.2">
      <c r="C68" s="9">
        <v>2</v>
      </c>
      <c r="D68" s="9" t="s">
        <v>85</v>
      </c>
      <c r="E68" s="9"/>
      <c r="F68" s="9"/>
      <c r="G68" s="9">
        <v>2</v>
      </c>
      <c r="H68" s="8">
        <f>Tabla1[[#This Row],[COMPLETE]]/Tabla1[[#This Row],[WOS]]</f>
        <v>0</v>
      </c>
      <c r="I68" s="8">
        <f>Tabla1[[#This Row],[FAILED]]/Tabla1[[#This Row],[WOS]]</f>
        <v>0</v>
      </c>
      <c r="J68" s="8">
        <f>Tabla1[[#This Row],[TIMEOUT]]/Tabla1[[#This Row],[WOS]]</f>
        <v>1</v>
      </c>
    </row>
    <row r="69" spans="3:10" x14ac:dyDescent="0.2">
      <c r="C69" s="9">
        <v>2</v>
      </c>
      <c r="D69" s="9" t="s">
        <v>86</v>
      </c>
      <c r="E69" s="9"/>
      <c r="F69" s="9"/>
      <c r="G69" s="9">
        <v>2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2</v>
      </c>
      <c r="D70" s="9" t="s">
        <v>88</v>
      </c>
      <c r="E70" s="9"/>
      <c r="F70" s="9"/>
      <c r="G70" s="9">
        <v>2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2">
      <c r="C71" s="9">
        <v>2</v>
      </c>
      <c r="D71" s="9" t="s">
        <v>22</v>
      </c>
      <c r="E71" s="9"/>
      <c r="F71" s="9">
        <v>2</v>
      </c>
      <c r="G71" s="9"/>
      <c r="H71" s="8">
        <f>Tabla1[[#This Row],[COMPLETE]]/Tabla1[[#This Row],[WOS]]</f>
        <v>0</v>
      </c>
      <c r="I71" s="8">
        <f>Tabla1[[#This Row],[FAILED]]/Tabla1[[#This Row],[WOS]]</f>
        <v>1</v>
      </c>
      <c r="J71" s="8">
        <f>Tabla1[[#This Row],[TIMEOUT]]/Tabla1[[#This Row],[WOS]]</f>
        <v>0</v>
      </c>
    </row>
    <row r="72" spans="3:10" x14ac:dyDescent="0.2">
      <c r="C72" s="9">
        <v>2</v>
      </c>
      <c r="D72" s="9" t="s">
        <v>74</v>
      </c>
      <c r="E72" s="9">
        <v>2</v>
      </c>
      <c r="F72" s="9"/>
      <c r="G72" s="9"/>
      <c r="H72" s="8">
        <f>Tabla1[[#This Row],[COMPLETE]]/Tabla1[[#This Row],[WOS]]</f>
        <v>1</v>
      </c>
      <c r="I72" s="8">
        <f>Tabla1[[#This Row],[FAILED]]/Tabla1[[#This Row],[WOS]]</f>
        <v>0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82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83</v>
      </c>
      <c r="E74" s="9">
        <v>1</v>
      </c>
      <c r="F74" s="9"/>
      <c r="G74" s="9"/>
      <c r="H74" s="8">
        <f>Tabla1[[#This Row],[COMPLETE]]/Tabla1[[#This Row],[WOS]]</f>
        <v>1</v>
      </c>
      <c r="I74" s="8">
        <f>Tabla1[[#This Row],[FAILED]]/Tabla1[[#This Row],[WOS]]</f>
        <v>0</v>
      </c>
      <c r="J74" s="8">
        <f>Tabla1[[#This Row],[TIMEOUT]]/Tabla1[[#This Row],[WOS]]</f>
        <v>0</v>
      </c>
    </row>
    <row r="75" spans="3:10" x14ac:dyDescent="0.2">
      <c r="C75" s="9">
        <v>1</v>
      </c>
      <c r="D75" s="9" t="s">
        <v>87</v>
      </c>
      <c r="E75" s="9">
        <v>1</v>
      </c>
      <c r="F75" s="9"/>
      <c r="G75" s="9"/>
      <c r="H75" s="8">
        <f>Tabla1[[#This Row],[COMPLETE]]/Tabla1[[#This Row],[WOS]]</f>
        <v>1</v>
      </c>
      <c r="I75" s="8">
        <f>Tabla1[[#This Row],[FAILED]]/Tabla1[[#This Row],[WOS]]</f>
        <v>0</v>
      </c>
      <c r="J75" s="8">
        <f>Tabla1[[#This Row],[TIMEOUT]]/Tabla1[[#This Row],[WOS]]</f>
        <v>0</v>
      </c>
    </row>
    <row r="76" spans="3:10" x14ac:dyDescent="0.2">
      <c r="C76" s="9">
        <v>1</v>
      </c>
      <c r="D76" s="9" t="s">
        <v>90</v>
      </c>
      <c r="E76" s="9"/>
      <c r="F76" s="9"/>
      <c r="G76" s="9">
        <v>1</v>
      </c>
      <c r="H76" s="8">
        <f>Tabla1[[#This Row],[COMPLETE]]/Tabla1[[#This Row],[WOS]]</f>
        <v>0</v>
      </c>
      <c r="I76" s="8">
        <f>Tabla1[[#This Row],[FAILED]]/Tabla1[[#This Row],[WOS]]</f>
        <v>0</v>
      </c>
      <c r="J76" s="8">
        <f>Tabla1[[#This Row],[TIMEOUT]]/Tabla1[[#This Row],[WOS]]</f>
        <v>1</v>
      </c>
    </row>
    <row r="77" spans="3:10" x14ac:dyDescent="0.2">
      <c r="C77" s="9">
        <v>1</v>
      </c>
      <c r="D77" s="9" t="s">
        <v>73</v>
      </c>
      <c r="E77" s="9"/>
      <c r="F77" s="9"/>
      <c r="G77" s="9">
        <v>1</v>
      </c>
      <c r="H77" s="8">
        <f>Tabla1[[#This Row],[COMPLETE]]/Tabla1[[#This Row],[WOS]]</f>
        <v>0</v>
      </c>
      <c r="I77" s="8">
        <f>Tabla1[[#This Row],[FAILED]]/Tabla1[[#This Row],[WOS]]</f>
        <v>0</v>
      </c>
      <c r="J77" s="8">
        <f>Tabla1[[#This Row],[TIMEOUT]]/Tabla1[[#This Row],[WOS]]</f>
        <v>1</v>
      </c>
    </row>
    <row r="78" spans="3:10" x14ac:dyDescent="0.2">
      <c r="C78" s="9">
        <v>1</v>
      </c>
      <c r="D78" s="9" t="s">
        <v>21</v>
      </c>
      <c r="E78" s="9">
        <v>1</v>
      </c>
      <c r="F78" s="9"/>
      <c r="G78" s="9"/>
      <c r="H78" s="8">
        <f>Tabla1[[#This Row],[COMPLETE]]/Tabla1[[#This Row],[WOS]]</f>
        <v>1</v>
      </c>
      <c r="I78" s="8">
        <f>Tabla1[[#This Row],[FAILED]]/Tabla1[[#This Row],[WOS]]</f>
        <v>0</v>
      </c>
      <c r="J78" s="8">
        <f>Tabla1[[#This Row],[TIMEOUT]]/Tabla1[[#This Row],[WOS]]</f>
        <v>0</v>
      </c>
    </row>
    <row r="79" spans="3:10" x14ac:dyDescent="0.2">
      <c r="C79" s="9">
        <v>1</v>
      </c>
      <c r="D79" s="9" t="s">
        <v>92</v>
      </c>
      <c r="E79" s="9"/>
      <c r="F79" s="9"/>
      <c r="G79" s="9">
        <v>1</v>
      </c>
      <c r="H79" s="8">
        <f>Tabla1[[#This Row],[COMPLETE]]/Tabla1[[#This Row],[WOS]]</f>
        <v>0</v>
      </c>
      <c r="I79" s="8">
        <f>Tabla1[[#This Row],[FAILED]]/Tabla1[[#This Row],[WOS]]</f>
        <v>0</v>
      </c>
      <c r="J79" s="8">
        <f>Tabla1[[#This Row],[TIMEOUT]]/Tabla1[[#This Row],[WOS]]</f>
        <v>1</v>
      </c>
    </row>
  </sheetData>
  <conditionalFormatting sqref="I9:J79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9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73"/>
  <sheetViews>
    <sheetView workbookViewId="0">
      <selection activeCell="F5" sqref="F5"/>
    </sheetView>
  </sheetViews>
  <sheetFormatPr baseColWidth="10" defaultColWidth="11.5" defaultRowHeight="15" x14ac:dyDescent="0.2"/>
  <sheetData>
    <row r="2" spans="2:16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6" x14ac:dyDescent="0.2">
      <c r="B3" s="9">
        <v>1624</v>
      </c>
      <c r="C3" s="9" t="s">
        <v>38</v>
      </c>
      <c r="D3" s="9"/>
      <c r="E3" s="9"/>
      <c r="F3" s="9">
        <v>1624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  <c r="L3" s="9">
        <v>28</v>
      </c>
      <c r="M3" s="9" t="s">
        <v>53</v>
      </c>
      <c r="N3" s="9">
        <v>1</v>
      </c>
      <c r="O3" s="9">
        <v>27</v>
      </c>
      <c r="P3" s="9"/>
    </row>
    <row r="4" spans="2:16" x14ac:dyDescent="0.2">
      <c r="B4" s="9">
        <v>165</v>
      </c>
      <c r="C4" s="9" t="s">
        <v>72</v>
      </c>
      <c r="D4" s="9"/>
      <c r="E4" s="9"/>
      <c r="F4" s="9">
        <v>165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  <c r="L4" s="9">
        <v>4</v>
      </c>
      <c r="M4" s="9" t="s">
        <v>80</v>
      </c>
      <c r="N4" s="9">
        <v>1</v>
      </c>
      <c r="O4" s="9">
        <v>3</v>
      </c>
      <c r="P4" s="9"/>
    </row>
    <row r="5" spans="2:16" x14ac:dyDescent="0.2">
      <c r="B5" s="9">
        <v>143</v>
      </c>
      <c r="C5" s="9" t="s">
        <v>44</v>
      </c>
      <c r="D5" s="9"/>
      <c r="E5" s="9"/>
      <c r="F5" s="9">
        <v>143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  <c r="L5" s="9">
        <v>14</v>
      </c>
      <c r="M5" s="9" t="s">
        <v>54</v>
      </c>
      <c r="N5" s="9">
        <v>12</v>
      </c>
      <c r="O5" s="9">
        <v>2</v>
      </c>
      <c r="P5" s="9"/>
    </row>
    <row r="6" spans="2:16" x14ac:dyDescent="0.2">
      <c r="B6" s="9">
        <v>128</v>
      </c>
      <c r="C6" s="9" t="s">
        <v>41</v>
      </c>
      <c r="D6" s="9"/>
      <c r="E6" s="9"/>
      <c r="F6" s="9">
        <v>128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  <c r="L6" s="9">
        <v>44</v>
      </c>
      <c r="M6" s="9" t="s">
        <v>55</v>
      </c>
      <c r="N6" s="9">
        <v>18</v>
      </c>
      <c r="O6" s="9">
        <v>26</v>
      </c>
      <c r="P6" s="9"/>
    </row>
    <row r="7" spans="2:16" x14ac:dyDescent="0.2">
      <c r="B7" s="9">
        <v>123</v>
      </c>
      <c r="C7" s="9" t="s">
        <v>42</v>
      </c>
      <c r="D7" s="9"/>
      <c r="E7" s="9"/>
      <c r="F7" s="9">
        <v>123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  <c r="L7" s="9">
        <v>2</v>
      </c>
      <c r="M7" s="9" t="s">
        <v>81</v>
      </c>
      <c r="N7" s="9"/>
      <c r="O7" s="9"/>
      <c r="P7" s="9">
        <v>2</v>
      </c>
    </row>
    <row r="8" spans="2:16" x14ac:dyDescent="0.2">
      <c r="B8" s="9">
        <v>307</v>
      </c>
      <c r="C8" s="9" t="s">
        <v>40</v>
      </c>
      <c r="D8" s="9">
        <v>177</v>
      </c>
      <c r="E8" s="9">
        <v>24</v>
      </c>
      <c r="F8" s="9">
        <v>106</v>
      </c>
      <c r="G8" s="8">
        <f>Tabla13[[#This Row],[COMPLETE]]/Tabla13[[#This Row],[WOS]]</f>
        <v>0.57654723127035834</v>
      </c>
      <c r="H8" s="8">
        <f>Tabla13[[#This Row],[FAILED]]/Tabla13[[#This Row],[WOS]]</f>
        <v>7.8175895765472306E-2</v>
      </c>
      <c r="I8" s="8">
        <f>Tabla13[[#This Row],[TIMEOUT]]/Tabla13[[#This Row],[WOS]]</f>
        <v>0.34527687296416937</v>
      </c>
      <c r="L8" s="9">
        <v>1380</v>
      </c>
      <c r="M8" s="9" t="s">
        <v>56</v>
      </c>
      <c r="N8" s="9">
        <v>1302</v>
      </c>
      <c r="O8" s="9">
        <v>78</v>
      </c>
      <c r="P8" s="9"/>
    </row>
    <row r="9" spans="2:16" x14ac:dyDescent="0.2">
      <c r="B9" s="9">
        <v>159</v>
      </c>
      <c r="C9" s="9" t="s">
        <v>43</v>
      </c>
      <c r="D9" s="9">
        <v>10</v>
      </c>
      <c r="E9" s="9">
        <v>64</v>
      </c>
      <c r="F9" s="9">
        <v>85</v>
      </c>
      <c r="G9" s="8">
        <f>Tabla13[[#This Row],[COMPLETE]]/Tabla13[[#This Row],[WOS]]</f>
        <v>6.2893081761006289E-2</v>
      </c>
      <c r="H9" s="8">
        <f>Tabla13[[#This Row],[FAILED]]/Tabla13[[#This Row],[WOS]]</f>
        <v>0.40251572327044027</v>
      </c>
      <c r="I9" s="8">
        <f>Tabla13[[#This Row],[TIMEOUT]]/Tabla13[[#This Row],[WOS]]</f>
        <v>0.53459119496855345</v>
      </c>
      <c r="L9" s="9">
        <v>1</v>
      </c>
      <c r="M9" s="9" t="s">
        <v>82</v>
      </c>
      <c r="N9" s="9">
        <v>1</v>
      </c>
      <c r="O9" s="9"/>
      <c r="P9" s="9"/>
    </row>
    <row r="10" spans="2:16" x14ac:dyDescent="0.2">
      <c r="B10" s="9">
        <v>49</v>
      </c>
      <c r="C10" s="9" t="s">
        <v>60</v>
      </c>
      <c r="D10" s="9"/>
      <c r="E10" s="9"/>
      <c r="F10" s="9">
        <v>49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  <c r="L10" s="9">
        <v>1</v>
      </c>
      <c r="M10" s="9" t="s">
        <v>83</v>
      </c>
      <c r="N10" s="9">
        <v>1</v>
      </c>
      <c r="O10" s="9"/>
      <c r="P10" s="9"/>
    </row>
    <row r="11" spans="2:16" x14ac:dyDescent="0.2">
      <c r="B11" s="9">
        <v>48</v>
      </c>
      <c r="C11" s="9" t="s">
        <v>47</v>
      </c>
      <c r="D11" s="9"/>
      <c r="E11" s="9"/>
      <c r="F11" s="9">
        <v>48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  <c r="L11" s="9">
        <v>2</v>
      </c>
      <c r="M11" s="9" t="s">
        <v>84</v>
      </c>
      <c r="N11" s="9"/>
      <c r="O11" s="9"/>
      <c r="P11" s="9">
        <v>2</v>
      </c>
    </row>
    <row r="12" spans="2:16" x14ac:dyDescent="0.2">
      <c r="B12" s="9">
        <v>48</v>
      </c>
      <c r="C12" s="9" t="s">
        <v>46</v>
      </c>
      <c r="D12" s="9"/>
      <c r="E12" s="9"/>
      <c r="F12" s="9">
        <v>48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  <c r="L12" s="9">
        <v>2</v>
      </c>
      <c r="M12" s="9" t="s">
        <v>85</v>
      </c>
      <c r="N12" s="9"/>
      <c r="O12" s="9"/>
      <c r="P12" s="9">
        <v>2</v>
      </c>
    </row>
    <row r="13" spans="2:16" x14ac:dyDescent="0.2">
      <c r="B13" s="9">
        <v>84</v>
      </c>
      <c r="C13" s="9" t="s">
        <v>67</v>
      </c>
      <c r="D13" s="9"/>
      <c r="E13" s="9">
        <v>42</v>
      </c>
      <c r="F13" s="9">
        <v>42</v>
      </c>
      <c r="G13" s="8">
        <f>Tabla13[[#This Row],[COMPLETE]]/Tabla13[[#This Row],[WOS]]</f>
        <v>0</v>
      </c>
      <c r="H13" s="8">
        <f>Tabla13[[#This Row],[FAILED]]/Tabla13[[#This Row],[WOS]]</f>
        <v>0.5</v>
      </c>
      <c r="I13" s="8">
        <f>Tabla13[[#This Row],[TIMEOUT]]/Tabla13[[#This Row],[WOS]]</f>
        <v>0.5</v>
      </c>
      <c r="L13" s="9">
        <v>2</v>
      </c>
      <c r="M13" s="9" t="s">
        <v>86</v>
      </c>
      <c r="N13" s="9"/>
      <c r="O13" s="9"/>
      <c r="P13" s="9">
        <v>2</v>
      </c>
    </row>
    <row r="14" spans="2:16" x14ac:dyDescent="0.2">
      <c r="B14" s="9">
        <v>41</v>
      </c>
      <c r="C14" s="9" t="s">
        <v>45</v>
      </c>
      <c r="D14" s="9"/>
      <c r="E14" s="9"/>
      <c r="F14" s="9">
        <v>41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  <c r="L14" s="9">
        <v>1</v>
      </c>
      <c r="M14" s="9" t="s">
        <v>87</v>
      </c>
      <c r="N14" s="9">
        <v>1</v>
      </c>
      <c r="O14" s="9"/>
      <c r="P14" s="9"/>
    </row>
    <row r="15" spans="2:16" x14ac:dyDescent="0.2">
      <c r="B15" s="9">
        <v>41</v>
      </c>
      <c r="C15" s="9" t="s">
        <v>48</v>
      </c>
      <c r="D15" s="9"/>
      <c r="E15" s="9"/>
      <c r="F15" s="9">
        <v>41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  <c r="L15" s="9">
        <v>2</v>
      </c>
      <c r="M15" s="9" t="s">
        <v>88</v>
      </c>
      <c r="N15" s="9"/>
      <c r="O15" s="9"/>
      <c r="P15" s="9">
        <v>2</v>
      </c>
    </row>
    <row r="16" spans="2:16" x14ac:dyDescent="0.2">
      <c r="B16" s="9">
        <v>33</v>
      </c>
      <c r="C16" s="9" t="s">
        <v>14</v>
      </c>
      <c r="D16" s="9"/>
      <c r="E16" s="9"/>
      <c r="F16" s="9">
        <v>33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  <c r="L16" s="9">
        <v>3</v>
      </c>
      <c r="M16" s="9" t="s">
        <v>89</v>
      </c>
      <c r="N16" s="9"/>
      <c r="O16" s="9"/>
      <c r="P16" s="9">
        <v>3</v>
      </c>
    </row>
    <row r="17" spans="2:16" x14ac:dyDescent="0.2">
      <c r="B17" s="9">
        <v>187</v>
      </c>
      <c r="C17" s="9" t="s">
        <v>15</v>
      </c>
      <c r="D17" s="9">
        <v>157</v>
      </c>
      <c r="E17" s="9">
        <v>10</v>
      </c>
      <c r="F17" s="9">
        <v>20</v>
      </c>
      <c r="G17" s="8">
        <f>Tabla13[[#This Row],[COMPLETE]]/Tabla13[[#This Row],[WOS]]</f>
        <v>0.83957219251336901</v>
      </c>
      <c r="H17" s="8">
        <f>Tabla13[[#This Row],[FAILED]]/Tabla13[[#This Row],[WOS]]</f>
        <v>5.3475935828877004E-2</v>
      </c>
      <c r="I17" s="8">
        <f>Tabla13[[#This Row],[TIMEOUT]]/Tabla13[[#This Row],[WOS]]</f>
        <v>0.10695187165775401</v>
      </c>
      <c r="L17" s="9">
        <v>48</v>
      </c>
      <c r="M17" s="9" t="s">
        <v>57</v>
      </c>
      <c r="N17" s="9">
        <v>41</v>
      </c>
      <c r="O17" s="9">
        <v>7</v>
      </c>
      <c r="P17" s="9"/>
    </row>
    <row r="18" spans="2:16" x14ac:dyDescent="0.2">
      <c r="B18" s="9">
        <v>19</v>
      </c>
      <c r="C18" s="9" t="s">
        <v>61</v>
      </c>
      <c r="D18" s="9"/>
      <c r="E18" s="9"/>
      <c r="F18" s="9">
        <v>19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  <c r="L18" s="9">
        <v>41</v>
      </c>
      <c r="M18" s="9" t="s">
        <v>58</v>
      </c>
      <c r="N18" s="9">
        <v>15</v>
      </c>
      <c r="O18" s="9">
        <v>26</v>
      </c>
      <c r="P18" s="9"/>
    </row>
    <row r="19" spans="2:16" x14ac:dyDescent="0.2">
      <c r="B19" s="9">
        <v>4</v>
      </c>
      <c r="C19" s="9" t="s">
        <v>62</v>
      </c>
      <c r="D19" s="9"/>
      <c r="E19" s="9"/>
      <c r="F19" s="9">
        <v>4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  <c r="L19" s="9">
        <v>65</v>
      </c>
      <c r="M19" s="9" t="s">
        <v>59</v>
      </c>
      <c r="N19" s="9">
        <v>44</v>
      </c>
      <c r="O19" s="9">
        <v>21</v>
      </c>
      <c r="P19" s="9"/>
    </row>
    <row r="20" spans="2:16" x14ac:dyDescent="0.2">
      <c r="B20" s="9">
        <v>3</v>
      </c>
      <c r="C20" s="9" t="s">
        <v>89</v>
      </c>
      <c r="D20" s="9"/>
      <c r="E20" s="9"/>
      <c r="F20" s="9">
        <v>3</v>
      </c>
      <c r="G20" s="8">
        <f>Tabla13[[#This Row],[COMPLETE]]/Tabla13[[#This Row],[WOS]]</f>
        <v>0</v>
      </c>
      <c r="H20" s="8">
        <f>Tabla13[[#This Row],[FAILED]]/Tabla13[[#This Row],[WOS]]</f>
        <v>0</v>
      </c>
      <c r="I20" s="8">
        <f>Tabla13[[#This Row],[TIMEOUT]]/Tabla13[[#This Row],[WOS]]</f>
        <v>1</v>
      </c>
      <c r="L20" s="9">
        <v>49</v>
      </c>
      <c r="M20" s="9" t="s">
        <v>60</v>
      </c>
      <c r="N20" s="9"/>
      <c r="O20" s="9"/>
      <c r="P20" s="9">
        <v>49</v>
      </c>
    </row>
    <row r="21" spans="2:16" x14ac:dyDescent="0.2">
      <c r="B21" s="9">
        <v>2</v>
      </c>
      <c r="C21" s="9" t="s">
        <v>81</v>
      </c>
      <c r="D21" s="9"/>
      <c r="E21" s="9"/>
      <c r="F21" s="9">
        <v>2</v>
      </c>
      <c r="G21" s="8">
        <f>Tabla13[[#This Row],[COMPLETE]]/Tabla13[[#This Row],[WOS]]</f>
        <v>0</v>
      </c>
      <c r="H21" s="8">
        <f>Tabla13[[#This Row],[FAILED]]/Tabla13[[#This Row],[WOS]]</f>
        <v>0</v>
      </c>
      <c r="I21" s="8">
        <f>Tabla13[[#This Row],[TIMEOUT]]/Tabla13[[#This Row],[WOS]]</f>
        <v>1</v>
      </c>
      <c r="L21" s="9">
        <v>19</v>
      </c>
      <c r="M21" s="9" t="s">
        <v>61</v>
      </c>
      <c r="N21" s="9"/>
      <c r="O21" s="9"/>
      <c r="P21" s="9">
        <v>19</v>
      </c>
    </row>
    <row r="22" spans="2:16" x14ac:dyDescent="0.2">
      <c r="B22" s="9">
        <v>2</v>
      </c>
      <c r="C22" s="9" t="s">
        <v>84</v>
      </c>
      <c r="D22" s="9"/>
      <c r="E22" s="9"/>
      <c r="F22" s="9">
        <v>2</v>
      </c>
      <c r="G22" s="8">
        <f>Tabla13[[#This Row],[COMPLETE]]/Tabla13[[#This Row],[WOS]]</f>
        <v>0</v>
      </c>
      <c r="H22" s="8">
        <f>Tabla13[[#This Row],[FAILED]]/Tabla13[[#This Row],[WOS]]</f>
        <v>0</v>
      </c>
      <c r="I22" s="8">
        <f>Tabla13[[#This Row],[TIMEOUT]]/Tabla13[[#This Row],[WOS]]</f>
        <v>1</v>
      </c>
      <c r="L22" s="9">
        <v>4</v>
      </c>
      <c r="M22" s="9" t="s">
        <v>62</v>
      </c>
      <c r="N22" s="9"/>
      <c r="O22" s="9"/>
      <c r="P22" s="9">
        <v>4</v>
      </c>
    </row>
    <row r="23" spans="2:16" x14ac:dyDescent="0.2">
      <c r="B23" s="9">
        <v>2</v>
      </c>
      <c r="C23" s="9" t="s">
        <v>85</v>
      </c>
      <c r="D23" s="9"/>
      <c r="E23" s="9"/>
      <c r="F23" s="9">
        <v>2</v>
      </c>
      <c r="G23" s="8">
        <f>Tabla13[[#This Row],[COMPLETE]]/Tabla13[[#This Row],[WOS]]</f>
        <v>0</v>
      </c>
      <c r="H23" s="8">
        <f>Tabla13[[#This Row],[FAILED]]/Tabla13[[#This Row],[WOS]]</f>
        <v>0</v>
      </c>
      <c r="I23" s="8">
        <f>Tabla13[[#This Row],[TIMEOUT]]/Tabla13[[#This Row],[WOS]]</f>
        <v>1</v>
      </c>
      <c r="L23" s="9">
        <v>109</v>
      </c>
      <c r="M23" s="9" t="s">
        <v>63</v>
      </c>
      <c r="N23" s="9">
        <v>43</v>
      </c>
      <c r="O23" s="9">
        <v>66</v>
      </c>
      <c r="P23" s="9"/>
    </row>
    <row r="24" spans="2:16" x14ac:dyDescent="0.2">
      <c r="B24" s="9">
        <v>2</v>
      </c>
      <c r="C24" s="9" t="s">
        <v>86</v>
      </c>
      <c r="D24" s="9"/>
      <c r="E24" s="9"/>
      <c r="F24" s="9">
        <v>2</v>
      </c>
      <c r="G24" s="8">
        <f>Tabla13[[#This Row],[COMPLETE]]/Tabla13[[#This Row],[WOS]]</f>
        <v>0</v>
      </c>
      <c r="H24" s="8">
        <f>Tabla13[[#This Row],[FAILED]]/Tabla13[[#This Row],[WOS]]</f>
        <v>0</v>
      </c>
      <c r="I24" s="8">
        <f>Tabla13[[#This Row],[TIMEOUT]]/Tabla13[[#This Row],[WOS]]</f>
        <v>1</v>
      </c>
      <c r="L24" s="9">
        <v>1</v>
      </c>
      <c r="M24" s="9" t="s">
        <v>90</v>
      </c>
      <c r="N24" s="9"/>
      <c r="O24" s="9"/>
      <c r="P24" s="9">
        <v>1</v>
      </c>
    </row>
    <row r="25" spans="2:16" x14ac:dyDescent="0.2">
      <c r="B25" s="9">
        <v>2</v>
      </c>
      <c r="C25" s="9" t="s">
        <v>88</v>
      </c>
      <c r="D25" s="9"/>
      <c r="E25" s="9"/>
      <c r="F25" s="9">
        <v>2</v>
      </c>
      <c r="G25" s="8">
        <f>Tabla13[[#This Row],[COMPLETE]]/Tabla13[[#This Row],[WOS]]</f>
        <v>0</v>
      </c>
      <c r="H25" s="8">
        <f>Tabla13[[#This Row],[FAILED]]/Tabla13[[#This Row],[WOS]]</f>
        <v>0</v>
      </c>
      <c r="I25" s="8">
        <f>Tabla13[[#This Row],[TIMEOUT]]/Tabla13[[#This Row],[WOS]]</f>
        <v>1</v>
      </c>
      <c r="L25" s="9">
        <v>1496</v>
      </c>
      <c r="M25" s="9" t="s">
        <v>64</v>
      </c>
      <c r="N25" s="9">
        <v>1399</v>
      </c>
      <c r="O25" s="9">
        <v>97</v>
      </c>
      <c r="P25" s="9"/>
    </row>
    <row r="26" spans="2:16" x14ac:dyDescent="0.2">
      <c r="B26" s="9">
        <v>1</v>
      </c>
      <c r="C26" s="9" t="s">
        <v>90</v>
      </c>
      <c r="D26" s="9"/>
      <c r="E26" s="9"/>
      <c r="F26" s="9">
        <v>1</v>
      </c>
      <c r="G26" s="8">
        <f>Tabla13[[#This Row],[COMPLETE]]/Tabla13[[#This Row],[WOS]]</f>
        <v>0</v>
      </c>
      <c r="H26" s="8">
        <f>Tabla13[[#This Row],[FAILED]]/Tabla13[[#This Row],[WOS]]</f>
        <v>0</v>
      </c>
      <c r="I26" s="8">
        <f>Tabla13[[#This Row],[TIMEOUT]]/Tabla13[[#This Row],[WOS]]</f>
        <v>1</v>
      </c>
      <c r="L26" s="9">
        <v>9</v>
      </c>
      <c r="M26" s="9" t="s">
        <v>65</v>
      </c>
      <c r="N26" s="9">
        <v>1</v>
      </c>
      <c r="O26" s="9">
        <v>8</v>
      </c>
      <c r="P26" s="9"/>
    </row>
    <row r="27" spans="2:16" x14ac:dyDescent="0.2">
      <c r="B27" s="9">
        <v>1</v>
      </c>
      <c r="C27" s="9" t="s">
        <v>73</v>
      </c>
      <c r="D27" s="9"/>
      <c r="E27" s="9"/>
      <c r="F27" s="9">
        <v>1</v>
      </c>
      <c r="G27" s="8">
        <f>Tabla13[[#This Row],[COMPLETE]]/Tabla13[[#This Row],[WOS]]</f>
        <v>0</v>
      </c>
      <c r="H27" s="8">
        <f>Tabla13[[#This Row],[FAILED]]/Tabla13[[#This Row],[WOS]]</f>
        <v>0</v>
      </c>
      <c r="I27" s="8">
        <f>Tabla13[[#This Row],[TIMEOUT]]/Tabla13[[#This Row],[WOS]]</f>
        <v>1</v>
      </c>
      <c r="L27" s="9">
        <v>356</v>
      </c>
      <c r="M27" s="9" t="s">
        <v>66</v>
      </c>
      <c r="N27" s="9">
        <v>296</v>
      </c>
      <c r="O27" s="9">
        <v>60</v>
      </c>
      <c r="P27" s="9"/>
    </row>
    <row r="28" spans="2:16" x14ac:dyDescent="0.2">
      <c r="B28" s="9">
        <v>1</v>
      </c>
      <c r="C28" s="9" t="s">
        <v>92</v>
      </c>
      <c r="D28" s="9"/>
      <c r="E28" s="9"/>
      <c r="F28" s="9">
        <v>1</v>
      </c>
      <c r="G28" s="8">
        <f>Tabla13[[#This Row],[COMPLETE]]/Tabla13[[#This Row],[WOS]]</f>
        <v>0</v>
      </c>
      <c r="H28" s="8">
        <f>Tabla13[[#This Row],[FAILED]]/Tabla13[[#This Row],[WOS]]</f>
        <v>0</v>
      </c>
      <c r="I28" s="8">
        <f>Tabla13[[#This Row],[TIMEOUT]]/Tabla13[[#This Row],[WOS]]</f>
        <v>1</v>
      </c>
      <c r="L28" s="9">
        <v>84</v>
      </c>
      <c r="M28" s="9" t="s">
        <v>67</v>
      </c>
      <c r="N28" s="9"/>
      <c r="O28" s="9">
        <v>42</v>
      </c>
      <c r="P28" s="9">
        <v>42</v>
      </c>
    </row>
    <row r="29" spans="2:16" x14ac:dyDescent="0.2">
      <c r="B29" s="9">
        <v>28</v>
      </c>
      <c r="C29" s="9" t="s">
        <v>53</v>
      </c>
      <c r="D29" s="9">
        <v>1</v>
      </c>
      <c r="E29" s="9">
        <v>27</v>
      </c>
      <c r="F29" s="9"/>
      <c r="G29" s="8">
        <f>Tabla13[[#This Row],[COMPLETE]]/Tabla13[[#This Row],[WOS]]</f>
        <v>3.5714285714285712E-2</v>
      </c>
      <c r="H29" s="8">
        <f>Tabla13[[#This Row],[FAILED]]/Tabla13[[#This Row],[WOS]]</f>
        <v>0.9642857142857143</v>
      </c>
      <c r="I29" s="8">
        <f>Tabla13[[#This Row],[TIMEOUT]]/Tabla13[[#This Row],[WOS]]</f>
        <v>0</v>
      </c>
      <c r="L29" s="9">
        <v>623</v>
      </c>
      <c r="M29" s="9" t="s">
        <v>68</v>
      </c>
      <c r="N29" s="9">
        <v>531</v>
      </c>
      <c r="O29" s="9">
        <v>92</v>
      </c>
      <c r="P29" s="9"/>
    </row>
    <row r="30" spans="2:16" x14ac:dyDescent="0.2">
      <c r="B30" s="9">
        <v>4</v>
      </c>
      <c r="C30" s="9" t="s">
        <v>80</v>
      </c>
      <c r="D30" s="9">
        <v>1</v>
      </c>
      <c r="E30" s="9">
        <v>3</v>
      </c>
      <c r="F30" s="9"/>
      <c r="G30" s="8">
        <f>Tabla13[[#This Row],[COMPLETE]]/Tabla13[[#This Row],[WOS]]</f>
        <v>0.25</v>
      </c>
      <c r="H30" s="8">
        <f>Tabla13[[#This Row],[FAILED]]/Tabla13[[#This Row],[WOS]]</f>
        <v>0.75</v>
      </c>
      <c r="I30" s="8">
        <f>Tabla13[[#This Row],[TIMEOUT]]/Tabla13[[#This Row],[WOS]]</f>
        <v>0</v>
      </c>
      <c r="L30" s="9">
        <v>133</v>
      </c>
      <c r="M30" s="9" t="s">
        <v>69</v>
      </c>
      <c r="N30" s="9">
        <v>118</v>
      </c>
      <c r="O30" s="9">
        <v>15</v>
      </c>
      <c r="P30" s="9"/>
    </row>
    <row r="31" spans="2:16" x14ac:dyDescent="0.2">
      <c r="B31" s="9">
        <v>14</v>
      </c>
      <c r="C31" s="9" t="s">
        <v>54</v>
      </c>
      <c r="D31" s="9">
        <v>12</v>
      </c>
      <c r="E31" s="9">
        <v>2</v>
      </c>
      <c r="F31" s="9"/>
      <c r="G31" s="8">
        <f>Tabla13[[#This Row],[COMPLETE]]/Tabla13[[#This Row],[WOS]]</f>
        <v>0.8571428571428571</v>
      </c>
      <c r="H31" s="8">
        <f>Tabla13[[#This Row],[FAILED]]/Tabla13[[#This Row],[WOS]]</f>
        <v>0.14285714285714285</v>
      </c>
      <c r="I31" s="8">
        <f>Tabla13[[#This Row],[TIMEOUT]]/Tabla13[[#This Row],[WOS]]</f>
        <v>0</v>
      </c>
      <c r="L31" s="9">
        <v>601</v>
      </c>
      <c r="M31" s="9" t="s">
        <v>70</v>
      </c>
      <c r="N31" s="9">
        <v>498</v>
      </c>
      <c r="O31" s="9">
        <v>103</v>
      </c>
      <c r="P31" s="9"/>
    </row>
    <row r="32" spans="2:16" x14ac:dyDescent="0.2">
      <c r="B32" s="9">
        <v>44</v>
      </c>
      <c r="C32" s="9" t="s">
        <v>55</v>
      </c>
      <c r="D32" s="9">
        <v>18</v>
      </c>
      <c r="E32" s="9">
        <v>26</v>
      </c>
      <c r="F32" s="9"/>
      <c r="G32" s="8">
        <f>Tabla13[[#This Row],[COMPLETE]]/Tabla13[[#This Row],[WOS]]</f>
        <v>0.40909090909090912</v>
      </c>
      <c r="H32" s="8">
        <f>Tabla13[[#This Row],[FAILED]]/Tabla13[[#This Row],[WOS]]</f>
        <v>0.59090909090909094</v>
      </c>
      <c r="I32" s="8">
        <f>Tabla13[[#This Row],[TIMEOUT]]/Tabla13[[#This Row],[WOS]]</f>
        <v>0</v>
      </c>
      <c r="L32" s="9">
        <v>28</v>
      </c>
      <c r="M32" s="9" t="s">
        <v>23</v>
      </c>
      <c r="N32" s="9">
        <v>28</v>
      </c>
      <c r="O32" s="9"/>
      <c r="P32" s="9"/>
    </row>
    <row r="33" spans="2:16" x14ac:dyDescent="0.2">
      <c r="B33" s="9">
        <v>1380</v>
      </c>
      <c r="C33" s="9" t="s">
        <v>56</v>
      </c>
      <c r="D33" s="9">
        <v>1302</v>
      </c>
      <c r="E33" s="9">
        <v>78</v>
      </c>
      <c r="F33" s="9"/>
      <c r="G33" s="8">
        <f>Tabla13[[#This Row],[COMPLETE]]/Tabla13[[#This Row],[WOS]]</f>
        <v>0.94347826086956521</v>
      </c>
      <c r="H33" s="8">
        <f>Tabla13[[#This Row],[FAILED]]/Tabla13[[#This Row],[WOS]]</f>
        <v>5.6521739130434782E-2</v>
      </c>
      <c r="I33" s="8">
        <f>Tabla13[[#This Row],[TIMEOUT]]/Tabla13[[#This Row],[WOS]]</f>
        <v>0</v>
      </c>
      <c r="L33" s="9">
        <v>3472</v>
      </c>
      <c r="M33" s="9" t="s">
        <v>36</v>
      </c>
      <c r="N33" s="9">
        <v>2436</v>
      </c>
      <c r="O33" s="9">
        <v>1036</v>
      </c>
      <c r="P33" s="9"/>
    </row>
    <row r="34" spans="2:16" x14ac:dyDescent="0.2">
      <c r="B34" s="9">
        <v>1</v>
      </c>
      <c r="C34" s="9" t="s">
        <v>82</v>
      </c>
      <c r="D34" s="9">
        <v>1</v>
      </c>
      <c r="E34" s="9"/>
      <c r="F34" s="9"/>
      <c r="G34" s="8">
        <f>Tabla13[[#This Row],[COMPLETE]]/Tabla13[[#This Row],[WOS]]</f>
        <v>1</v>
      </c>
      <c r="H34" s="8">
        <f>Tabla13[[#This Row],[FAILED]]/Tabla13[[#This Row],[WOS]]</f>
        <v>0</v>
      </c>
      <c r="I34" s="8">
        <f>Tabla13[[#This Row],[TIMEOUT]]/Tabla13[[#This Row],[WOS]]</f>
        <v>0</v>
      </c>
      <c r="L34" s="9">
        <v>48</v>
      </c>
      <c r="M34" s="9" t="s">
        <v>47</v>
      </c>
      <c r="N34" s="9"/>
      <c r="O34" s="9"/>
      <c r="P34" s="9">
        <v>48</v>
      </c>
    </row>
    <row r="35" spans="2:16" x14ac:dyDescent="0.2">
      <c r="B35" s="9">
        <v>1</v>
      </c>
      <c r="C35" s="9" t="s">
        <v>83</v>
      </c>
      <c r="D35" s="9">
        <v>1</v>
      </c>
      <c r="E35" s="9"/>
      <c r="F35" s="9"/>
      <c r="G35" s="8">
        <f>Tabla13[[#This Row],[COMPLETE]]/Tabla13[[#This Row],[WOS]]</f>
        <v>1</v>
      </c>
      <c r="H35" s="8">
        <f>Tabla13[[#This Row],[FAILED]]/Tabla13[[#This Row],[WOS]]</f>
        <v>0</v>
      </c>
      <c r="I35" s="8">
        <f>Tabla13[[#This Row],[TIMEOUT]]/Tabla13[[#This Row],[WOS]]</f>
        <v>0</v>
      </c>
      <c r="L35" s="9">
        <v>5</v>
      </c>
      <c r="M35" s="9" t="s">
        <v>91</v>
      </c>
      <c r="N35" s="9">
        <v>2</v>
      </c>
      <c r="O35" s="9">
        <v>3</v>
      </c>
      <c r="P35" s="9"/>
    </row>
    <row r="36" spans="2:16" x14ac:dyDescent="0.2">
      <c r="B36" s="9">
        <v>1</v>
      </c>
      <c r="C36" s="9" t="s">
        <v>87</v>
      </c>
      <c r="D36" s="9">
        <v>1</v>
      </c>
      <c r="E36" s="9"/>
      <c r="F36" s="9"/>
      <c r="G36" s="8">
        <f>Tabla13[[#This Row],[COMPLETE]]/Tabla13[[#This Row],[WOS]]</f>
        <v>1</v>
      </c>
      <c r="H36" s="8">
        <f>Tabla13[[#This Row],[FAILED]]/Tabla13[[#This Row],[WOS]]</f>
        <v>0</v>
      </c>
      <c r="I36" s="8">
        <f>Tabla13[[#This Row],[TIMEOUT]]/Tabla13[[#This Row],[WOS]]</f>
        <v>0</v>
      </c>
      <c r="L36" s="9">
        <v>307</v>
      </c>
      <c r="M36" s="9" t="s">
        <v>40</v>
      </c>
      <c r="N36" s="9">
        <v>177</v>
      </c>
      <c r="O36" s="9">
        <v>24</v>
      </c>
      <c r="P36" s="9">
        <v>106</v>
      </c>
    </row>
    <row r="37" spans="2:16" x14ac:dyDescent="0.2">
      <c r="B37" s="9">
        <v>48</v>
      </c>
      <c r="C37" s="9" t="s">
        <v>57</v>
      </c>
      <c r="D37" s="9">
        <v>41</v>
      </c>
      <c r="E37" s="9">
        <v>7</v>
      </c>
      <c r="F37" s="9"/>
      <c r="G37" s="8">
        <f>Tabla13[[#This Row],[COMPLETE]]/Tabla13[[#This Row],[WOS]]</f>
        <v>0.85416666666666663</v>
      </c>
      <c r="H37" s="8">
        <f>Tabla13[[#This Row],[FAILED]]/Tabla13[[#This Row],[WOS]]</f>
        <v>0.14583333333333334</v>
      </c>
      <c r="I37" s="8">
        <f>Tabla13[[#This Row],[TIMEOUT]]/Tabla13[[#This Row],[WOS]]</f>
        <v>0</v>
      </c>
      <c r="L37" s="9">
        <v>147</v>
      </c>
      <c r="M37" s="9" t="s">
        <v>24</v>
      </c>
      <c r="N37" s="9">
        <v>84</v>
      </c>
      <c r="O37" s="9">
        <v>63</v>
      </c>
      <c r="P37" s="9"/>
    </row>
    <row r="38" spans="2:16" x14ac:dyDescent="0.2">
      <c r="B38" s="9">
        <v>41</v>
      </c>
      <c r="C38" s="9" t="s">
        <v>58</v>
      </c>
      <c r="D38" s="9">
        <v>15</v>
      </c>
      <c r="E38" s="9">
        <v>26</v>
      </c>
      <c r="F38" s="9"/>
      <c r="G38" s="8">
        <f>Tabla13[[#This Row],[COMPLETE]]/Tabla13[[#This Row],[WOS]]</f>
        <v>0.36585365853658536</v>
      </c>
      <c r="H38" s="8">
        <f>Tabla13[[#This Row],[FAILED]]/Tabla13[[#This Row],[WOS]]</f>
        <v>0.63414634146341464</v>
      </c>
      <c r="I38" s="8">
        <f>Tabla13[[#This Row],[TIMEOUT]]/Tabla13[[#This Row],[WOS]]</f>
        <v>0</v>
      </c>
      <c r="L38" s="9">
        <v>1743</v>
      </c>
      <c r="M38" s="9" t="s">
        <v>25</v>
      </c>
      <c r="N38" s="9">
        <v>1607</v>
      </c>
      <c r="O38" s="9">
        <v>136</v>
      </c>
      <c r="P38" s="9"/>
    </row>
    <row r="39" spans="2:16" x14ac:dyDescent="0.2">
      <c r="B39" s="9">
        <v>65</v>
      </c>
      <c r="C39" s="9" t="s">
        <v>59</v>
      </c>
      <c r="D39" s="9">
        <v>44</v>
      </c>
      <c r="E39" s="9">
        <v>21</v>
      </c>
      <c r="F39" s="9"/>
      <c r="G39" s="8">
        <f>Tabla13[[#This Row],[COMPLETE]]/Tabla13[[#This Row],[WOS]]</f>
        <v>0.67692307692307696</v>
      </c>
      <c r="H39" s="8">
        <f>Tabla13[[#This Row],[FAILED]]/Tabla13[[#This Row],[WOS]]</f>
        <v>0.32307692307692309</v>
      </c>
      <c r="I39" s="8">
        <f>Tabla13[[#This Row],[TIMEOUT]]/Tabla13[[#This Row],[WOS]]</f>
        <v>0</v>
      </c>
      <c r="L39" s="9">
        <v>177</v>
      </c>
      <c r="M39" s="9" t="s">
        <v>26</v>
      </c>
      <c r="N39" s="9">
        <v>168</v>
      </c>
      <c r="O39" s="9">
        <v>9</v>
      </c>
      <c r="P39" s="9"/>
    </row>
    <row r="40" spans="2:16" x14ac:dyDescent="0.2">
      <c r="B40" s="9">
        <v>109</v>
      </c>
      <c r="C40" s="9" t="s">
        <v>63</v>
      </c>
      <c r="D40" s="9">
        <v>43</v>
      </c>
      <c r="E40" s="9">
        <v>66</v>
      </c>
      <c r="F40" s="9"/>
      <c r="G40" s="8">
        <f>Tabla13[[#This Row],[COMPLETE]]/Tabla13[[#This Row],[WOS]]</f>
        <v>0.39449541284403672</v>
      </c>
      <c r="H40" s="8">
        <f>Tabla13[[#This Row],[FAILED]]/Tabla13[[#This Row],[WOS]]</f>
        <v>0.60550458715596334</v>
      </c>
      <c r="I40" s="8">
        <f>Tabla13[[#This Row],[TIMEOUT]]/Tabla13[[#This Row],[WOS]]</f>
        <v>0</v>
      </c>
      <c r="L40" s="9">
        <v>476</v>
      </c>
      <c r="M40" s="9" t="s">
        <v>27</v>
      </c>
      <c r="N40" s="9">
        <v>437</v>
      </c>
      <c r="O40" s="9">
        <v>39</v>
      </c>
      <c r="P40" s="9"/>
    </row>
    <row r="41" spans="2:16" x14ac:dyDescent="0.2">
      <c r="B41" s="9">
        <v>1496</v>
      </c>
      <c r="C41" s="9" t="s">
        <v>64</v>
      </c>
      <c r="D41" s="9">
        <v>1399</v>
      </c>
      <c r="E41" s="9">
        <v>97</v>
      </c>
      <c r="F41" s="9"/>
      <c r="G41" s="8">
        <f>Tabla13[[#This Row],[COMPLETE]]/Tabla13[[#This Row],[WOS]]</f>
        <v>0.93516042780748665</v>
      </c>
      <c r="H41" s="8">
        <f>Tabla13[[#This Row],[FAILED]]/Tabla13[[#This Row],[WOS]]</f>
        <v>6.4839572192513364E-2</v>
      </c>
      <c r="I41" s="8">
        <f>Tabla13[[#This Row],[TIMEOUT]]/Tabla13[[#This Row],[WOS]]</f>
        <v>0</v>
      </c>
      <c r="L41" s="9">
        <v>493</v>
      </c>
      <c r="M41" s="9" t="s">
        <v>28</v>
      </c>
      <c r="N41" s="9">
        <v>474</v>
      </c>
      <c r="O41" s="9">
        <v>19</v>
      </c>
      <c r="P41" s="9"/>
    </row>
    <row r="42" spans="2:16" x14ac:dyDescent="0.2">
      <c r="B42" s="9">
        <v>9</v>
      </c>
      <c r="C42" s="9" t="s">
        <v>65</v>
      </c>
      <c r="D42" s="9">
        <v>1</v>
      </c>
      <c r="E42" s="9">
        <v>8</v>
      </c>
      <c r="F42" s="9"/>
      <c r="G42" s="8">
        <f>Tabla13[[#This Row],[COMPLETE]]/Tabla13[[#This Row],[WOS]]</f>
        <v>0.1111111111111111</v>
      </c>
      <c r="H42" s="8">
        <f>Tabla13[[#This Row],[FAILED]]/Tabla13[[#This Row],[WOS]]</f>
        <v>0.88888888888888884</v>
      </c>
      <c r="I42" s="8">
        <f>Tabla13[[#This Row],[TIMEOUT]]/Tabla13[[#This Row],[WOS]]</f>
        <v>0</v>
      </c>
      <c r="L42" s="9">
        <v>159</v>
      </c>
      <c r="M42" s="9" t="s">
        <v>43</v>
      </c>
      <c r="N42" s="9">
        <v>10</v>
      </c>
      <c r="O42" s="9">
        <v>64</v>
      </c>
      <c r="P42" s="9">
        <v>85</v>
      </c>
    </row>
    <row r="43" spans="2:16" x14ac:dyDescent="0.2">
      <c r="B43" s="9">
        <v>356</v>
      </c>
      <c r="C43" s="9" t="s">
        <v>66</v>
      </c>
      <c r="D43" s="9">
        <v>296</v>
      </c>
      <c r="E43" s="9">
        <v>60</v>
      </c>
      <c r="F43" s="9"/>
      <c r="G43" s="8">
        <f>Tabla13[[#This Row],[COMPLETE]]/Tabla13[[#This Row],[WOS]]</f>
        <v>0.8314606741573034</v>
      </c>
      <c r="H43" s="8">
        <f>Tabla13[[#This Row],[FAILED]]/Tabla13[[#This Row],[WOS]]</f>
        <v>0.16853932584269662</v>
      </c>
      <c r="I43" s="8">
        <f>Tabla13[[#This Row],[TIMEOUT]]/Tabla13[[#This Row],[WOS]]</f>
        <v>0</v>
      </c>
      <c r="L43" s="9">
        <v>143</v>
      </c>
      <c r="M43" s="9" t="s">
        <v>44</v>
      </c>
      <c r="N43" s="9"/>
      <c r="O43" s="9"/>
      <c r="P43" s="9">
        <v>143</v>
      </c>
    </row>
    <row r="44" spans="2:16" x14ac:dyDescent="0.2">
      <c r="B44" s="9">
        <v>623</v>
      </c>
      <c r="C44" s="9" t="s">
        <v>68</v>
      </c>
      <c r="D44" s="9">
        <v>531</v>
      </c>
      <c r="E44" s="9">
        <v>92</v>
      </c>
      <c r="F44" s="9"/>
      <c r="G44" s="8">
        <f>Tabla13[[#This Row],[COMPLETE]]/Tabla13[[#This Row],[WOS]]</f>
        <v>0.8523274478330658</v>
      </c>
      <c r="H44" s="8">
        <f>Tabla13[[#This Row],[FAILED]]/Tabla13[[#This Row],[WOS]]</f>
        <v>0.1476725521669342</v>
      </c>
      <c r="I44" s="8">
        <f>Tabla13[[#This Row],[TIMEOUT]]/Tabla13[[#This Row],[WOS]]</f>
        <v>0</v>
      </c>
      <c r="L44" s="9">
        <v>451</v>
      </c>
      <c r="M44" s="9" t="s">
        <v>29</v>
      </c>
      <c r="N44" s="9">
        <v>408</v>
      </c>
      <c r="O44" s="9">
        <v>43</v>
      </c>
      <c r="P44" s="9"/>
    </row>
    <row r="45" spans="2:16" x14ac:dyDescent="0.2">
      <c r="B45" s="9">
        <v>133</v>
      </c>
      <c r="C45" s="9" t="s">
        <v>69</v>
      </c>
      <c r="D45" s="9">
        <v>118</v>
      </c>
      <c r="E45" s="9">
        <v>15</v>
      </c>
      <c r="F45" s="9"/>
      <c r="G45" s="8">
        <f>Tabla13[[#This Row],[COMPLETE]]/Tabla13[[#This Row],[WOS]]</f>
        <v>0.88721804511278191</v>
      </c>
      <c r="H45" s="8">
        <f>Tabla13[[#This Row],[FAILED]]/Tabla13[[#This Row],[WOS]]</f>
        <v>0.11278195488721804</v>
      </c>
      <c r="I45" s="8">
        <f>Tabla13[[#This Row],[TIMEOUT]]/Tabla13[[#This Row],[WOS]]</f>
        <v>0</v>
      </c>
      <c r="L45" s="9">
        <v>41</v>
      </c>
      <c r="M45" s="9" t="s">
        <v>45</v>
      </c>
      <c r="N45" s="9"/>
      <c r="O45" s="9"/>
      <c r="P45" s="9">
        <v>41</v>
      </c>
    </row>
    <row r="46" spans="2:16" x14ac:dyDescent="0.2">
      <c r="B46" s="9">
        <v>601</v>
      </c>
      <c r="C46" s="9" t="s">
        <v>70</v>
      </c>
      <c r="D46" s="9">
        <v>498</v>
      </c>
      <c r="E46" s="9">
        <v>103</v>
      </c>
      <c r="F46" s="9"/>
      <c r="G46" s="8">
        <f>Tabla13[[#This Row],[COMPLETE]]/Tabla13[[#This Row],[WOS]]</f>
        <v>0.82861896838602334</v>
      </c>
      <c r="H46" s="8">
        <f>Tabla13[[#This Row],[FAILED]]/Tabla13[[#This Row],[WOS]]</f>
        <v>0.17138103161397669</v>
      </c>
      <c r="I46" s="8">
        <f>Tabla13[[#This Row],[TIMEOUT]]/Tabla13[[#This Row],[WOS]]</f>
        <v>0</v>
      </c>
      <c r="L46" s="9">
        <v>612</v>
      </c>
      <c r="M46" s="9" t="s">
        <v>30</v>
      </c>
      <c r="N46" s="9">
        <v>569</v>
      </c>
      <c r="O46" s="9">
        <v>43</v>
      </c>
      <c r="P46" s="9"/>
    </row>
    <row r="47" spans="2:16" x14ac:dyDescent="0.2">
      <c r="B47" s="9">
        <v>28</v>
      </c>
      <c r="C47" s="9" t="s">
        <v>23</v>
      </c>
      <c r="D47" s="9">
        <v>28</v>
      </c>
      <c r="E47" s="9"/>
      <c r="F47" s="9"/>
      <c r="G47" s="8">
        <f>Tabla13[[#This Row],[COMPLETE]]/Tabla13[[#This Row],[WOS]]</f>
        <v>1</v>
      </c>
      <c r="H47" s="8">
        <f>Tabla13[[#This Row],[FAILED]]/Tabla13[[#This Row],[WOS]]</f>
        <v>0</v>
      </c>
      <c r="I47" s="8">
        <f>Tabla13[[#This Row],[TIMEOUT]]/Tabla13[[#This Row],[WOS]]</f>
        <v>0</v>
      </c>
      <c r="L47" s="9">
        <v>1624</v>
      </c>
      <c r="M47" s="9" t="s">
        <v>38</v>
      </c>
      <c r="N47" s="9"/>
      <c r="O47" s="9"/>
      <c r="P47" s="9">
        <v>1624</v>
      </c>
    </row>
    <row r="48" spans="2:16" x14ac:dyDescent="0.2">
      <c r="B48" s="9">
        <v>3472</v>
      </c>
      <c r="C48" s="9" t="s">
        <v>36</v>
      </c>
      <c r="D48" s="9">
        <v>2436</v>
      </c>
      <c r="E48" s="9">
        <v>1036</v>
      </c>
      <c r="F48" s="9"/>
      <c r="G48" s="8">
        <f>Tabla13[[#This Row],[COMPLETE]]/Tabla13[[#This Row],[WOS]]</f>
        <v>0.70161290322580649</v>
      </c>
      <c r="H48" s="8">
        <f>Tabla13[[#This Row],[FAILED]]/Tabla13[[#This Row],[WOS]]</f>
        <v>0.29838709677419356</v>
      </c>
      <c r="I48" s="8">
        <f>Tabla13[[#This Row],[TIMEOUT]]/Tabla13[[#This Row],[WOS]]</f>
        <v>0</v>
      </c>
      <c r="L48" s="9">
        <v>41</v>
      </c>
      <c r="M48" s="9" t="s">
        <v>48</v>
      </c>
      <c r="N48" s="9"/>
      <c r="O48" s="9"/>
      <c r="P48" s="9">
        <v>41</v>
      </c>
    </row>
    <row r="49" spans="2:16" x14ac:dyDescent="0.2">
      <c r="B49" s="9">
        <v>5</v>
      </c>
      <c r="C49" s="9" t="s">
        <v>91</v>
      </c>
      <c r="D49" s="9">
        <v>2</v>
      </c>
      <c r="E49" s="9">
        <v>3</v>
      </c>
      <c r="F49" s="9"/>
      <c r="G49" s="8">
        <f>Tabla13[[#This Row],[COMPLETE]]/Tabla13[[#This Row],[WOS]]</f>
        <v>0.4</v>
      </c>
      <c r="H49" s="8">
        <f>Tabla13[[#This Row],[FAILED]]/Tabla13[[#This Row],[WOS]]</f>
        <v>0.6</v>
      </c>
      <c r="I49" s="8">
        <f>Tabla13[[#This Row],[TIMEOUT]]/Tabla13[[#This Row],[WOS]]</f>
        <v>0</v>
      </c>
      <c r="L49" s="9">
        <v>184</v>
      </c>
      <c r="M49" s="9" t="s">
        <v>31</v>
      </c>
      <c r="N49" s="9">
        <v>172</v>
      </c>
      <c r="O49" s="9">
        <v>12</v>
      </c>
      <c r="P49" s="9"/>
    </row>
    <row r="50" spans="2:16" x14ac:dyDescent="0.2">
      <c r="B50" s="9">
        <v>147</v>
      </c>
      <c r="C50" s="9" t="s">
        <v>24</v>
      </c>
      <c r="D50" s="9">
        <v>84</v>
      </c>
      <c r="E50" s="9">
        <v>63</v>
      </c>
      <c r="F50" s="9"/>
      <c r="G50" s="8">
        <f>Tabla13[[#This Row],[COMPLETE]]/Tabla13[[#This Row],[WOS]]</f>
        <v>0.5714285714285714</v>
      </c>
      <c r="H50" s="8">
        <f>Tabla13[[#This Row],[FAILED]]/Tabla13[[#This Row],[WOS]]</f>
        <v>0.42857142857142855</v>
      </c>
      <c r="I50" s="8">
        <f>Tabla13[[#This Row],[TIMEOUT]]/Tabla13[[#This Row],[WOS]]</f>
        <v>0</v>
      </c>
      <c r="L50" s="9">
        <v>124</v>
      </c>
      <c r="M50" s="9" t="s">
        <v>32</v>
      </c>
      <c r="N50" s="9">
        <v>108</v>
      </c>
      <c r="O50" s="9">
        <v>16</v>
      </c>
      <c r="P50" s="9"/>
    </row>
    <row r="51" spans="2:16" x14ac:dyDescent="0.2">
      <c r="B51" s="9">
        <v>1743</v>
      </c>
      <c r="C51" s="9" t="s">
        <v>25</v>
      </c>
      <c r="D51" s="9">
        <v>1607</v>
      </c>
      <c r="E51" s="9">
        <v>136</v>
      </c>
      <c r="F51" s="9"/>
      <c r="G51" s="8">
        <f>Tabla13[[#This Row],[COMPLETE]]/Tabla13[[#This Row],[WOS]]</f>
        <v>0.92197360872059664</v>
      </c>
      <c r="H51" s="8">
        <f>Tabla13[[#This Row],[FAILED]]/Tabla13[[#This Row],[WOS]]</f>
        <v>7.8026391279403334E-2</v>
      </c>
      <c r="I51" s="8">
        <f>Tabla13[[#This Row],[TIMEOUT]]/Tabla13[[#This Row],[WOS]]</f>
        <v>0</v>
      </c>
      <c r="L51" s="9">
        <v>129</v>
      </c>
      <c r="M51" s="9" t="s">
        <v>33</v>
      </c>
      <c r="N51" s="9">
        <v>92</v>
      </c>
      <c r="O51" s="9">
        <v>37</v>
      </c>
      <c r="P51" s="9"/>
    </row>
    <row r="52" spans="2:16" x14ac:dyDescent="0.2">
      <c r="B52" s="9">
        <v>177</v>
      </c>
      <c r="C52" s="9" t="s">
        <v>26</v>
      </c>
      <c r="D52" s="9">
        <v>168</v>
      </c>
      <c r="E52" s="9">
        <v>9</v>
      </c>
      <c r="F52" s="9"/>
      <c r="G52" s="8">
        <f>Tabla13[[#This Row],[COMPLETE]]/Tabla13[[#This Row],[WOS]]</f>
        <v>0.94915254237288138</v>
      </c>
      <c r="H52" s="8">
        <f>Tabla13[[#This Row],[FAILED]]/Tabla13[[#This Row],[WOS]]</f>
        <v>5.0847457627118647E-2</v>
      </c>
      <c r="I52" s="8">
        <f>Tabla13[[#This Row],[TIMEOUT]]/Tabla13[[#This Row],[WOS]]</f>
        <v>0</v>
      </c>
      <c r="L52" s="9">
        <v>48</v>
      </c>
      <c r="M52" s="9" t="s">
        <v>46</v>
      </c>
      <c r="N52" s="9"/>
      <c r="O52" s="9"/>
      <c r="P52" s="9">
        <v>48</v>
      </c>
    </row>
    <row r="53" spans="2:16" x14ac:dyDescent="0.2">
      <c r="B53" s="9">
        <v>476</v>
      </c>
      <c r="C53" s="9" t="s">
        <v>27</v>
      </c>
      <c r="D53" s="9">
        <v>437</v>
      </c>
      <c r="E53" s="9">
        <v>39</v>
      </c>
      <c r="F53" s="9"/>
      <c r="G53" s="8">
        <f>Tabla13[[#This Row],[COMPLETE]]/Tabla13[[#This Row],[WOS]]</f>
        <v>0.91806722689075626</v>
      </c>
      <c r="H53" s="8">
        <f>Tabla13[[#This Row],[FAILED]]/Tabla13[[#This Row],[WOS]]</f>
        <v>8.1932773109243698E-2</v>
      </c>
      <c r="I53" s="8">
        <f>Tabla13[[#This Row],[TIMEOUT]]/Tabla13[[#This Row],[WOS]]</f>
        <v>0</v>
      </c>
      <c r="L53" s="9">
        <v>689</v>
      </c>
      <c r="M53" s="9" t="s">
        <v>37</v>
      </c>
      <c r="N53" s="9">
        <v>675</v>
      </c>
      <c r="O53" s="9">
        <v>14</v>
      </c>
      <c r="P53" s="9"/>
    </row>
    <row r="54" spans="2:16" x14ac:dyDescent="0.2">
      <c r="B54" s="9">
        <v>493</v>
      </c>
      <c r="C54" s="9" t="s">
        <v>28</v>
      </c>
      <c r="D54" s="9">
        <v>474</v>
      </c>
      <c r="E54" s="9">
        <v>19</v>
      </c>
      <c r="F54" s="9"/>
      <c r="G54" s="8">
        <f>Tabla13[[#This Row],[COMPLETE]]/Tabla13[[#This Row],[WOS]]</f>
        <v>0.96146044624746452</v>
      </c>
      <c r="H54" s="8">
        <f>Tabla13[[#This Row],[FAILED]]/Tabla13[[#This Row],[WOS]]</f>
        <v>3.8539553752535496E-2</v>
      </c>
      <c r="I54" s="8">
        <f>Tabla13[[#This Row],[TIMEOUT]]/Tabla13[[#This Row],[WOS]]</f>
        <v>0</v>
      </c>
      <c r="L54" s="9">
        <v>86</v>
      </c>
      <c r="M54" s="9" t="s">
        <v>39</v>
      </c>
      <c r="N54" s="9">
        <v>86</v>
      </c>
      <c r="O54" s="9"/>
      <c r="P54" s="9"/>
    </row>
    <row r="55" spans="2:16" x14ac:dyDescent="0.2">
      <c r="B55" s="9">
        <v>451</v>
      </c>
      <c r="C55" s="9" t="s">
        <v>29</v>
      </c>
      <c r="D55" s="9">
        <v>408</v>
      </c>
      <c r="E55" s="9">
        <v>43</v>
      </c>
      <c r="F55" s="9"/>
      <c r="G55" s="8">
        <f>Tabla13[[#This Row],[COMPLETE]]/Tabla13[[#This Row],[WOS]]</f>
        <v>0.90465631929046564</v>
      </c>
      <c r="H55" s="8">
        <f>Tabla13[[#This Row],[FAILED]]/Tabla13[[#This Row],[WOS]]</f>
        <v>9.5343680709534362E-2</v>
      </c>
      <c r="I55" s="8">
        <f>Tabla13[[#This Row],[TIMEOUT]]/Tabla13[[#This Row],[WOS]]</f>
        <v>0</v>
      </c>
      <c r="L55" s="9">
        <v>128</v>
      </c>
      <c r="M55" s="9" t="s">
        <v>41</v>
      </c>
      <c r="N55" s="9"/>
      <c r="O55" s="9"/>
      <c r="P55" s="9">
        <v>128</v>
      </c>
    </row>
    <row r="56" spans="2:16" x14ac:dyDescent="0.2">
      <c r="B56" s="9">
        <v>612</v>
      </c>
      <c r="C56" s="9" t="s">
        <v>30</v>
      </c>
      <c r="D56" s="9">
        <v>569</v>
      </c>
      <c r="E56" s="9">
        <v>43</v>
      </c>
      <c r="F56" s="9"/>
      <c r="G56" s="8">
        <f>Tabla13[[#This Row],[COMPLETE]]/Tabla13[[#This Row],[WOS]]</f>
        <v>0.9297385620915033</v>
      </c>
      <c r="H56" s="8">
        <f>Tabla13[[#This Row],[FAILED]]/Tabla13[[#This Row],[WOS]]</f>
        <v>7.0261437908496732E-2</v>
      </c>
      <c r="I56" s="8">
        <f>Tabla13[[#This Row],[TIMEOUT]]/Tabla13[[#This Row],[WOS]]</f>
        <v>0</v>
      </c>
      <c r="L56" s="9">
        <v>123</v>
      </c>
      <c r="M56" s="9" t="s">
        <v>42</v>
      </c>
      <c r="N56" s="9"/>
      <c r="O56" s="9"/>
      <c r="P56" s="9">
        <v>123</v>
      </c>
    </row>
    <row r="57" spans="2:16" x14ac:dyDescent="0.2">
      <c r="B57" s="9">
        <v>184</v>
      </c>
      <c r="C57" s="9" t="s">
        <v>31</v>
      </c>
      <c r="D57" s="9">
        <v>172</v>
      </c>
      <c r="E57" s="9">
        <v>12</v>
      </c>
      <c r="F57" s="9"/>
      <c r="G57" s="8">
        <f>Tabla13[[#This Row],[COMPLETE]]/Tabla13[[#This Row],[WOS]]</f>
        <v>0.93478260869565222</v>
      </c>
      <c r="H57" s="8">
        <f>Tabla13[[#This Row],[FAILED]]/Tabla13[[#This Row],[WOS]]</f>
        <v>6.5217391304347824E-2</v>
      </c>
      <c r="I57" s="8">
        <f>Tabla13[[#This Row],[TIMEOUT]]/Tabla13[[#This Row],[WOS]]</f>
        <v>0</v>
      </c>
      <c r="L57" s="9">
        <v>1</v>
      </c>
      <c r="M57" s="9" t="s">
        <v>73</v>
      </c>
      <c r="N57" s="9"/>
      <c r="O57" s="9"/>
      <c r="P57" s="9">
        <v>1</v>
      </c>
    </row>
    <row r="58" spans="2:16" x14ac:dyDescent="0.2">
      <c r="B58" s="9">
        <v>124</v>
      </c>
      <c r="C58" s="9" t="s">
        <v>32</v>
      </c>
      <c r="D58" s="9">
        <v>108</v>
      </c>
      <c r="E58" s="9">
        <v>16</v>
      </c>
      <c r="F58" s="9"/>
      <c r="G58" s="8">
        <f>Tabla13[[#This Row],[COMPLETE]]/Tabla13[[#This Row],[WOS]]</f>
        <v>0.87096774193548387</v>
      </c>
      <c r="H58" s="8">
        <f>Tabla13[[#This Row],[FAILED]]/Tabla13[[#This Row],[WOS]]</f>
        <v>0.12903225806451613</v>
      </c>
      <c r="I58" s="8">
        <f>Tabla13[[#This Row],[TIMEOUT]]/Tabla13[[#This Row],[WOS]]</f>
        <v>0</v>
      </c>
      <c r="L58" s="9">
        <v>165</v>
      </c>
      <c r="M58" s="9" t="s">
        <v>72</v>
      </c>
      <c r="N58" s="9"/>
      <c r="O58" s="9"/>
      <c r="P58" s="9">
        <v>165</v>
      </c>
    </row>
    <row r="59" spans="2:16" x14ac:dyDescent="0.2">
      <c r="B59" s="9">
        <v>129</v>
      </c>
      <c r="C59" s="9" t="s">
        <v>33</v>
      </c>
      <c r="D59" s="9">
        <v>92</v>
      </c>
      <c r="E59" s="9">
        <v>37</v>
      </c>
      <c r="F59" s="9"/>
      <c r="G59" s="8">
        <f>Tabla13[[#This Row],[COMPLETE]]/Tabla13[[#This Row],[WOS]]</f>
        <v>0.71317829457364346</v>
      </c>
      <c r="H59" s="8">
        <f>Tabla13[[#This Row],[FAILED]]/Tabla13[[#This Row],[WOS]]</f>
        <v>0.2868217054263566</v>
      </c>
      <c r="I59" s="8">
        <f>Tabla13[[#This Row],[TIMEOUT]]/Tabla13[[#This Row],[WOS]]</f>
        <v>0</v>
      </c>
      <c r="L59" s="9">
        <v>1338</v>
      </c>
      <c r="M59" s="9" t="s">
        <v>34</v>
      </c>
      <c r="N59" s="9">
        <v>1237</v>
      </c>
      <c r="O59" s="9">
        <v>101</v>
      </c>
      <c r="P59" s="9"/>
    </row>
    <row r="60" spans="2:16" x14ac:dyDescent="0.2">
      <c r="B60" s="9">
        <v>689</v>
      </c>
      <c r="C60" s="9" t="s">
        <v>37</v>
      </c>
      <c r="D60" s="9">
        <v>675</v>
      </c>
      <c r="E60" s="9">
        <v>14</v>
      </c>
      <c r="F60" s="9"/>
      <c r="G60" s="8">
        <f>Tabla13[[#This Row],[COMPLETE]]/Tabla13[[#This Row],[WOS]]</f>
        <v>0.97968069666182878</v>
      </c>
      <c r="H60" s="8">
        <f>Tabla13[[#This Row],[FAILED]]/Tabla13[[#This Row],[WOS]]</f>
        <v>2.0319303338171262E-2</v>
      </c>
      <c r="I60" s="8">
        <f>Tabla13[[#This Row],[TIMEOUT]]/Tabla13[[#This Row],[WOS]]</f>
        <v>0</v>
      </c>
      <c r="L60" s="9">
        <v>4955</v>
      </c>
      <c r="M60" s="9" t="s">
        <v>35</v>
      </c>
      <c r="N60" s="9">
        <v>4834</v>
      </c>
      <c r="O60" s="9">
        <v>121</v>
      </c>
      <c r="P60" s="9"/>
    </row>
    <row r="61" spans="2:16" x14ac:dyDescent="0.2">
      <c r="B61" s="9">
        <v>86</v>
      </c>
      <c r="C61" s="9" t="s">
        <v>39</v>
      </c>
      <c r="D61" s="9">
        <v>86</v>
      </c>
      <c r="E61" s="9"/>
      <c r="F61" s="9"/>
      <c r="G61" s="8">
        <f>Tabla13[[#This Row],[COMPLETE]]/Tabla13[[#This Row],[WOS]]</f>
        <v>1</v>
      </c>
      <c r="H61" s="8">
        <f>Tabla13[[#This Row],[FAILED]]/Tabla13[[#This Row],[WOS]]</f>
        <v>0</v>
      </c>
      <c r="I61" s="8">
        <f>Tabla13[[#This Row],[TIMEOUT]]/Tabla13[[#This Row],[WOS]]</f>
        <v>0</v>
      </c>
      <c r="L61" s="9">
        <v>22</v>
      </c>
      <c r="M61" s="9" t="s">
        <v>16</v>
      </c>
      <c r="N61" s="9">
        <v>20</v>
      </c>
      <c r="O61" s="9">
        <v>2</v>
      </c>
      <c r="P61" s="9"/>
    </row>
    <row r="62" spans="2:16" x14ac:dyDescent="0.2">
      <c r="B62" s="9">
        <v>1338</v>
      </c>
      <c r="C62" s="9" t="s">
        <v>34</v>
      </c>
      <c r="D62" s="9">
        <v>1237</v>
      </c>
      <c r="E62" s="9">
        <v>101</v>
      </c>
      <c r="F62" s="9"/>
      <c r="G62" s="8">
        <f>Tabla13[[#This Row],[COMPLETE]]/Tabla13[[#This Row],[WOS]]</f>
        <v>0.9245142002989537</v>
      </c>
      <c r="H62" s="8">
        <f>Tabla13[[#This Row],[FAILED]]/Tabla13[[#This Row],[WOS]]</f>
        <v>7.5485799701046338E-2</v>
      </c>
      <c r="I62" s="8">
        <f>Tabla13[[#This Row],[TIMEOUT]]/Tabla13[[#This Row],[WOS]]</f>
        <v>0</v>
      </c>
      <c r="L62" s="9">
        <v>1</v>
      </c>
      <c r="M62" s="9" t="s">
        <v>21</v>
      </c>
      <c r="N62" s="9">
        <v>1</v>
      </c>
      <c r="O62" s="9"/>
      <c r="P62" s="9"/>
    </row>
    <row r="63" spans="2:16" x14ac:dyDescent="0.2">
      <c r="B63" s="9">
        <v>4955</v>
      </c>
      <c r="C63" s="9" t="s">
        <v>35</v>
      </c>
      <c r="D63" s="9">
        <v>4834</v>
      </c>
      <c r="E63" s="9">
        <v>121</v>
      </c>
      <c r="F63" s="9"/>
      <c r="G63" s="8">
        <f>Tabla13[[#This Row],[COMPLETE]]/Tabla13[[#This Row],[WOS]]</f>
        <v>0.97558022199798189</v>
      </c>
      <c r="H63" s="8">
        <f>Tabla13[[#This Row],[FAILED]]/Tabla13[[#This Row],[WOS]]</f>
        <v>2.4419778002018163E-2</v>
      </c>
      <c r="I63" s="8">
        <f>Tabla13[[#This Row],[TIMEOUT]]/Tabla13[[#This Row],[WOS]]</f>
        <v>0</v>
      </c>
      <c r="L63" s="9">
        <v>32</v>
      </c>
      <c r="M63" s="9" t="s">
        <v>17</v>
      </c>
      <c r="N63" s="9">
        <v>18</v>
      </c>
      <c r="O63" s="9">
        <v>14</v>
      </c>
      <c r="P63" s="9"/>
    </row>
    <row r="64" spans="2:16" x14ac:dyDescent="0.2">
      <c r="B64" s="9">
        <v>22</v>
      </c>
      <c r="C64" s="9" t="s">
        <v>16</v>
      </c>
      <c r="D64" s="9">
        <v>20</v>
      </c>
      <c r="E64" s="9">
        <v>2</v>
      </c>
      <c r="F64" s="9"/>
      <c r="G64" s="8">
        <f>Tabla13[[#This Row],[COMPLETE]]/Tabla13[[#This Row],[WOS]]</f>
        <v>0.90909090909090906</v>
      </c>
      <c r="H64" s="8">
        <f>Tabla13[[#This Row],[FAILED]]/Tabla13[[#This Row],[WOS]]</f>
        <v>9.0909090909090912E-2</v>
      </c>
      <c r="I64" s="8">
        <f>Tabla13[[#This Row],[TIMEOUT]]/Tabla13[[#This Row],[WOS]]</f>
        <v>0</v>
      </c>
      <c r="L64" s="9">
        <v>163</v>
      </c>
      <c r="M64" s="9" t="s">
        <v>18</v>
      </c>
      <c r="N64" s="9">
        <v>127</v>
      </c>
      <c r="O64" s="9">
        <v>36</v>
      </c>
      <c r="P64" s="9"/>
    </row>
    <row r="65" spans="2:16" x14ac:dyDescent="0.2">
      <c r="B65" s="9">
        <v>1</v>
      </c>
      <c r="C65" s="9" t="s">
        <v>21</v>
      </c>
      <c r="D65" s="9">
        <v>1</v>
      </c>
      <c r="E65" s="9"/>
      <c r="F65" s="9"/>
      <c r="G65" s="8">
        <f>Tabla13[[#This Row],[COMPLETE]]/Tabla13[[#This Row],[WOS]]</f>
        <v>1</v>
      </c>
      <c r="H65" s="8">
        <f>Tabla13[[#This Row],[FAILED]]/Tabla13[[#This Row],[WOS]]</f>
        <v>0</v>
      </c>
      <c r="I65" s="8">
        <f>Tabla13[[#This Row],[TIMEOUT]]/Tabla13[[#This Row],[WOS]]</f>
        <v>0</v>
      </c>
      <c r="L65" s="9">
        <v>2</v>
      </c>
      <c r="M65" s="9" t="s">
        <v>22</v>
      </c>
      <c r="N65" s="9"/>
      <c r="O65" s="9">
        <v>2</v>
      </c>
      <c r="P65" s="9"/>
    </row>
    <row r="66" spans="2:16" x14ac:dyDescent="0.2">
      <c r="B66" s="9">
        <v>32</v>
      </c>
      <c r="C66" s="9" t="s">
        <v>17</v>
      </c>
      <c r="D66" s="9">
        <v>18</v>
      </c>
      <c r="E66" s="9">
        <v>14</v>
      </c>
      <c r="F66" s="9"/>
      <c r="G66" s="8">
        <f>Tabla13[[#This Row],[COMPLETE]]/Tabla13[[#This Row],[WOS]]</f>
        <v>0.5625</v>
      </c>
      <c r="H66" s="8">
        <f>Tabla13[[#This Row],[FAILED]]/Tabla13[[#This Row],[WOS]]</f>
        <v>0.4375</v>
      </c>
      <c r="I66" s="8">
        <f>Tabla13[[#This Row],[TIMEOUT]]/Tabla13[[#This Row],[WOS]]</f>
        <v>0</v>
      </c>
      <c r="L66" s="9">
        <v>562</v>
      </c>
      <c r="M66" s="9" t="s">
        <v>13</v>
      </c>
      <c r="N66" s="9">
        <v>560</v>
      </c>
      <c r="O66" s="9">
        <v>2</v>
      </c>
      <c r="P66" s="9"/>
    </row>
    <row r="67" spans="2:16" x14ac:dyDescent="0.2">
      <c r="B67" s="9">
        <v>163</v>
      </c>
      <c r="C67" s="9" t="s">
        <v>18</v>
      </c>
      <c r="D67" s="9">
        <v>127</v>
      </c>
      <c r="E67" s="9">
        <v>36</v>
      </c>
      <c r="F67" s="9"/>
      <c r="G67" s="8">
        <f>Tabla13[[#This Row],[COMPLETE]]/Tabla13[[#This Row],[WOS]]</f>
        <v>0.77914110429447858</v>
      </c>
      <c r="H67" s="8">
        <f>Tabla13[[#This Row],[FAILED]]/Tabla13[[#This Row],[WOS]]</f>
        <v>0.22085889570552147</v>
      </c>
      <c r="I67" s="8">
        <f>Tabla13[[#This Row],[TIMEOUT]]/Tabla13[[#This Row],[WOS]]</f>
        <v>0</v>
      </c>
      <c r="L67" s="9">
        <v>33</v>
      </c>
      <c r="M67" s="9" t="s">
        <v>14</v>
      </c>
      <c r="N67" s="9"/>
      <c r="O67" s="9"/>
      <c r="P67" s="9">
        <v>33</v>
      </c>
    </row>
    <row r="68" spans="2:16" x14ac:dyDescent="0.2">
      <c r="B68" s="9">
        <v>2</v>
      </c>
      <c r="C68" s="9" t="s">
        <v>22</v>
      </c>
      <c r="D68" s="9"/>
      <c r="E68" s="9">
        <v>2</v>
      </c>
      <c r="F68" s="9"/>
      <c r="G68" s="8">
        <f>Tabla13[[#This Row],[COMPLETE]]/Tabla13[[#This Row],[WOS]]</f>
        <v>0</v>
      </c>
      <c r="H68" s="8">
        <f>Tabla13[[#This Row],[FAILED]]/Tabla13[[#This Row],[WOS]]</f>
        <v>1</v>
      </c>
      <c r="I68" s="8">
        <f>Tabla13[[#This Row],[TIMEOUT]]/Tabla13[[#This Row],[WOS]]</f>
        <v>0</v>
      </c>
      <c r="L68" s="9">
        <v>187</v>
      </c>
      <c r="M68" s="9" t="s">
        <v>15</v>
      </c>
      <c r="N68" s="9">
        <v>157</v>
      </c>
      <c r="O68" s="9">
        <v>10</v>
      </c>
      <c r="P68" s="9">
        <v>20</v>
      </c>
    </row>
    <row r="69" spans="2:16" x14ac:dyDescent="0.2">
      <c r="B69" s="9">
        <v>562</v>
      </c>
      <c r="C69" s="9" t="s">
        <v>13</v>
      </c>
      <c r="D69" s="9">
        <v>560</v>
      </c>
      <c r="E69" s="9">
        <v>2</v>
      </c>
      <c r="F69" s="9"/>
      <c r="G69" s="8">
        <f>Tabla13[[#This Row],[COMPLETE]]/Tabla13[[#This Row],[WOS]]</f>
        <v>0.99644128113879005</v>
      </c>
      <c r="H69" s="8">
        <f>Tabla13[[#This Row],[FAILED]]/Tabla13[[#This Row],[WOS]]</f>
        <v>3.5587188612099642E-3</v>
      </c>
      <c r="I69" s="8">
        <f>Tabla13[[#This Row],[TIMEOUT]]/Tabla13[[#This Row],[WOS]]</f>
        <v>0</v>
      </c>
      <c r="L69" s="9">
        <v>1083</v>
      </c>
      <c r="M69" s="9" t="s">
        <v>19</v>
      </c>
      <c r="N69" s="9">
        <v>1021</v>
      </c>
      <c r="O69" s="9">
        <v>62</v>
      </c>
      <c r="P69" s="9"/>
    </row>
    <row r="70" spans="2:16" x14ac:dyDescent="0.2">
      <c r="B70" s="9">
        <v>1083</v>
      </c>
      <c r="C70" s="9" t="s">
        <v>19</v>
      </c>
      <c r="D70" s="9">
        <v>1021</v>
      </c>
      <c r="E70" s="9">
        <v>62</v>
      </c>
      <c r="F70" s="9"/>
      <c r="G70" s="8">
        <f>Tabla13[[#This Row],[COMPLETE]]/Tabla13[[#This Row],[WOS]]</f>
        <v>0.94275161588180978</v>
      </c>
      <c r="H70" s="8">
        <f>Tabla13[[#This Row],[FAILED]]/Tabla13[[#This Row],[WOS]]</f>
        <v>5.7248384118190214E-2</v>
      </c>
      <c r="I70" s="8">
        <f>Tabla13[[#This Row],[TIMEOUT]]/Tabla13[[#This Row],[WOS]]</f>
        <v>0</v>
      </c>
      <c r="L70" s="9">
        <v>2</v>
      </c>
      <c r="M70" s="9" t="s">
        <v>74</v>
      </c>
      <c r="N70" s="9">
        <v>2</v>
      </c>
      <c r="O70" s="9"/>
      <c r="P70" s="9"/>
    </row>
    <row r="71" spans="2:16" x14ac:dyDescent="0.2">
      <c r="B71" s="9">
        <v>2</v>
      </c>
      <c r="C71" s="9" t="s">
        <v>74</v>
      </c>
      <c r="D71" s="9">
        <v>2</v>
      </c>
      <c r="E71" s="9"/>
      <c r="F71" s="9"/>
      <c r="G71" s="8">
        <f>Tabla13[[#This Row],[COMPLETE]]/Tabla13[[#This Row],[WOS]]</f>
        <v>1</v>
      </c>
      <c r="H71" s="8">
        <f>Tabla13[[#This Row],[FAILED]]/Tabla13[[#This Row],[WOS]]</f>
        <v>0</v>
      </c>
      <c r="I71" s="8">
        <f>Tabla13[[#This Row],[TIMEOUT]]/Tabla13[[#This Row],[WOS]]</f>
        <v>0</v>
      </c>
      <c r="L71" s="9">
        <v>5</v>
      </c>
      <c r="M71" s="9" t="s">
        <v>71</v>
      </c>
      <c r="N71" s="9">
        <v>5</v>
      </c>
      <c r="O71" s="9"/>
      <c r="P71" s="9"/>
    </row>
    <row r="72" spans="2:16" x14ac:dyDescent="0.2">
      <c r="B72" s="9">
        <v>5</v>
      </c>
      <c r="C72" s="9" t="s">
        <v>71</v>
      </c>
      <c r="D72" s="9">
        <v>5</v>
      </c>
      <c r="E72" s="9"/>
      <c r="F72" s="9"/>
      <c r="G72" s="8">
        <f>Tabla13[[#This Row],[COMPLETE]]/Tabla13[[#This Row],[WOS]]</f>
        <v>1</v>
      </c>
      <c r="H72" s="8">
        <f>Tabla13[[#This Row],[FAILED]]/Tabla13[[#This Row],[WOS]]</f>
        <v>0</v>
      </c>
      <c r="I72" s="8">
        <f>Tabla13[[#This Row],[TIMEOUT]]/Tabla13[[#This Row],[WOS]]</f>
        <v>0</v>
      </c>
      <c r="L72" s="9">
        <v>343</v>
      </c>
      <c r="M72" s="9" t="s">
        <v>20</v>
      </c>
      <c r="N72" s="9">
        <v>207</v>
      </c>
      <c r="O72" s="9">
        <v>136</v>
      </c>
      <c r="P72" s="9"/>
    </row>
    <row r="73" spans="2:16" x14ac:dyDescent="0.2">
      <c r="B73" s="9">
        <v>343</v>
      </c>
      <c r="C73" s="9" t="s">
        <v>20</v>
      </c>
      <c r="D73" s="9">
        <v>207</v>
      </c>
      <c r="E73" s="9">
        <v>136</v>
      </c>
      <c r="F73" s="9"/>
      <c r="G73" s="8">
        <f>Tabla13[[#This Row],[COMPLETE]]/Tabla13[[#This Row],[WOS]]</f>
        <v>0.60349854227405253</v>
      </c>
      <c r="H73" s="8">
        <f>Tabla13[[#This Row],[FAILED]]/Tabla13[[#This Row],[WOS]]</f>
        <v>0.39650145772594753</v>
      </c>
      <c r="I73" s="8">
        <f>Tabla13[[#This Row],[TIMEOUT]]/Tabla13[[#This Row],[WOS]]</f>
        <v>0</v>
      </c>
      <c r="L73" s="9">
        <v>1</v>
      </c>
      <c r="M73" s="9" t="s">
        <v>92</v>
      </c>
      <c r="N73" s="9"/>
      <c r="O73" s="9"/>
      <c r="P73" s="9">
        <v>1</v>
      </c>
    </row>
  </sheetData>
  <conditionalFormatting sqref="H3:I7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3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3472</v>
      </c>
      <c r="C3" s="9" t="s">
        <v>36</v>
      </c>
      <c r="D3" s="9">
        <v>2436</v>
      </c>
      <c r="E3" s="9">
        <v>1036</v>
      </c>
      <c r="F3" s="9"/>
      <c r="G3" s="8">
        <f>Tabla16[[#This Row],[COMPLETE]]/Tabla16[[#This Row],[WOS]]</f>
        <v>0.70161290322580649</v>
      </c>
      <c r="H3" s="8">
        <f>Tabla16[[#This Row],[FAILED]]/Tabla16[[#This Row],[WOS]]</f>
        <v>0.29838709677419356</v>
      </c>
      <c r="I3" s="8">
        <f>Tabla16[[#This Row],[TIMEOUT]]/Tabla16[[#This Row],[WOS]]</f>
        <v>0</v>
      </c>
    </row>
    <row r="4" spans="2:11" x14ac:dyDescent="0.2">
      <c r="B4" s="9">
        <v>1743</v>
      </c>
      <c r="C4" s="9" t="s">
        <v>25</v>
      </c>
      <c r="D4" s="9">
        <v>1607</v>
      </c>
      <c r="E4" s="9">
        <v>136</v>
      </c>
      <c r="F4" s="9"/>
      <c r="G4" s="8">
        <f>Tabla16[[#This Row],[COMPLETE]]/Tabla16[[#This Row],[WOS]]</f>
        <v>0.92197360872059664</v>
      </c>
      <c r="H4" s="8">
        <f>Tabla16[[#This Row],[FAILED]]/Tabla16[[#This Row],[WOS]]</f>
        <v>7.8026391279403334E-2</v>
      </c>
      <c r="I4" s="8">
        <f>Tabla16[[#This Row],[TIMEOUT]]/Tabla16[[#This Row],[WOS]]</f>
        <v>0</v>
      </c>
      <c r="K4" s="9"/>
    </row>
    <row r="5" spans="2:11" x14ac:dyDescent="0.2">
      <c r="B5" s="9">
        <v>343</v>
      </c>
      <c r="C5" s="9" t="s">
        <v>20</v>
      </c>
      <c r="D5" s="9">
        <v>207</v>
      </c>
      <c r="E5" s="9">
        <v>136</v>
      </c>
      <c r="F5" s="9"/>
      <c r="G5" s="8">
        <f>Tabla16[[#This Row],[COMPLETE]]/Tabla16[[#This Row],[WOS]]</f>
        <v>0.60349854227405253</v>
      </c>
      <c r="H5" s="8">
        <f>Tabla16[[#This Row],[FAILED]]/Tabla16[[#This Row],[WOS]]</f>
        <v>0.39650145772594753</v>
      </c>
      <c r="I5" s="8">
        <f>Tabla16[[#This Row],[TIMEOUT]]/Tabla16[[#This Row],[WOS]]</f>
        <v>0</v>
      </c>
      <c r="K5" s="9"/>
    </row>
    <row r="6" spans="2:11" x14ac:dyDescent="0.2">
      <c r="B6" s="9">
        <v>4955</v>
      </c>
      <c r="C6" s="9" t="s">
        <v>35</v>
      </c>
      <c r="D6" s="9">
        <v>4834</v>
      </c>
      <c r="E6" s="9">
        <v>121</v>
      </c>
      <c r="F6" s="9"/>
      <c r="G6" s="8">
        <f>Tabla16[[#This Row],[COMPLETE]]/Tabla16[[#This Row],[WOS]]</f>
        <v>0.97558022199798189</v>
      </c>
      <c r="H6" s="8">
        <f>Tabla16[[#This Row],[FAILED]]/Tabla16[[#This Row],[WOS]]</f>
        <v>2.4419778002018163E-2</v>
      </c>
      <c r="I6" s="8">
        <f>Tabla16[[#This Row],[TIMEOUT]]/Tabla16[[#This Row],[WOS]]</f>
        <v>0</v>
      </c>
      <c r="K6" s="9"/>
    </row>
    <row r="7" spans="2:11" x14ac:dyDescent="0.2">
      <c r="B7" s="9">
        <v>601</v>
      </c>
      <c r="C7" s="9" t="s">
        <v>70</v>
      </c>
      <c r="D7" s="9">
        <v>498</v>
      </c>
      <c r="E7" s="9">
        <v>103</v>
      </c>
      <c r="F7" s="9"/>
      <c r="G7" s="8">
        <f>Tabla16[[#This Row],[COMPLETE]]/Tabla16[[#This Row],[WOS]]</f>
        <v>0.82861896838602334</v>
      </c>
      <c r="H7" s="8">
        <f>Tabla16[[#This Row],[FAILED]]/Tabla16[[#This Row],[WOS]]</f>
        <v>0.17138103161397669</v>
      </c>
      <c r="I7" s="8">
        <f>Tabla16[[#This Row],[TIMEOUT]]/Tabla16[[#This Row],[WOS]]</f>
        <v>0</v>
      </c>
      <c r="K7" s="9"/>
    </row>
    <row r="8" spans="2:11" x14ac:dyDescent="0.2">
      <c r="B8" s="9">
        <v>1338</v>
      </c>
      <c r="C8" s="9" t="s">
        <v>34</v>
      </c>
      <c r="D8" s="9">
        <v>1237</v>
      </c>
      <c r="E8" s="9">
        <v>101</v>
      </c>
      <c r="F8" s="9"/>
      <c r="G8" s="8">
        <f>Tabla16[[#This Row],[COMPLETE]]/Tabla16[[#This Row],[WOS]]</f>
        <v>0.9245142002989537</v>
      </c>
      <c r="H8" s="8">
        <f>Tabla16[[#This Row],[FAILED]]/Tabla16[[#This Row],[WOS]]</f>
        <v>7.5485799701046338E-2</v>
      </c>
      <c r="I8" s="8">
        <f>Tabla16[[#This Row],[TIMEOUT]]/Tabla16[[#This Row],[WOS]]</f>
        <v>0</v>
      </c>
      <c r="K8" s="9"/>
    </row>
    <row r="9" spans="2:11" x14ac:dyDescent="0.2">
      <c r="B9" s="9">
        <v>1496</v>
      </c>
      <c r="C9" s="9" t="s">
        <v>64</v>
      </c>
      <c r="D9" s="9">
        <v>1399</v>
      </c>
      <c r="E9" s="9">
        <v>97</v>
      </c>
      <c r="F9" s="9"/>
      <c r="G9" s="8">
        <f>Tabla16[[#This Row],[COMPLETE]]/Tabla16[[#This Row],[WOS]]</f>
        <v>0.93516042780748665</v>
      </c>
      <c r="H9" s="8">
        <f>Tabla16[[#This Row],[FAILED]]/Tabla16[[#This Row],[WOS]]</f>
        <v>6.4839572192513364E-2</v>
      </c>
      <c r="I9" s="8">
        <f>Tabla16[[#This Row],[TIMEOUT]]/Tabla16[[#This Row],[WOS]]</f>
        <v>0</v>
      </c>
      <c r="K9" s="9"/>
    </row>
    <row r="10" spans="2:11" x14ac:dyDescent="0.2">
      <c r="B10" s="9">
        <v>623</v>
      </c>
      <c r="C10" s="9" t="s">
        <v>68</v>
      </c>
      <c r="D10" s="9">
        <v>531</v>
      </c>
      <c r="E10" s="9">
        <v>92</v>
      </c>
      <c r="F10" s="9"/>
      <c r="G10" s="8">
        <f>Tabla16[[#This Row],[COMPLETE]]/Tabla16[[#This Row],[WOS]]</f>
        <v>0.8523274478330658</v>
      </c>
      <c r="H10" s="8">
        <f>Tabla16[[#This Row],[FAILED]]/Tabla16[[#This Row],[WOS]]</f>
        <v>0.1476725521669342</v>
      </c>
      <c r="I10" s="8">
        <f>Tabla16[[#This Row],[TIMEOUT]]/Tabla16[[#This Row],[WOS]]</f>
        <v>0</v>
      </c>
      <c r="K10" s="9"/>
    </row>
    <row r="11" spans="2:11" x14ac:dyDescent="0.2">
      <c r="B11" s="9">
        <v>1380</v>
      </c>
      <c r="C11" s="9" t="s">
        <v>56</v>
      </c>
      <c r="D11" s="9">
        <v>1302</v>
      </c>
      <c r="E11" s="9">
        <v>78</v>
      </c>
      <c r="F11" s="9"/>
      <c r="G11" s="8">
        <f>Tabla16[[#This Row],[COMPLETE]]/Tabla16[[#This Row],[WOS]]</f>
        <v>0.94347826086956521</v>
      </c>
      <c r="H11" s="8">
        <f>Tabla16[[#This Row],[FAILED]]/Tabla16[[#This Row],[WOS]]</f>
        <v>5.6521739130434782E-2</v>
      </c>
      <c r="I11" s="8">
        <f>Tabla16[[#This Row],[TIMEOUT]]/Tabla16[[#This Row],[WOS]]</f>
        <v>0</v>
      </c>
      <c r="K11" s="9"/>
    </row>
    <row r="12" spans="2:11" x14ac:dyDescent="0.2">
      <c r="B12" s="9">
        <v>109</v>
      </c>
      <c r="C12" s="9" t="s">
        <v>63</v>
      </c>
      <c r="D12" s="9">
        <v>43</v>
      </c>
      <c r="E12" s="9">
        <v>66</v>
      </c>
      <c r="F12" s="9"/>
      <c r="G12" s="8">
        <f>Tabla16[[#This Row],[COMPLETE]]/Tabla16[[#This Row],[WOS]]</f>
        <v>0.39449541284403672</v>
      </c>
      <c r="H12" s="8">
        <f>Tabla16[[#This Row],[FAILED]]/Tabla16[[#This Row],[WOS]]</f>
        <v>0.60550458715596334</v>
      </c>
      <c r="I12" s="8">
        <f>Tabla16[[#This Row],[TIMEOUT]]/Tabla16[[#This Row],[WOS]]</f>
        <v>0</v>
      </c>
      <c r="K12" s="9"/>
    </row>
    <row r="13" spans="2:11" x14ac:dyDescent="0.2">
      <c r="B13" s="9">
        <v>159</v>
      </c>
      <c r="C13" s="9" t="s">
        <v>43</v>
      </c>
      <c r="D13" s="9">
        <v>10</v>
      </c>
      <c r="E13" s="9">
        <v>64</v>
      </c>
      <c r="F13" s="9">
        <v>85</v>
      </c>
      <c r="G13" s="8">
        <f>Tabla16[[#This Row],[COMPLETE]]/Tabla16[[#This Row],[WOS]]</f>
        <v>6.2893081761006289E-2</v>
      </c>
      <c r="H13" s="8">
        <f>Tabla16[[#This Row],[FAILED]]/Tabla16[[#This Row],[WOS]]</f>
        <v>0.40251572327044027</v>
      </c>
      <c r="I13" s="8">
        <f>Tabla16[[#This Row],[TIMEOUT]]/Tabla16[[#This Row],[WOS]]</f>
        <v>0.53459119496855345</v>
      </c>
      <c r="K13" s="9"/>
    </row>
    <row r="14" spans="2:11" x14ac:dyDescent="0.2">
      <c r="B14" s="9">
        <v>147</v>
      </c>
      <c r="C14" s="9" t="s">
        <v>24</v>
      </c>
      <c r="D14" s="9">
        <v>84</v>
      </c>
      <c r="E14" s="9">
        <v>63</v>
      </c>
      <c r="F14" s="9"/>
      <c r="G14" s="8">
        <f>Tabla16[[#This Row],[COMPLETE]]/Tabla16[[#This Row],[WOS]]</f>
        <v>0.5714285714285714</v>
      </c>
      <c r="H14" s="8">
        <f>Tabla16[[#This Row],[FAILED]]/Tabla16[[#This Row],[WOS]]</f>
        <v>0.42857142857142855</v>
      </c>
      <c r="I14" s="8">
        <f>Tabla16[[#This Row],[TIMEOUT]]/Tabla16[[#This Row],[WOS]]</f>
        <v>0</v>
      </c>
      <c r="K14" s="9"/>
    </row>
    <row r="15" spans="2:11" x14ac:dyDescent="0.2">
      <c r="B15" s="9">
        <v>1083</v>
      </c>
      <c r="C15" s="9" t="s">
        <v>19</v>
      </c>
      <c r="D15" s="9">
        <v>1021</v>
      </c>
      <c r="E15" s="9">
        <v>62</v>
      </c>
      <c r="F15" s="9"/>
      <c r="G15" s="8">
        <f>Tabla16[[#This Row],[COMPLETE]]/Tabla16[[#This Row],[WOS]]</f>
        <v>0.94275161588180978</v>
      </c>
      <c r="H15" s="8">
        <f>Tabla16[[#This Row],[FAILED]]/Tabla16[[#This Row],[WOS]]</f>
        <v>5.7248384118190214E-2</v>
      </c>
      <c r="I15" s="8">
        <f>Tabla16[[#This Row],[TIMEOUT]]/Tabla16[[#This Row],[WOS]]</f>
        <v>0</v>
      </c>
      <c r="K15" s="9"/>
    </row>
    <row r="16" spans="2:11" x14ac:dyDescent="0.2">
      <c r="B16" s="9">
        <v>356</v>
      </c>
      <c r="C16" s="9" t="s">
        <v>66</v>
      </c>
      <c r="D16" s="9">
        <v>296</v>
      </c>
      <c r="E16" s="9">
        <v>60</v>
      </c>
      <c r="F16" s="9"/>
      <c r="G16" s="8">
        <f>Tabla16[[#This Row],[COMPLETE]]/Tabla16[[#This Row],[WOS]]</f>
        <v>0.8314606741573034</v>
      </c>
      <c r="H16" s="8">
        <f>Tabla16[[#This Row],[FAILED]]/Tabla16[[#This Row],[WOS]]</f>
        <v>0.16853932584269662</v>
      </c>
      <c r="I16" s="8">
        <f>Tabla16[[#This Row],[TIMEOUT]]/Tabla16[[#This Row],[WOS]]</f>
        <v>0</v>
      </c>
      <c r="K16" s="9"/>
    </row>
    <row r="17" spans="2:11" x14ac:dyDescent="0.2">
      <c r="B17" s="9">
        <v>451</v>
      </c>
      <c r="C17" s="9" t="s">
        <v>29</v>
      </c>
      <c r="D17" s="9">
        <v>408</v>
      </c>
      <c r="E17" s="9">
        <v>43</v>
      </c>
      <c r="F17" s="9"/>
      <c r="G17" s="8">
        <f>Tabla16[[#This Row],[COMPLETE]]/Tabla16[[#This Row],[WOS]]</f>
        <v>0.90465631929046564</v>
      </c>
      <c r="H17" s="8">
        <f>Tabla16[[#This Row],[FAILED]]/Tabla16[[#This Row],[WOS]]</f>
        <v>9.5343680709534362E-2</v>
      </c>
      <c r="I17" s="8">
        <f>Tabla16[[#This Row],[TIMEOUT]]/Tabla16[[#This Row],[WOS]]</f>
        <v>0</v>
      </c>
      <c r="K17" s="9"/>
    </row>
    <row r="18" spans="2:11" x14ac:dyDescent="0.2">
      <c r="B18" s="9">
        <v>612</v>
      </c>
      <c r="C18" s="9" t="s">
        <v>30</v>
      </c>
      <c r="D18" s="9">
        <v>569</v>
      </c>
      <c r="E18" s="9">
        <v>43</v>
      </c>
      <c r="F18" s="9"/>
      <c r="G18" s="8">
        <f>Tabla16[[#This Row],[COMPLETE]]/Tabla16[[#This Row],[WOS]]</f>
        <v>0.9297385620915033</v>
      </c>
      <c r="H18" s="8">
        <f>Tabla16[[#This Row],[FAILED]]/Tabla16[[#This Row],[WOS]]</f>
        <v>7.0261437908496732E-2</v>
      </c>
      <c r="I18" s="8">
        <f>Tabla16[[#This Row],[TIMEOUT]]/Tabla16[[#This Row],[WOS]]</f>
        <v>0</v>
      </c>
      <c r="K18" s="9"/>
    </row>
    <row r="19" spans="2:11" x14ac:dyDescent="0.2">
      <c r="B19" s="9">
        <v>84</v>
      </c>
      <c r="C19" s="9" t="s">
        <v>67</v>
      </c>
      <c r="D19" s="9"/>
      <c r="E19" s="9">
        <v>42</v>
      </c>
      <c r="F19" s="9">
        <v>42</v>
      </c>
      <c r="G19" s="8">
        <f>Tabla16[[#This Row],[COMPLETE]]/Tabla16[[#This Row],[WOS]]</f>
        <v>0</v>
      </c>
      <c r="H19" s="8">
        <f>Tabla16[[#This Row],[FAILED]]/Tabla16[[#This Row],[WOS]]</f>
        <v>0.5</v>
      </c>
      <c r="I19" s="8">
        <f>Tabla16[[#This Row],[TIMEOUT]]/Tabla16[[#This Row],[WOS]]</f>
        <v>0.5</v>
      </c>
      <c r="K19" s="9"/>
    </row>
    <row r="20" spans="2:11" x14ac:dyDescent="0.2">
      <c r="B20" s="9">
        <v>476</v>
      </c>
      <c r="C20" s="9" t="s">
        <v>27</v>
      </c>
      <c r="D20" s="9">
        <v>437</v>
      </c>
      <c r="E20" s="9">
        <v>39</v>
      </c>
      <c r="F20" s="9"/>
      <c r="G20" s="8">
        <f>Tabla16[[#This Row],[COMPLETE]]/Tabla16[[#This Row],[WOS]]</f>
        <v>0.91806722689075626</v>
      </c>
      <c r="H20" s="8">
        <f>Tabla16[[#This Row],[FAILED]]/Tabla16[[#This Row],[WOS]]</f>
        <v>8.1932773109243698E-2</v>
      </c>
      <c r="I20" s="8">
        <f>Tabla16[[#This Row],[TIMEOUT]]/Tabla16[[#This Row],[WOS]]</f>
        <v>0</v>
      </c>
      <c r="K20" s="9"/>
    </row>
    <row r="21" spans="2:11" x14ac:dyDescent="0.2">
      <c r="B21" s="9">
        <v>129</v>
      </c>
      <c r="C21" s="9" t="s">
        <v>33</v>
      </c>
      <c r="D21" s="9">
        <v>92</v>
      </c>
      <c r="E21" s="9">
        <v>37</v>
      </c>
      <c r="F21" s="9"/>
      <c r="G21" s="8">
        <f>Tabla16[[#This Row],[COMPLETE]]/Tabla16[[#This Row],[WOS]]</f>
        <v>0.71317829457364346</v>
      </c>
      <c r="H21" s="8">
        <f>Tabla16[[#This Row],[FAILED]]/Tabla16[[#This Row],[WOS]]</f>
        <v>0.2868217054263566</v>
      </c>
      <c r="I21" s="8">
        <f>Tabla16[[#This Row],[TIMEOUT]]/Tabla16[[#This Row],[WOS]]</f>
        <v>0</v>
      </c>
      <c r="K21" s="9"/>
    </row>
    <row r="22" spans="2:11" x14ac:dyDescent="0.2">
      <c r="B22" s="9">
        <v>163</v>
      </c>
      <c r="C22" s="9" t="s">
        <v>18</v>
      </c>
      <c r="D22" s="9">
        <v>127</v>
      </c>
      <c r="E22" s="9">
        <v>36</v>
      </c>
      <c r="F22" s="9"/>
      <c r="G22" s="8">
        <f>Tabla16[[#This Row],[COMPLETE]]/Tabla16[[#This Row],[WOS]]</f>
        <v>0.77914110429447858</v>
      </c>
      <c r="H22" s="8">
        <f>Tabla16[[#This Row],[FAILED]]/Tabla16[[#This Row],[WOS]]</f>
        <v>0.22085889570552147</v>
      </c>
      <c r="I22" s="8">
        <f>Tabla16[[#This Row],[TIMEOUT]]/Tabla16[[#This Row],[WOS]]</f>
        <v>0</v>
      </c>
      <c r="K22" s="9"/>
    </row>
    <row r="23" spans="2:11" x14ac:dyDescent="0.2">
      <c r="B23" s="9">
        <v>28</v>
      </c>
      <c r="C23" s="9" t="s">
        <v>53</v>
      </c>
      <c r="D23" s="9">
        <v>1</v>
      </c>
      <c r="E23" s="9">
        <v>27</v>
      </c>
      <c r="F23" s="9"/>
      <c r="G23" s="8">
        <f>Tabla16[[#This Row],[COMPLETE]]/Tabla16[[#This Row],[WOS]]</f>
        <v>3.5714285714285712E-2</v>
      </c>
      <c r="H23" s="8">
        <f>Tabla16[[#This Row],[FAILED]]/Tabla16[[#This Row],[WOS]]</f>
        <v>0.9642857142857143</v>
      </c>
      <c r="I23" s="8">
        <f>Tabla16[[#This Row],[TIMEOUT]]/Tabla16[[#This Row],[WOS]]</f>
        <v>0</v>
      </c>
      <c r="K23" s="9"/>
    </row>
    <row r="24" spans="2:11" x14ac:dyDescent="0.2">
      <c r="B24" s="9">
        <v>44</v>
      </c>
      <c r="C24" s="9" t="s">
        <v>55</v>
      </c>
      <c r="D24" s="9">
        <v>18</v>
      </c>
      <c r="E24" s="9">
        <v>26</v>
      </c>
      <c r="F24" s="9"/>
      <c r="G24" s="8">
        <f>Tabla16[[#This Row],[COMPLETE]]/Tabla16[[#This Row],[WOS]]</f>
        <v>0.40909090909090912</v>
      </c>
      <c r="H24" s="8">
        <f>Tabla16[[#This Row],[FAILED]]/Tabla16[[#This Row],[WOS]]</f>
        <v>0.59090909090909094</v>
      </c>
      <c r="I24" s="8">
        <f>Tabla16[[#This Row],[TIMEOUT]]/Tabla16[[#This Row],[WOS]]</f>
        <v>0</v>
      </c>
      <c r="K24" s="9"/>
    </row>
    <row r="25" spans="2:11" x14ac:dyDescent="0.2">
      <c r="B25" s="9">
        <v>41</v>
      </c>
      <c r="C25" s="9" t="s">
        <v>58</v>
      </c>
      <c r="D25" s="9">
        <v>15</v>
      </c>
      <c r="E25" s="9">
        <v>26</v>
      </c>
      <c r="F25" s="9"/>
      <c r="G25" s="8">
        <f>Tabla16[[#This Row],[COMPLETE]]/Tabla16[[#This Row],[WOS]]</f>
        <v>0.36585365853658536</v>
      </c>
      <c r="H25" s="8">
        <f>Tabla16[[#This Row],[FAILED]]/Tabla16[[#This Row],[WOS]]</f>
        <v>0.63414634146341464</v>
      </c>
      <c r="I25" s="8">
        <f>Tabla16[[#This Row],[TIMEOUT]]/Tabla16[[#This Row],[WOS]]</f>
        <v>0</v>
      </c>
      <c r="K25" s="9"/>
    </row>
    <row r="26" spans="2:11" x14ac:dyDescent="0.2">
      <c r="B26" s="9">
        <v>307</v>
      </c>
      <c r="C26" s="9" t="s">
        <v>40</v>
      </c>
      <c r="D26" s="9">
        <v>177</v>
      </c>
      <c r="E26" s="9">
        <v>24</v>
      </c>
      <c r="F26" s="9">
        <v>106</v>
      </c>
      <c r="G26" s="8">
        <f>Tabla16[[#This Row],[COMPLETE]]/Tabla16[[#This Row],[WOS]]</f>
        <v>0.57654723127035834</v>
      </c>
      <c r="H26" s="8">
        <f>Tabla16[[#This Row],[FAILED]]/Tabla16[[#This Row],[WOS]]</f>
        <v>7.8175895765472306E-2</v>
      </c>
      <c r="I26" s="8">
        <f>Tabla16[[#This Row],[TIMEOUT]]/Tabla16[[#This Row],[WOS]]</f>
        <v>0.34527687296416937</v>
      </c>
      <c r="K26" s="9"/>
    </row>
    <row r="27" spans="2:11" x14ac:dyDescent="0.2">
      <c r="B27" s="9">
        <v>65</v>
      </c>
      <c r="C27" s="9" t="s">
        <v>59</v>
      </c>
      <c r="D27" s="9">
        <v>44</v>
      </c>
      <c r="E27" s="9">
        <v>21</v>
      </c>
      <c r="F27" s="9"/>
      <c r="G27" s="8">
        <f>Tabla16[[#This Row],[COMPLETE]]/Tabla16[[#This Row],[WOS]]</f>
        <v>0.67692307692307696</v>
      </c>
      <c r="H27" s="8">
        <f>Tabla16[[#This Row],[FAILED]]/Tabla16[[#This Row],[WOS]]</f>
        <v>0.32307692307692309</v>
      </c>
      <c r="I27" s="8">
        <f>Tabla16[[#This Row],[TIMEOUT]]/Tabla16[[#This Row],[WOS]]</f>
        <v>0</v>
      </c>
      <c r="K27" s="9"/>
    </row>
    <row r="28" spans="2:11" x14ac:dyDescent="0.2">
      <c r="B28" s="9">
        <v>493</v>
      </c>
      <c r="C28" s="9" t="s">
        <v>28</v>
      </c>
      <c r="D28" s="9">
        <v>474</v>
      </c>
      <c r="E28" s="9">
        <v>19</v>
      </c>
      <c r="F28" s="9"/>
      <c r="G28" s="8">
        <f>Tabla16[[#This Row],[COMPLETE]]/Tabla16[[#This Row],[WOS]]</f>
        <v>0.96146044624746452</v>
      </c>
      <c r="H28" s="8">
        <f>Tabla16[[#This Row],[FAILED]]/Tabla16[[#This Row],[WOS]]</f>
        <v>3.8539553752535496E-2</v>
      </c>
      <c r="I28" s="8">
        <f>Tabla16[[#This Row],[TIMEOUT]]/Tabla16[[#This Row],[WOS]]</f>
        <v>0</v>
      </c>
      <c r="K28" s="9"/>
    </row>
    <row r="29" spans="2:11" x14ac:dyDescent="0.2">
      <c r="B29" s="9">
        <v>124</v>
      </c>
      <c r="C29" s="9" t="s">
        <v>32</v>
      </c>
      <c r="D29" s="9">
        <v>108</v>
      </c>
      <c r="E29" s="9">
        <v>16</v>
      </c>
      <c r="F29" s="9"/>
      <c r="G29" s="8">
        <f>Tabla16[[#This Row],[COMPLETE]]/Tabla16[[#This Row],[WOS]]</f>
        <v>0.87096774193548387</v>
      </c>
      <c r="H29" s="8">
        <f>Tabla16[[#This Row],[FAILED]]/Tabla16[[#This Row],[WOS]]</f>
        <v>0.12903225806451613</v>
      </c>
      <c r="I29" s="8">
        <f>Tabla16[[#This Row],[TIMEOUT]]/Tabla16[[#This Row],[WOS]]</f>
        <v>0</v>
      </c>
      <c r="K29" s="9"/>
    </row>
    <row r="30" spans="2:11" x14ac:dyDescent="0.2">
      <c r="B30" s="9">
        <v>133</v>
      </c>
      <c r="C30" s="9" t="s">
        <v>69</v>
      </c>
      <c r="D30" s="9">
        <v>118</v>
      </c>
      <c r="E30" s="9">
        <v>15</v>
      </c>
      <c r="F30" s="9"/>
      <c r="G30" s="8">
        <f>Tabla16[[#This Row],[COMPLETE]]/Tabla16[[#This Row],[WOS]]</f>
        <v>0.88721804511278191</v>
      </c>
      <c r="H30" s="8">
        <f>Tabla16[[#This Row],[FAILED]]/Tabla16[[#This Row],[WOS]]</f>
        <v>0.11278195488721804</v>
      </c>
      <c r="I30" s="8">
        <f>Tabla16[[#This Row],[TIMEOUT]]/Tabla16[[#This Row],[WOS]]</f>
        <v>0</v>
      </c>
      <c r="K30" s="9"/>
    </row>
    <row r="31" spans="2:11" x14ac:dyDescent="0.2">
      <c r="B31" s="9">
        <v>689</v>
      </c>
      <c r="C31" s="9" t="s">
        <v>37</v>
      </c>
      <c r="D31" s="9">
        <v>675</v>
      </c>
      <c r="E31" s="9">
        <v>14</v>
      </c>
      <c r="F31" s="9"/>
      <c r="G31" s="8">
        <f>Tabla16[[#This Row],[COMPLETE]]/Tabla16[[#This Row],[WOS]]</f>
        <v>0.97968069666182878</v>
      </c>
      <c r="H31" s="8">
        <f>Tabla16[[#This Row],[FAILED]]/Tabla16[[#This Row],[WOS]]</f>
        <v>2.0319303338171262E-2</v>
      </c>
      <c r="I31" s="8">
        <f>Tabla16[[#This Row],[TIMEOUT]]/Tabla16[[#This Row],[WOS]]</f>
        <v>0</v>
      </c>
      <c r="K31" s="9"/>
    </row>
    <row r="32" spans="2:11" x14ac:dyDescent="0.2">
      <c r="B32" s="9">
        <v>32</v>
      </c>
      <c r="C32" s="9" t="s">
        <v>17</v>
      </c>
      <c r="D32" s="9">
        <v>18</v>
      </c>
      <c r="E32" s="9">
        <v>14</v>
      </c>
      <c r="F32" s="9"/>
      <c r="G32" s="8">
        <f>Tabla16[[#This Row],[COMPLETE]]/Tabla16[[#This Row],[WOS]]</f>
        <v>0.5625</v>
      </c>
      <c r="H32" s="8">
        <f>Tabla16[[#This Row],[FAILED]]/Tabla16[[#This Row],[WOS]]</f>
        <v>0.4375</v>
      </c>
      <c r="I32" s="8">
        <f>Tabla16[[#This Row],[TIMEOUT]]/Tabla16[[#This Row],[WOS]]</f>
        <v>0</v>
      </c>
      <c r="K32" s="9"/>
    </row>
    <row r="33" spans="2:11" x14ac:dyDescent="0.2">
      <c r="B33" s="9">
        <v>184</v>
      </c>
      <c r="C33" s="9" t="s">
        <v>31</v>
      </c>
      <c r="D33" s="9">
        <v>172</v>
      </c>
      <c r="E33" s="9">
        <v>12</v>
      </c>
      <c r="F33" s="9"/>
      <c r="G33" s="8">
        <f>Tabla16[[#This Row],[COMPLETE]]/Tabla16[[#This Row],[WOS]]</f>
        <v>0.93478260869565222</v>
      </c>
      <c r="H33" s="8">
        <f>Tabla16[[#This Row],[FAILED]]/Tabla16[[#This Row],[WOS]]</f>
        <v>6.5217391304347824E-2</v>
      </c>
      <c r="I33" s="8">
        <f>Tabla16[[#This Row],[TIMEOUT]]/Tabla16[[#This Row],[WOS]]</f>
        <v>0</v>
      </c>
      <c r="K33" s="9"/>
    </row>
    <row r="34" spans="2:11" x14ac:dyDescent="0.2">
      <c r="B34" s="9">
        <v>187</v>
      </c>
      <c r="C34" s="9" t="s">
        <v>15</v>
      </c>
      <c r="D34" s="9">
        <v>157</v>
      </c>
      <c r="E34" s="9">
        <v>10</v>
      </c>
      <c r="F34" s="9">
        <v>20</v>
      </c>
      <c r="G34" s="8">
        <f>Tabla16[[#This Row],[COMPLETE]]/Tabla16[[#This Row],[WOS]]</f>
        <v>0.83957219251336901</v>
      </c>
      <c r="H34" s="8">
        <f>Tabla16[[#This Row],[FAILED]]/Tabla16[[#This Row],[WOS]]</f>
        <v>5.3475935828877004E-2</v>
      </c>
      <c r="I34" s="8">
        <f>Tabla16[[#This Row],[TIMEOUT]]/Tabla16[[#This Row],[WOS]]</f>
        <v>0.10695187165775401</v>
      </c>
      <c r="K34" s="9"/>
    </row>
    <row r="35" spans="2:11" x14ac:dyDescent="0.2">
      <c r="B35" s="9">
        <v>177</v>
      </c>
      <c r="C35" s="9" t="s">
        <v>26</v>
      </c>
      <c r="D35" s="9">
        <v>168</v>
      </c>
      <c r="E35" s="9">
        <v>9</v>
      </c>
      <c r="F35" s="9"/>
      <c r="G35" s="8">
        <f>Tabla16[[#This Row],[COMPLETE]]/Tabla16[[#This Row],[WOS]]</f>
        <v>0.94915254237288138</v>
      </c>
      <c r="H35" s="8">
        <f>Tabla16[[#This Row],[FAILED]]/Tabla16[[#This Row],[WOS]]</f>
        <v>5.0847457627118647E-2</v>
      </c>
      <c r="I35" s="8">
        <f>Tabla16[[#This Row],[TIMEOUT]]/Tabla16[[#This Row],[WOS]]</f>
        <v>0</v>
      </c>
      <c r="K35" s="9"/>
    </row>
    <row r="36" spans="2:11" x14ac:dyDescent="0.2">
      <c r="B36" s="9">
        <v>9</v>
      </c>
      <c r="C36" s="9" t="s">
        <v>65</v>
      </c>
      <c r="D36" s="9">
        <v>1</v>
      </c>
      <c r="E36" s="9">
        <v>8</v>
      </c>
      <c r="F36" s="9"/>
      <c r="G36" s="8">
        <f>Tabla16[[#This Row],[COMPLETE]]/Tabla16[[#This Row],[WOS]]</f>
        <v>0.1111111111111111</v>
      </c>
      <c r="H36" s="8">
        <f>Tabla16[[#This Row],[FAILED]]/Tabla16[[#This Row],[WOS]]</f>
        <v>0.88888888888888884</v>
      </c>
      <c r="I36" s="8">
        <f>Tabla16[[#This Row],[TIMEOUT]]/Tabla16[[#This Row],[WOS]]</f>
        <v>0</v>
      </c>
      <c r="K36" s="9"/>
    </row>
    <row r="37" spans="2:11" x14ac:dyDescent="0.2">
      <c r="B37" s="9">
        <v>48</v>
      </c>
      <c r="C37" s="9" t="s">
        <v>57</v>
      </c>
      <c r="D37" s="9">
        <v>41</v>
      </c>
      <c r="E37" s="9">
        <v>7</v>
      </c>
      <c r="F37" s="9"/>
      <c r="G37" s="8">
        <f>Tabla16[[#This Row],[COMPLETE]]/Tabla16[[#This Row],[WOS]]</f>
        <v>0.85416666666666663</v>
      </c>
      <c r="H37" s="8">
        <f>Tabla16[[#This Row],[FAILED]]/Tabla16[[#This Row],[WOS]]</f>
        <v>0.14583333333333334</v>
      </c>
      <c r="I37" s="8">
        <f>Tabla16[[#This Row],[TIMEOUT]]/Tabla16[[#This Row],[WOS]]</f>
        <v>0</v>
      </c>
      <c r="K37" s="9"/>
    </row>
    <row r="38" spans="2:11" x14ac:dyDescent="0.2">
      <c r="B38" s="9">
        <v>4</v>
      </c>
      <c r="C38" s="9" t="s">
        <v>80</v>
      </c>
      <c r="D38" s="9">
        <v>1</v>
      </c>
      <c r="E38" s="9">
        <v>3</v>
      </c>
      <c r="F38" s="9"/>
      <c r="G38" s="8">
        <f>Tabla16[[#This Row],[COMPLETE]]/Tabla16[[#This Row],[WOS]]</f>
        <v>0.25</v>
      </c>
      <c r="H38" s="8">
        <f>Tabla16[[#This Row],[FAILED]]/Tabla16[[#This Row],[WOS]]</f>
        <v>0.75</v>
      </c>
      <c r="I38" s="8">
        <f>Tabla16[[#This Row],[TIMEOUT]]/Tabla16[[#This Row],[WOS]]</f>
        <v>0</v>
      </c>
    </row>
    <row r="39" spans="2:11" x14ac:dyDescent="0.2">
      <c r="B39" s="9">
        <v>5</v>
      </c>
      <c r="C39" s="9" t="s">
        <v>91</v>
      </c>
      <c r="D39" s="9">
        <v>2</v>
      </c>
      <c r="E39" s="9">
        <v>3</v>
      </c>
      <c r="F39" s="9"/>
      <c r="G39" s="8">
        <f>Tabla16[[#This Row],[COMPLETE]]/Tabla16[[#This Row],[WOS]]</f>
        <v>0.4</v>
      </c>
      <c r="H39" s="8">
        <f>Tabla16[[#This Row],[FAILED]]/Tabla16[[#This Row],[WOS]]</f>
        <v>0.6</v>
      </c>
      <c r="I39" s="8">
        <f>Tabla16[[#This Row],[TIMEOUT]]/Tabla16[[#This Row],[WOS]]</f>
        <v>0</v>
      </c>
    </row>
    <row r="40" spans="2:11" x14ac:dyDescent="0.2">
      <c r="B40" s="9">
        <v>14</v>
      </c>
      <c r="C40" s="9" t="s">
        <v>54</v>
      </c>
      <c r="D40" s="9">
        <v>12</v>
      </c>
      <c r="E40" s="9">
        <v>2</v>
      </c>
      <c r="F40" s="9"/>
      <c r="G40" s="8">
        <f>Tabla16[[#This Row],[COMPLETE]]/Tabla16[[#This Row],[WOS]]</f>
        <v>0.8571428571428571</v>
      </c>
      <c r="H40" s="8">
        <f>Tabla16[[#This Row],[FAILED]]/Tabla16[[#This Row],[WOS]]</f>
        <v>0.14285714285714285</v>
      </c>
      <c r="I40" s="8">
        <f>Tabla16[[#This Row],[TIMEOUT]]/Tabla16[[#This Row],[WOS]]</f>
        <v>0</v>
      </c>
    </row>
    <row r="41" spans="2:11" x14ac:dyDescent="0.2">
      <c r="B41" s="9">
        <v>22</v>
      </c>
      <c r="C41" s="9" t="s">
        <v>16</v>
      </c>
      <c r="D41" s="9">
        <v>20</v>
      </c>
      <c r="E41" s="9">
        <v>2</v>
      </c>
      <c r="F41" s="9"/>
      <c r="G41" s="8">
        <f>Tabla16[[#This Row],[COMPLETE]]/Tabla16[[#This Row],[WOS]]</f>
        <v>0.90909090909090906</v>
      </c>
      <c r="H41" s="8">
        <f>Tabla16[[#This Row],[FAILED]]/Tabla16[[#This Row],[WOS]]</f>
        <v>9.0909090909090912E-2</v>
      </c>
      <c r="I41" s="8">
        <f>Tabla16[[#This Row],[TIMEOUT]]/Tabla16[[#This Row],[WOS]]</f>
        <v>0</v>
      </c>
    </row>
    <row r="42" spans="2:11" x14ac:dyDescent="0.2">
      <c r="B42" s="9">
        <v>2</v>
      </c>
      <c r="C42" s="9" t="s">
        <v>22</v>
      </c>
      <c r="D42" s="9"/>
      <c r="E42" s="9">
        <v>2</v>
      </c>
      <c r="F42" s="9"/>
      <c r="G42" s="8">
        <f>Tabla16[[#This Row],[COMPLETE]]/Tabla16[[#This Row],[WOS]]</f>
        <v>0</v>
      </c>
      <c r="H42" s="8">
        <f>Tabla16[[#This Row],[FAILED]]/Tabla16[[#This Row],[WOS]]</f>
        <v>1</v>
      </c>
      <c r="I42" s="8">
        <f>Tabla16[[#This Row],[TIMEOUT]]/Tabla16[[#This Row],[WOS]]</f>
        <v>0</v>
      </c>
    </row>
    <row r="43" spans="2:11" x14ac:dyDescent="0.2">
      <c r="B43" s="9">
        <v>562</v>
      </c>
      <c r="C43" s="9" t="s">
        <v>13</v>
      </c>
      <c r="D43" s="9">
        <v>560</v>
      </c>
      <c r="E43" s="9">
        <v>2</v>
      </c>
      <c r="F43" s="9"/>
      <c r="G43" s="8">
        <f>Tabla16[[#This Row],[COMPLETE]]/Tabla16[[#This Row],[WOS]]</f>
        <v>0.99644128113879005</v>
      </c>
      <c r="H43" s="8">
        <f>Tabla16[[#This Row],[FAILED]]/Tabla16[[#This Row],[WOS]]</f>
        <v>3.5587188612099642E-3</v>
      </c>
      <c r="I43" s="8">
        <f>Tabla16[[#This Row],[TIMEOUT]]/Tabla16[[#This Row],[WOS]]</f>
        <v>0</v>
      </c>
    </row>
    <row r="44" spans="2:11" x14ac:dyDescent="0.2">
      <c r="B44" s="9">
        <v>2</v>
      </c>
      <c r="C44" s="9" t="s">
        <v>81</v>
      </c>
      <c r="D44" s="9"/>
      <c r="E44" s="9"/>
      <c r="F44" s="9">
        <v>2</v>
      </c>
      <c r="G44" s="8">
        <f>Tabla16[[#This Row],[COMPLETE]]/Tabla16[[#This Row],[WOS]]</f>
        <v>0</v>
      </c>
      <c r="H44" s="8">
        <f>Tabla16[[#This Row],[FAILED]]/Tabla16[[#This Row],[WOS]]</f>
        <v>0</v>
      </c>
      <c r="I44" s="8">
        <f>Tabla16[[#This Row],[TIMEOUT]]/Tabla16[[#This Row],[WOS]]</f>
        <v>1</v>
      </c>
    </row>
    <row r="45" spans="2:11" x14ac:dyDescent="0.2">
      <c r="B45" s="9">
        <v>1</v>
      </c>
      <c r="C45" s="9" t="s">
        <v>82</v>
      </c>
      <c r="D45" s="9">
        <v>1</v>
      </c>
      <c r="E45" s="9"/>
      <c r="F45" s="9"/>
      <c r="G45" s="8">
        <f>Tabla16[[#This Row],[COMPLETE]]/Tabla16[[#This Row],[WOS]]</f>
        <v>1</v>
      </c>
      <c r="H45" s="8">
        <f>Tabla16[[#This Row],[FAILED]]/Tabla16[[#This Row],[WOS]]</f>
        <v>0</v>
      </c>
      <c r="I45" s="8">
        <f>Tabla16[[#This Row],[TIMEOUT]]/Tabla16[[#This Row],[WOS]]</f>
        <v>0</v>
      </c>
    </row>
    <row r="46" spans="2:11" x14ac:dyDescent="0.2">
      <c r="B46" s="9">
        <v>1</v>
      </c>
      <c r="C46" s="9" t="s">
        <v>83</v>
      </c>
      <c r="D46" s="9">
        <v>1</v>
      </c>
      <c r="E46" s="9"/>
      <c r="F46" s="9"/>
      <c r="G46" s="8">
        <f>Tabla16[[#This Row],[COMPLETE]]/Tabla16[[#This Row],[WOS]]</f>
        <v>1</v>
      </c>
      <c r="H46" s="8">
        <f>Tabla16[[#This Row],[FAILED]]/Tabla16[[#This Row],[WOS]]</f>
        <v>0</v>
      </c>
      <c r="I46" s="8">
        <f>Tabla16[[#This Row],[TIMEOUT]]/Tabla16[[#This Row],[WOS]]</f>
        <v>0</v>
      </c>
    </row>
    <row r="47" spans="2:11" x14ac:dyDescent="0.2">
      <c r="B47" s="9">
        <v>2</v>
      </c>
      <c r="C47" s="9" t="s">
        <v>84</v>
      </c>
      <c r="D47" s="9"/>
      <c r="E47" s="9"/>
      <c r="F47" s="9">
        <v>2</v>
      </c>
      <c r="G47" s="8">
        <f>Tabla16[[#This Row],[COMPLETE]]/Tabla16[[#This Row],[WOS]]</f>
        <v>0</v>
      </c>
      <c r="H47" s="8">
        <f>Tabla16[[#This Row],[FAILED]]/Tabla16[[#This Row],[WOS]]</f>
        <v>0</v>
      </c>
      <c r="I47" s="8">
        <f>Tabla16[[#This Row],[TIMEOUT]]/Tabla16[[#This Row],[WOS]]</f>
        <v>1</v>
      </c>
    </row>
    <row r="48" spans="2:11" x14ac:dyDescent="0.2">
      <c r="B48" s="9">
        <v>2</v>
      </c>
      <c r="C48" s="9" t="s">
        <v>85</v>
      </c>
      <c r="D48" s="9"/>
      <c r="E48" s="9"/>
      <c r="F48" s="9">
        <v>2</v>
      </c>
      <c r="G48" s="8">
        <f>Tabla16[[#This Row],[COMPLETE]]/Tabla16[[#This Row],[WOS]]</f>
        <v>0</v>
      </c>
      <c r="H48" s="8">
        <f>Tabla16[[#This Row],[FAILED]]/Tabla16[[#This Row],[WOS]]</f>
        <v>0</v>
      </c>
      <c r="I48" s="8">
        <f>Tabla16[[#This Row],[TIMEOUT]]/Tabla16[[#This Row],[WOS]]</f>
        <v>1</v>
      </c>
    </row>
    <row r="49" spans="2:9" x14ac:dyDescent="0.2">
      <c r="B49" s="9">
        <v>2</v>
      </c>
      <c r="C49" s="9" t="s">
        <v>86</v>
      </c>
      <c r="D49" s="9"/>
      <c r="E49" s="9"/>
      <c r="F49" s="9">
        <v>2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2">
      <c r="B50" s="9">
        <v>1</v>
      </c>
      <c r="C50" s="9" t="s">
        <v>87</v>
      </c>
      <c r="D50" s="9">
        <v>1</v>
      </c>
      <c r="E50" s="9"/>
      <c r="F50" s="9"/>
      <c r="G50" s="8">
        <f>Tabla16[[#This Row],[COMPLETE]]/Tabla16[[#This Row],[WOS]]</f>
        <v>1</v>
      </c>
      <c r="H50" s="8">
        <f>Tabla16[[#This Row],[FAILED]]/Tabla16[[#This Row],[WOS]]</f>
        <v>0</v>
      </c>
      <c r="I50" s="8">
        <f>Tabla16[[#This Row],[TIMEOUT]]/Tabla16[[#This Row],[WOS]]</f>
        <v>0</v>
      </c>
    </row>
    <row r="51" spans="2:9" x14ac:dyDescent="0.2">
      <c r="B51" s="9">
        <v>2</v>
      </c>
      <c r="C51" s="9" t="s">
        <v>88</v>
      </c>
      <c r="D51" s="9"/>
      <c r="E51" s="9"/>
      <c r="F51" s="9">
        <v>2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2">
      <c r="B52" s="9">
        <v>3</v>
      </c>
      <c r="C52" s="9" t="s">
        <v>89</v>
      </c>
      <c r="D52" s="9"/>
      <c r="E52" s="9"/>
      <c r="F52" s="9">
        <v>3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2">
      <c r="B53" s="9">
        <v>49</v>
      </c>
      <c r="C53" s="9" t="s">
        <v>60</v>
      </c>
      <c r="D53" s="9"/>
      <c r="E53" s="9"/>
      <c r="F53" s="9">
        <v>49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2">
      <c r="B54" s="9">
        <v>19</v>
      </c>
      <c r="C54" s="9" t="s">
        <v>61</v>
      </c>
      <c r="D54" s="9"/>
      <c r="E54" s="9"/>
      <c r="F54" s="9">
        <v>19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2">
      <c r="B55" s="9">
        <v>4</v>
      </c>
      <c r="C55" s="9" t="s">
        <v>62</v>
      </c>
      <c r="D55" s="9"/>
      <c r="E55" s="9"/>
      <c r="F55" s="9">
        <v>4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2">
      <c r="B56" s="9">
        <v>1</v>
      </c>
      <c r="C56" s="9" t="s">
        <v>90</v>
      </c>
      <c r="D56" s="9"/>
      <c r="E56" s="9"/>
      <c r="F56" s="9">
        <v>1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28</v>
      </c>
      <c r="C57" s="9" t="s">
        <v>23</v>
      </c>
      <c r="D57" s="9">
        <v>28</v>
      </c>
      <c r="E57" s="9"/>
      <c r="F57" s="9"/>
      <c r="G57" s="8">
        <f>Tabla16[[#This Row],[COMPLETE]]/Tabla16[[#This Row],[WOS]]</f>
        <v>1</v>
      </c>
      <c r="H57" s="8">
        <f>Tabla16[[#This Row],[FAILED]]/Tabla16[[#This Row],[WOS]]</f>
        <v>0</v>
      </c>
      <c r="I57" s="8">
        <f>Tabla16[[#This Row],[TIMEOUT]]/Tabla16[[#This Row],[WOS]]</f>
        <v>0</v>
      </c>
    </row>
    <row r="58" spans="2:9" x14ac:dyDescent="0.2">
      <c r="B58" s="9">
        <v>48</v>
      </c>
      <c r="C58" s="9" t="s">
        <v>47</v>
      </c>
      <c r="D58" s="9"/>
      <c r="E58" s="9"/>
      <c r="F58" s="9">
        <v>48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143</v>
      </c>
      <c r="C59" s="9" t="s">
        <v>44</v>
      </c>
      <c r="D59" s="9"/>
      <c r="E59" s="9"/>
      <c r="F59" s="9">
        <v>143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41</v>
      </c>
      <c r="C60" s="9" t="s">
        <v>45</v>
      </c>
      <c r="D60" s="9"/>
      <c r="E60" s="9"/>
      <c r="F60" s="9">
        <v>41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1624</v>
      </c>
      <c r="C61" s="9" t="s">
        <v>38</v>
      </c>
      <c r="D61" s="9"/>
      <c r="E61" s="9"/>
      <c r="F61" s="9">
        <v>1624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41</v>
      </c>
      <c r="C62" s="9" t="s">
        <v>48</v>
      </c>
      <c r="D62" s="9"/>
      <c r="E62" s="9"/>
      <c r="F62" s="9">
        <v>41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2">
      <c r="B63" s="9">
        <v>48</v>
      </c>
      <c r="C63" s="9" t="s">
        <v>46</v>
      </c>
      <c r="D63" s="9"/>
      <c r="E63" s="9"/>
      <c r="F63" s="9">
        <v>48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2">
      <c r="B64" s="9">
        <v>86</v>
      </c>
      <c r="C64" s="9" t="s">
        <v>39</v>
      </c>
      <c r="D64" s="9">
        <v>86</v>
      </c>
      <c r="E64" s="9"/>
      <c r="F64" s="9"/>
      <c r="G64" s="8">
        <f>Tabla16[[#This Row],[COMPLETE]]/Tabla16[[#This Row],[WOS]]</f>
        <v>1</v>
      </c>
      <c r="H64" s="8">
        <f>Tabla16[[#This Row],[FAILED]]/Tabla16[[#This Row],[WOS]]</f>
        <v>0</v>
      </c>
      <c r="I64" s="8">
        <f>Tabla16[[#This Row],[TIMEOUT]]/Tabla16[[#This Row],[WOS]]</f>
        <v>0</v>
      </c>
    </row>
    <row r="65" spans="2:9" x14ac:dyDescent="0.2">
      <c r="B65" s="9">
        <v>128</v>
      </c>
      <c r="C65" s="9" t="s">
        <v>41</v>
      </c>
      <c r="D65" s="9"/>
      <c r="E65" s="9"/>
      <c r="F65" s="9">
        <v>128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2">
      <c r="B66" s="9">
        <v>123</v>
      </c>
      <c r="C66" s="9" t="s">
        <v>42</v>
      </c>
      <c r="D66" s="9"/>
      <c r="E66" s="9"/>
      <c r="F66" s="9">
        <v>123</v>
      </c>
      <c r="G66" s="8">
        <f>Tabla16[[#This Row],[COMPLETE]]/Tabla16[[#This Row],[WOS]]</f>
        <v>0</v>
      </c>
      <c r="H66" s="8">
        <f>Tabla16[[#This Row],[FAILED]]/Tabla16[[#This Row],[WOS]]</f>
        <v>0</v>
      </c>
      <c r="I66" s="8">
        <f>Tabla16[[#This Row],[TIMEOUT]]/Tabla16[[#This Row],[WOS]]</f>
        <v>1</v>
      </c>
    </row>
    <row r="67" spans="2:9" x14ac:dyDescent="0.2">
      <c r="B67" s="9">
        <v>1</v>
      </c>
      <c r="C67" s="9" t="s">
        <v>73</v>
      </c>
      <c r="D67" s="9"/>
      <c r="E67" s="9"/>
      <c r="F67" s="9">
        <v>1</v>
      </c>
      <c r="G67" s="8">
        <f>Tabla16[[#This Row],[COMPLETE]]/Tabla16[[#This Row],[WOS]]</f>
        <v>0</v>
      </c>
      <c r="H67" s="8">
        <f>Tabla16[[#This Row],[FAILED]]/Tabla16[[#This Row],[WOS]]</f>
        <v>0</v>
      </c>
      <c r="I67" s="8">
        <f>Tabla16[[#This Row],[TIMEOUT]]/Tabla16[[#This Row],[WOS]]</f>
        <v>1</v>
      </c>
    </row>
    <row r="68" spans="2:9" x14ac:dyDescent="0.2">
      <c r="B68" s="9">
        <v>165</v>
      </c>
      <c r="C68" s="9" t="s">
        <v>72</v>
      </c>
      <c r="D68" s="9"/>
      <c r="E68" s="9"/>
      <c r="F68" s="9">
        <v>165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2">
      <c r="B69" s="9">
        <v>1</v>
      </c>
      <c r="C69" s="9" t="s">
        <v>21</v>
      </c>
      <c r="D69" s="9">
        <v>1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  <row r="70" spans="2:9" x14ac:dyDescent="0.2">
      <c r="B70" s="9">
        <v>33</v>
      </c>
      <c r="C70" s="9" t="s">
        <v>14</v>
      </c>
      <c r="D70" s="9"/>
      <c r="E70" s="9"/>
      <c r="F70" s="9">
        <v>33</v>
      </c>
      <c r="G70" s="8">
        <f>Tabla16[[#This Row],[COMPLETE]]/Tabla16[[#This Row],[WOS]]</f>
        <v>0</v>
      </c>
      <c r="H70" s="8">
        <f>Tabla16[[#This Row],[FAILED]]/Tabla16[[#This Row],[WOS]]</f>
        <v>0</v>
      </c>
      <c r="I70" s="8">
        <f>Tabla16[[#This Row],[TIMEOUT]]/Tabla16[[#This Row],[WOS]]</f>
        <v>1</v>
      </c>
    </row>
    <row r="71" spans="2:9" x14ac:dyDescent="0.2">
      <c r="B71" s="9">
        <v>2</v>
      </c>
      <c r="C71" s="9" t="s">
        <v>74</v>
      </c>
      <c r="D71" s="9">
        <v>2</v>
      </c>
      <c r="E71" s="9"/>
      <c r="F71" s="9"/>
      <c r="G71" s="8">
        <f>Tabla16[[#This Row],[COMPLETE]]/Tabla16[[#This Row],[WOS]]</f>
        <v>1</v>
      </c>
      <c r="H71" s="8">
        <f>Tabla16[[#This Row],[FAILED]]/Tabla16[[#This Row],[WOS]]</f>
        <v>0</v>
      </c>
      <c r="I71" s="8">
        <f>Tabla16[[#This Row],[TIMEOUT]]/Tabla16[[#This Row],[WOS]]</f>
        <v>0</v>
      </c>
    </row>
    <row r="72" spans="2:9" x14ac:dyDescent="0.2">
      <c r="B72" s="9">
        <v>5</v>
      </c>
      <c r="C72" s="9" t="s">
        <v>71</v>
      </c>
      <c r="D72" s="9">
        <v>5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2">
      <c r="B73" s="9">
        <v>1</v>
      </c>
      <c r="C73" s="9" t="s">
        <v>92</v>
      </c>
      <c r="D73" s="9"/>
      <c r="E73" s="9"/>
      <c r="F73" s="9">
        <v>1</v>
      </c>
      <c r="G73" s="8">
        <f>Tabla16[[#This Row],[COMPLETE]]/Tabla16[[#This Row],[WOS]]</f>
        <v>0</v>
      </c>
      <c r="H73" s="8">
        <f>Tabla16[[#This Row],[FAILED]]/Tabla16[[#This Row],[WOS]]</f>
        <v>0</v>
      </c>
      <c r="I73" s="8">
        <f>Tabla16[[#This Row],[TIMEOUT]]/Tabla16[[#This Row],[WOS]]</f>
        <v>1</v>
      </c>
    </row>
  </sheetData>
  <conditionalFormatting sqref="H3:I7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767</v>
      </c>
      <c r="C3" s="12" t="s">
        <v>49</v>
      </c>
    </row>
    <row r="4" spans="2:3" ht="17" thickBot="1" x14ac:dyDescent="0.25">
      <c r="B4" s="13">
        <v>170</v>
      </c>
      <c r="C4" s="14" t="s">
        <v>50</v>
      </c>
    </row>
    <row r="5" spans="2:3" ht="17" thickBot="1" x14ac:dyDescent="0.25">
      <c r="B5" s="13">
        <v>64</v>
      </c>
      <c r="C5" s="14" t="s">
        <v>51</v>
      </c>
    </row>
    <row r="6" spans="2:3" ht="17" thickBot="1" x14ac:dyDescent="0.25">
      <c r="B6" s="13">
        <v>35</v>
      </c>
      <c r="C6" s="14" t="s">
        <v>52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"/>
  <sheetViews>
    <sheetView workbookViewId="0">
      <selection activeCell="B3" sqref="B3:C10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90</v>
      </c>
      <c r="C3" s="16" t="s">
        <v>77</v>
      </c>
    </row>
    <row r="4" spans="2:3" ht="17" thickBot="1" x14ac:dyDescent="0.25">
      <c r="B4" s="17">
        <v>28</v>
      </c>
      <c r="C4" s="18" t="s">
        <v>93</v>
      </c>
    </row>
    <row r="5" spans="2:3" ht="17" thickBot="1" x14ac:dyDescent="0.25">
      <c r="B5" s="17">
        <v>7</v>
      </c>
      <c r="C5" s="18" t="s">
        <v>79</v>
      </c>
    </row>
    <row r="6" spans="2:3" ht="17" thickBot="1" x14ac:dyDescent="0.25">
      <c r="B6" s="17">
        <v>4</v>
      </c>
      <c r="C6" s="18" t="s">
        <v>78</v>
      </c>
    </row>
    <row r="7" spans="2:3" ht="17" thickBot="1" x14ac:dyDescent="0.25">
      <c r="B7" s="17">
        <v>3</v>
      </c>
      <c r="C7" s="18" t="s">
        <v>94</v>
      </c>
    </row>
    <row r="8" spans="2:3" ht="17" thickBot="1" x14ac:dyDescent="0.25">
      <c r="B8" s="17">
        <v>2</v>
      </c>
      <c r="C8" s="18" t="s">
        <v>76</v>
      </c>
    </row>
    <row r="9" spans="2:3" ht="17" thickBot="1" x14ac:dyDescent="0.25">
      <c r="B9" s="17">
        <v>1</v>
      </c>
      <c r="C9" s="18" t="s">
        <v>75</v>
      </c>
    </row>
    <row r="10" spans="2:3" ht="17" thickBot="1" x14ac:dyDescent="0.25">
      <c r="B10" s="17">
        <v>1</v>
      </c>
      <c r="C10" s="18" t="s">
        <v>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"/>
  <sheetViews>
    <sheetView workbookViewId="0">
      <selection activeCell="C22" sqref="C22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92.1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5">
        <v>86</v>
      </c>
      <c r="C3" s="16" t="s">
        <v>77</v>
      </c>
    </row>
    <row r="4" spans="2:3" ht="17" thickBot="1" x14ac:dyDescent="0.25">
      <c r="B4" s="17">
        <v>32</v>
      </c>
      <c r="C4" s="18" t="s">
        <v>78</v>
      </c>
    </row>
    <row r="5" spans="2:3" ht="17" thickBot="1" x14ac:dyDescent="0.25">
      <c r="B5" s="17">
        <v>16</v>
      </c>
      <c r="C5" s="18" t="s">
        <v>76</v>
      </c>
    </row>
    <row r="6" spans="2:3" ht="17" thickBot="1" x14ac:dyDescent="0.25">
      <c r="B6" s="17">
        <v>2</v>
      </c>
      <c r="C6" s="18" t="s">
        <v>75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JAM_MOBY</vt:lpstr>
      <vt:lpstr>TCI_RMHL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2018-11-05T18:11:03Z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