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85AF4E50-7FFE-4C2F-A088-38850B635598}" xr6:coauthVersionLast="34" xr6:coauthVersionMax="36" xr10:uidLastSave="{00000000-0000-0000-0000-000000000000}"/>
  <bookViews>
    <workbookView xWindow="1284" yWindow="1164" windowWidth="25596" windowHeight="14436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290" i="1" l="1"/>
  <c r="J290" i="1"/>
  <c r="H290" i="1"/>
  <c r="F290" i="1"/>
  <c r="D290" i="1"/>
  <c r="C290" i="1"/>
  <c r="E283" i="1"/>
  <c r="G283" i="1"/>
  <c r="G290" i="1" s="1"/>
  <c r="I283" i="1"/>
  <c r="K283" i="1"/>
  <c r="K290" i="1" s="1"/>
  <c r="M283" i="1"/>
  <c r="E284" i="1"/>
  <c r="E290" i="1" s="1"/>
  <c r="G284" i="1"/>
  <c r="I284" i="1"/>
  <c r="K284" i="1"/>
  <c r="M284" i="1"/>
  <c r="E285" i="1"/>
  <c r="G285" i="1"/>
  <c r="I285" i="1"/>
  <c r="K285" i="1"/>
  <c r="M285" i="1"/>
  <c r="E286" i="1"/>
  <c r="G286" i="1"/>
  <c r="I286" i="1"/>
  <c r="I290" i="1" s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M290" i="1" l="1"/>
  <c r="E282" i="1"/>
  <c r="G282" i="1"/>
  <c r="I282" i="1"/>
  <c r="K282" i="1"/>
  <c r="M282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15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<sst xmlns="http://schemas.openxmlformats.org/spreadsheetml/2006/main" count="164" uniqueCount="27">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</sst>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Énfasis6" xfId="2" builtinId="51"/>
    <cellStyle name="60% - Énfasis6" xfId="3" builtinId="52"/>
    <cellStyle name="Énfasis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WASSPerformance!$C$283:$C$289</c:f>
              <c:numCache>
                <c:formatCode>#,##0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WASSPerformance!$D$283:$D$289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WASSPerformance!$F$283:$F$289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WASSPerformance!$H$283:$H$289</c:f>
              <c:numCache>
                <c:formatCode>#,##0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WASSPerformance!$J$283:$J$289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WASSPerformance!$B$283:$B$289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WASSPerformance!$L$283:$L$289</c:f>
              <c:numCache>
                <c:formatCode>#,##0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36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290</xdr:row>
      <xdr:rowOff>128587</xdr:rowOff>
    </xdr:from>
    <xdr:to>
      <xdr:col>11</xdr:col>
      <xdr:colOff>866774</xdr:colOff>
      <xdr:row>316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90" totalsRowCount="1" headerRowDxfId="95" dataDxfId="94" totalsRowDxfId="93">
  <autoFilter ref="B16:M289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12" totalsRowDxfId="11"/>
    <tableColumn id="2" xr3:uid="{00000000-0010-0000-0000-000002000000}" name="Total" totalsRowFunction="custom" totalsRowDxfId="10">
      <totalsRowFormula>SUM(C283:C289)</totalsRowFormula>
    </tableColumn>
    <tableColumn id="3" xr3:uid="{00000000-0010-0000-0000-000003000000}" name="Transactions _x000a_Complete" totalsRowFunction="custom" totalsRowDxfId="9">
      <totalsRowFormula>SUM(D283:D289)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AVERAGE(E283:E289)</totalsRowFormula>
    </tableColumn>
    <tableColumn id="5" xr3:uid="{00000000-0010-0000-0000-000005000000}" name="Transactions _x000a_Failed" totalsRowFunction="custom" totalsRowDxfId="7">
      <totalsRowFormula>SUM(F283:F289)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AVERAGE(G283:G289)</totalsRowFormula>
    </tableColumn>
    <tableColumn id="7" xr3:uid="{00000000-0010-0000-0000-000007000000}" name="Transactions _x000a_In_Prog" totalsRowFunction="custom" totalsRowDxfId="5">
      <totalsRowFormula>SUM(H283:H289)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AVERAGE(I283:I289)</totalsRowFormula>
    </tableColumn>
    <tableColumn id="9" xr3:uid="{00000000-0010-0000-0000-000009000000}" name="Transactions _x000a_Timeout" totalsRowFunction="custom" totalsRowDxfId="3">
      <totalsRowFormula>SUM(J283:J289)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AVERAGE(K283:K289)</totalsRowFormula>
    </tableColumn>
    <tableColumn id="11" xr3:uid="{00000000-0010-0000-0000-00000B000000}" name="Transactions_x000a_Trans Fail" totalsRowFunction="custom" totalsRowDxfId="1">
      <totalsRowFormula>SUM(L283:L289)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AVERAGE(M283:M289)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2" dataDxfId="91" totalsRowDxfId="90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9" totalsRowDxfId="88"/>
    <tableColumn id="2" xr3:uid="{00000000-0010-0000-0100-000002000000}" name="Total" totalsRowFunction="custom" totalsRowDxfId="87">
      <totalsRowFormula>SUM(C42:C44)</totalsRowFormula>
    </tableColumn>
    <tableColumn id="3" xr3:uid="{00000000-0010-0000-0100-000003000000}" name="Transactions _x000a_Complete" totalsRowFunction="custom" totalsRowDxfId="86">
      <totalsRowFormula>SUM(D42:D44)</totalsRowFormula>
    </tableColumn>
    <tableColumn id="4" xr3:uid="{00000000-0010-0000-0100-000004000000}" name="%_x000a_Complete" totalsRowFunction="custom" totalsRowDxfId="85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4">
      <totalsRowFormula>SUM(F42:F44)</totalsRowFormula>
    </tableColumn>
    <tableColumn id="6" xr3:uid="{00000000-0010-0000-0100-000006000000}" name="% _x000a_Failed" totalsRowFunction="custom" totalsRowDxfId="83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2">
      <totalsRowFormula>SUM(H42:H44)</totalsRowFormula>
    </tableColumn>
    <tableColumn id="8" xr3:uid="{00000000-0010-0000-0100-000008000000}" name="%_x000a_In_Prog" totalsRowFunction="custom" totalsRowDxfId="81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80">
      <totalsRowFormula>SUM(J42:J44)</totalsRowFormula>
    </tableColumn>
    <tableColumn id="10" xr3:uid="{00000000-0010-0000-0100-00000A000000}" name="%_x000a_Timeout" totalsRowFunction="custom" totalsRowDxfId="79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8">
      <totalsRowFormula>SUM(L42:L44)</totalsRowFormula>
    </tableColumn>
    <tableColumn id="12" xr3:uid="{00000000-0010-0000-0100-00000C000000}" name="% _x000a_Trans Fail" totalsRowFunction="custom" totalsRowDxfId="77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6" dataDxfId="75" totalsRowDxfId="74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3" totalsRowDxfId="72"/>
    <tableColumn id="2" xr3:uid="{00000000-0010-0000-0200-000002000000}" name="Total" totalsRowFunction="custom" totalsRowDxfId="71">
      <totalsRowFormula>SUM(C42:C48)</totalsRowFormula>
    </tableColumn>
    <tableColumn id="3" xr3:uid="{00000000-0010-0000-0200-000003000000}" name="Transactions _x000a_Complete" totalsRowFunction="custom" totalsRowDxfId="70">
      <totalsRowFormula>SUM(D42:D48)</totalsRowFormula>
    </tableColumn>
    <tableColumn id="4" xr3:uid="{00000000-0010-0000-0200-000004000000}" name="%_x000a_Complete" totalsRowFunction="custom" totalsRowDxfId="69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8">
      <totalsRowFormula>SUM(F42:F48)</totalsRowFormula>
    </tableColumn>
    <tableColumn id="6" xr3:uid="{00000000-0010-0000-0200-000006000000}" name="% _x000a_Failed" totalsRowFunction="custom" totalsRowDxfId="67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6">
      <totalsRowFormula>SUM(H42:H48)</totalsRowFormula>
    </tableColumn>
    <tableColumn id="8" xr3:uid="{00000000-0010-0000-0200-000008000000}" name="%_x000a_In_Prog" totalsRowFunction="custom" totalsRowDxfId="65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4">
      <totalsRowFormula>SUM(J42:J48)</totalsRowFormula>
    </tableColumn>
    <tableColumn id="10" xr3:uid="{00000000-0010-0000-0200-00000A000000}" name="%_x000a_Timeout" totalsRowFunction="custom" totalsRowDxfId="63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2">
      <totalsRowFormula>SUM(L42:L48)</totalsRowFormula>
    </tableColumn>
    <tableColumn id="12" xr3:uid="{00000000-0010-0000-0200-00000C000000}" name="% _x000a_Trans Fail" totalsRowFunction="custom" totalsRowDxfId="61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60" dataDxfId="59" totalsRowDxfId="58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7" totalsRowDxfId="56"/>
    <tableColumn id="2" xr3:uid="{00000000-0010-0000-0300-000002000000}" name="Total" totalsRowFunction="custom" totalsRowDxfId="55">
      <totalsRowFormula>SUM(C17:C46)</totalsRowFormula>
    </tableColumn>
    <tableColumn id="3" xr3:uid="{00000000-0010-0000-0300-000003000000}" name="Transactions _x000a_Complete" totalsRowFunction="custom" totalsRowDxfId="54">
      <totalsRowFormula>SUM(D17:D46)</totalsRowFormula>
    </tableColumn>
    <tableColumn id="4" xr3:uid="{00000000-0010-0000-0300-000004000000}" name="%_x000a_Complete" totalsRowFunction="custom" totalsRowDxfId="53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2">
      <totalsRowFormula>SUM(F17:F46)</totalsRowFormula>
    </tableColumn>
    <tableColumn id="6" xr3:uid="{00000000-0010-0000-0300-000006000000}" name="% _x000a_Failed" totalsRowFunction="custom" totalsRowDxfId="51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50">
      <totalsRowFormula>SUM(H17:H46)</totalsRowFormula>
    </tableColumn>
    <tableColumn id="8" xr3:uid="{00000000-0010-0000-0300-000008000000}" name="%_x000a_In_Prog" totalsRowFunction="custom" totalsRowDxfId="49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8">
      <totalsRowFormula>SUM(J17:J46)</totalsRowFormula>
    </tableColumn>
    <tableColumn id="10" xr3:uid="{00000000-0010-0000-0300-00000A000000}" name="%_x000a_Timeout" totalsRowFunction="custom" totalsRowDxfId="47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6">
      <totalsRowFormula>SUM(L17:L46)</totalsRowFormula>
    </tableColumn>
    <tableColumn id="12" xr3:uid="{00000000-0010-0000-0300-00000C000000}" name="% _x000a_Trans Fail" totalsRowFunction="custom" totalsRowDxfId="45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4" dataDxfId="43" totalsRowDxfId="42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1" totalsRowDxfId="40"/>
    <tableColumn id="2" xr3:uid="{00000000-0010-0000-0400-000002000000}" name="Total" totalsRowFunction="custom" totalsRowDxfId="39">
      <totalsRowFormula>SUM(C17:C47)</totalsRowFormula>
    </tableColumn>
    <tableColumn id="3" xr3:uid="{00000000-0010-0000-0400-000003000000}" name="Transactions _x000a_Complete" totalsRowFunction="custom" totalsRowDxfId="38">
      <totalsRowFormula>SUM(D17:D47)</totalsRowFormula>
    </tableColumn>
    <tableColumn id="4" xr3:uid="{00000000-0010-0000-0400-000004000000}" name="%_x000a_Complete" totalsRowFunction="custom" totalsRowDxfId="37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6">
      <totalsRowFormula>SUM(F17:F47)</totalsRowFormula>
    </tableColumn>
    <tableColumn id="6" xr3:uid="{00000000-0010-0000-0400-000006000000}" name="% _x000a_Failed" totalsRowFunction="custom" totalsRowDxfId="35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4">
      <totalsRowFormula>SUM(H17:H47)</totalsRowFormula>
    </tableColumn>
    <tableColumn id="8" xr3:uid="{00000000-0010-0000-0400-000008000000}" name="%_x000a_In_Prog" totalsRowFunction="custom" totalsRowDxfId="33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2">
      <totalsRowFormula>SUM(J17:J47)</totalsRowFormula>
    </tableColumn>
    <tableColumn id="10" xr3:uid="{00000000-0010-0000-0400-00000A000000}" name="%_x000a_Timeout" totalsRowFunction="custom" totalsRowDxfId="31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30">
      <totalsRowFormula>SUM(L17:L47)</totalsRowFormula>
    </tableColumn>
    <tableColumn id="12" xr3:uid="{00000000-0010-0000-0400-00000C000000}" name="% _x000a_Trans Fail" totalsRowFunction="custom" totalsRowDxfId="29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8" dataDxfId="27" totalsRowDxfId="2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5" totalsRowDxfId="24"/>
    <tableColumn id="2" xr3:uid="{00000000-0010-0000-0500-000002000000}" name="Total" totalsRowFunction="custom" totalsRowDxfId="23">
      <totalsRowFormula>SUM(C17:C46)</totalsRowFormula>
    </tableColumn>
    <tableColumn id="3" xr3:uid="{00000000-0010-0000-0500-000003000000}" name="Transactions _x000a_Complete" totalsRowFunction="custom" totalsRowDxfId="22">
      <totalsRowFormula>SUM(D17:D46)</totalsRowFormula>
    </tableColumn>
    <tableColumn id="4" xr3:uid="{00000000-0010-0000-0500-000004000000}" name="%_x000a_Complete" totalsRowFunction="custom" totalsRowDxfId="21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20">
      <totalsRowFormula>SUM(F17:F46)</totalsRowFormula>
    </tableColumn>
    <tableColumn id="6" xr3:uid="{00000000-0010-0000-0500-000006000000}" name="% _x000a_Failed" totalsRowFunction="custom" totalsRowDxfId="19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8">
      <totalsRowFormula>SUM(H17:H46)</totalsRowFormula>
    </tableColumn>
    <tableColumn id="8" xr3:uid="{00000000-0010-0000-0500-000008000000}" name="%_x000a_In_Prog" totalsRowFunction="custom" totalsRowDxfId="17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6">
      <totalsRowFormula>SUM(J17:J46)</totalsRowFormula>
    </tableColumn>
    <tableColumn id="10" xr3:uid="{00000000-0010-0000-0500-00000A000000}" name="%_x000a_Timeout" totalsRowFunction="custom" totalsRowDxfId="15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4">
      <totalsRowFormula>SUM(L17:L46)</totalsRowFormula>
    </tableColumn>
    <tableColumn id="12" xr3:uid="{00000000-0010-0000-0500-00000C000000}" name="% _x000a_Trans Fail" totalsRowFunction="custom" totalsRowDxfId="13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67"/>
  <sheetViews>
    <sheetView tabSelected="1" zoomScaleNormal="100" workbookViewId="0">
      <selection activeCell="A276" sqref="A276:XFD282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</row>
    <row r="2" spans="2:13" ht="16.5" customHeight="1" x14ac:dyDescent="0.3">
      <c r="B2" s="5" t="s">
        <v>1</v>
      </c>
      <c r="C2" s="110" t="s">
        <v>2</v>
      </c>
      <c r="D2" s="110"/>
    </row>
    <row r="3" spans="2:13" x14ac:dyDescent="0.3">
      <c r="B3" s="5"/>
      <c r="C3" s="6"/>
      <c r="D3" s="4"/>
    </row>
    <row r="4" spans="2:13" x14ac:dyDescent="0.3">
      <c r="B4" s="7" t="s">
        <v>3</v>
      </c>
      <c r="C4" s="8">
        <v>43101</v>
      </c>
      <c r="D4" s="4"/>
    </row>
    <row r="5" spans="2:13" x14ac:dyDescent="0.3">
      <c r="B5" s="9" t="s">
        <v>4</v>
      </c>
      <c r="C5" s="10"/>
      <c r="D5" s="4"/>
    </row>
    <row r="6" spans="2:13" x14ac:dyDescent="0.3">
      <c r="B6" s="9" t="s">
        <v>5</v>
      </c>
      <c r="C6" s="11">
        <f>SUM(Tabla1820[Total])</f>
        <v>1012343.1000000001</v>
      </c>
      <c r="D6" s="4"/>
    </row>
    <row r="7" spans="2:13" x14ac:dyDescent="0.3">
      <c r="B7" s="9" t="s">
        <v>6</v>
      </c>
      <c r="C7" s="11">
        <f>D15</f>
        <v>854155</v>
      </c>
      <c r="D7" s="12">
        <f>C7/C6</f>
        <v>0.84374062509044601</v>
      </c>
    </row>
    <row r="8" spans="2:13" x14ac:dyDescent="0.3">
      <c r="B8" s="9" t="s">
        <v>7</v>
      </c>
      <c r="C8" s="11">
        <f>F15</f>
        <v>125258</v>
      </c>
      <c r="D8" s="12">
        <f>C8/C6</f>
        <v>0.12373077862633725</v>
      </c>
    </row>
    <row r="9" spans="2:13" x14ac:dyDescent="0.3">
      <c r="B9" s="9" t="s">
        <v>8</v>
      </c>
      <c r="C9" s="11">
        <f>H15</f>
        <v>3</v>
      </c>
      <c r="D9" s="12">
        <f>C9/C6</f>
        <v>2.9634221836450503E-6</v>
      </c>
    </row>
    <row r="10" spans="2:13" x14ac:dyDescent="0.3">
      <c r="B10" s="9" t="s">
        <v>9</v>
      </c>
      <c r="C10" s="11">
        <f>J15</f>
        <v>32911</v>
      </c>
      <c r="D10" s="12">
        <f>C10/C6</f>
        <v>3.2509729161980749E-2</v>
      </c>
    </row>
    <row r="11" spans="2:13" x14ac:dyDescent="0.3">
      <c r="B11" s="9" t="s">
        <v>10</v>
      </c>
      <c r="C11" s="11">
        <f>L15</f>
        <v>0</v>
      </c>
      <c r="D11" s="12">
        <f>C11/C6</f>
        <v>0</v>
      </c>
    </row>
    <row r="12" spans="2:13" x14ac:dyDescent="0.3">
      <c r="B12" s="9" t="s">
        <v>11</v>
      </c>
      <c r="C12" s="11">
        <f>SUM(C7:C11)</f>
        <v>1012327</v>
      </c>
      <c r="D12" s="4"/>
    </row>
    <row r="14" spans="2:13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7.6" x14ac:dyDescent="0.3">
      <c r="B15" s="13" t="s">
        <v>13</v>
      </c>
      <c r="C15" s="14">
        <f>SUM(Tabla1820[Total])</f>
        <v>1012343.1000000001</v>
      </c>
      <c r="D15" s="14">
        <f>SUM(Tabla1820[Transactions 
Complete])</f>
        <v>854155</v>
      </c>
      <c r="E15" s="15">
        <f>AVERAGE(Tabla1820[%
Complete])</f>
        <v>0.76393890745900128</v>
      </c>
      <c r="F15" s="14">
        <f>SUM(Tabla1820[Transactions 
Failed])</f>
        <v>125258</v>
      </c>
      <c r="G15" s="15">
        <f>AVERAGE(Tabla1820[% 
Failed])</f>
        <v>0.13848133752908945</v>
      </c>
      <c r="H15" s="14">
        <f>SUM(Tabla1820[Transactions 
In_Prog])</f>
        <v>3</v>
      </c>
      <c r="I15" s="15">
        <f>AVERAGE(Tabla1820[%
In_Prog])</f>
        <v>3.3233028368944669E-6</v>
      </c>
      <c r="J15" s="14">
        <f>SUM(Tabla1820[Transactions 
Timeout])</f>
        <v>32911</v>
      </c>
      <c r="K15" s="15">
        <f>AVERAGE(Tabla1820[%
Timeout])</f>
        <v>6.0908529826715602E-2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3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3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3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3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3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3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3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3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3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3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3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3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3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3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3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3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3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3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3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3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3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3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3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3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3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3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3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3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3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3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3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3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3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3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3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3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3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3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3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3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3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3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3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3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3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3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3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3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3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3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3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3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3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3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3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3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3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3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3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3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3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3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3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3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3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3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3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3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3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3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3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3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3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3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3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3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3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3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3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3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3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3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3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3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3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3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3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3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3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3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3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3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3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3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3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3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3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3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3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3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3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3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3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3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3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3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3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3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3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3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3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3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3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3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3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3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3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3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3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3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3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3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3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3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3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3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3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3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3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3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3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3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3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3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3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3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3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3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3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3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3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3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3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3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3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3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3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3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3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3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3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3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3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3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3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3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3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3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3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3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3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3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3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3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3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3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3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3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3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3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3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3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3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3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3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3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3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A860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3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3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3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3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3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3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3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3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3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3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3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3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3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3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3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3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3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3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3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3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3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3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3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3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3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3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3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3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3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3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3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3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3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3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3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3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3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3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3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3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3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3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3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3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3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3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3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3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3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3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3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3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3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3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3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3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3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3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3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3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3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3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3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3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3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3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3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3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3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3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3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3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3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3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3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 x14ac:dyDescent="0.3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 x14ac:dyDescent="0.3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 x14ac:dyDescent="0.3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 x14ac:dyDescent="0.3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 x14ac:dyDescent="0.3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 x14ac:dyDescent="0.3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 x14ac:dyDescent="0.3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hidden="1" x14ac:dyDescent="0.3">
      <c r="B276" s="37">
        <v>43360</v>
      </c>
      <c r="C276" s="93">
        <v>7611</v>
      </c>
      <c r="D276" s="87">
        <v>6299</v>
      </c>
      <c r="E276" s="24">
        <f>Tabla1820[Transactions 
Complete]/Tabla1820[Total]</f>
        <v>0.82761792142950996</v>
      </c>
      <c r="F276" s="87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7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hidden="1" x14ac:dyDescent="0.3">
      <c r="B277" s="37">
        <v>43361</v>
      </c>
      <c r="C277" s="93">
        <v>3628</v>
      </c>
      <c r="D277" s="87">
        <v>2729</v>
      </c>
      <c r="E277" s="24">
        <f>Tabla1820[Transactions 
Complete]/Tabla1820[Total]</f>
        <v>0.75220507166482908</v>
      </c>
      <c r="F277" s="87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7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hidden="1" x14ac:dyDescent="0.3">
      <c r="B278" s="37">
        <v>43362</v>
      </c>
      <c r="C278" s="93">
        <v>3294</v>
      </c>
      <c r="D278" s="87">
        <v>2537</v>
      </c>
      <c r="E278" s="24">
        <f>Tabla1820[Transactions 
Complete]/Tabla1820[Total]</f>
        <v>0.77018822100789319</v>
      </c>
      <c r="F278" s="87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7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hidden="1" x14ac:dyDescent="0.3">
      <c r="B279" s="37">
        <v>43363</v>
      </c>
      <c r="C279" s="93">
        <v>4928</v>
      </c>
      <c r="D279" s="87">
        <v>3870</v>
      </c>
      <c r="E279" s="24">
        <f>Tabla1820[Transactions 
Complete]/Tabla1820[Total]</f>
        <v>0.78530844155844159</v>
      </c>
      <c r="F279" s="87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7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hidden="1" x14ac:dyDescent="0.3">
      <c r="B280" s="37">
        <v>43364</v>
      </c>
      <c r="C280" s="93">
        <v>2375</v>
      </c>
      <c r="D280" s="87">
        <v>1634</v>
      </c>
      <c r="E280" s="24">
        <f>Tabla1820[Transactions 
Complete]/Tabla1820[Total]</f>
        <v>0.68799999999999994</v>
      </c>
      <c r="F280" s="87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7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hidden="1" x14ac:dyDescent="0.3">
      <c r="B281" s="37">
        <v>43365</v>
      </c>
      <c r="C281" s="93">
        <v>1240</v>
      </c>
      <c r="D281" s="87">
        <v>779</v>
      </c>
      <c r="E281" s="24">
        <f>Tabla1820[Transactions 
Complete]/Tabla1820[Total]</f>
        <v>0.62822580645161286</v>
      </c>
      <c r="F281" s="87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7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hidden="1" x14ac:dyDescent="0.3">
      <c r="B282" s="37">
        <v>43366</v>
      </c>
      <c r="C282" s="93">
        <v>557</v>
      </c>
      <c r="D282" s="87">
        <v>239</v>
      </c>
      <c r="E282" s="24">
        <f>Tabla1820[Transactions 
Complete]/Tabla1820[Total]</f>
        <v>0.42908438061041293</v>
      </c>
      <c r="F282" s="87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7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x14ac:dyDescent="0.3">
      <c r="B283" s="37">
        <v>43367</v>
      </c>
      <c r="C283" s="93">
        <v>0.01</v>
      </c>
      <c r="D283" s="87"/>
      <c r="E283" s="24">
        <f>Tabla1820[Transactions 
Complete]/Tabla1820[Total]</f>
        <v>0</v>
      </c>
      <c r="F283" s="87"/>
      <c r="G283" s="24">
        <f>Tabla1820[Transactions 
Failed]/Tabla1820[Total]</f>
        <v>0</v>
      </c>
      <c r="H283" s="34"/>
      <c r="I283" s="24">
        <f>Tabla1820[Transactions 
In_Prog]/Tabla1820[Total]</f>
        <v>0</v>
      </c>
      <c r="J283" s="87"/>
      <c r="K283" s="24">
        <f>Tabla1820[Transactions 
Timeout]/Tabla1820[Total]</f>
        <v>0</v>
      </c>
      <c r="L283" s="34"/>
      <c r="M283" s="24">
        <f>Tabla1820[Transactions
Trans Fail]/Tabla1820[Total]</f>
        <v>0</v>
      </c>
    </row>
    <row r="284" spans="2:13" s="33" customFormat="1" x14ac:dyDescent="0.3">
      <c r="B284" s="37">
        <v>43368</v>
      </c>
      <c r="C284" s="93">
        <v>0.01</v>
      </c>
      <c r="D284" s="87"/>
      <c r="E284" s="24">
        <f>Tabla1820[Transactions 
Complete]/Tabla1820[Total]</f>
        <v>0</v>
      </c>
      <c r="F284" s="87"/>
      <c r="G284" s="24">
        <f>Tabla1820[Transactions 
Failed]/Tabla1820[Total]</f>
        <v>0</v>
      </c>
      <c r="H284" s="34"/>
      <c r="I284" s="24">
        <f>Tabla1820[Transactions 
In_Prog]/Tabla1820[Total]</f>
        <v>0</v>
      </c>
      <c r="J284" s="87"/>
      <c r="K284" s="24">
        <f>Tabla1820[Transactions 
Timeout]/Tabla1820[Total]</f>
        <v>0</v>
      </c>
      <c r="L284" s="34"/>
      <c r="M284" s="24">
        <f>Tabla1820[Transactions
Trans Fail]/Tabla1820[Total]</f>
        <v>0</v>
      </c>
    </row>
    <row r="285" spans="2:13" s="33" customFormat="1" x14ac:dyDescent="0.3">
      <c r="B285" s="37">
        <v>43369</v>
      </c>
      <c r="C285" s="93">
        <v>0.01</v>
      </c>
      <c r="D285" s="87"/>
      <c r="E285" s="24">
        <f>Tabla1820[Transactions 
Complete]/Tabla1820[Total]</f>
        <v>0</v>
      </c>
      <c r="F285" s="87"/>
      <c r="G285" s="24">
        <f>Tabla1820[Transactions 
Failed]/Tabla1820[Total]</f>
        <v>0</v>
      </c>
      <c r="H285" s="34"/>
      <c r="I285" s="24">
        <f>Tabla1820[Transactions 
In_Prog]/Tabla1820[Total]</f>
        <v>0</v>
      </c>
      <c r="J285" s="87"/>
      <c r="K285" s="24">
        <f>Tabla1820[Transactions 
Timeout]/Tabla1820[Total]</f>
        <v>0</v>
      </c>
      <c r="L285" s="34"/>
      <c r="M285" s="24">
        <f>Tabla1820[Transactions
Trans Fail]/Tabla1820[Total]</f>
        <v>0</v>
      </c>
    </row>
    <row r="286" spans="2:13" s="33" customFormat="1" x14ac:dyDescent="0.3">
      <c r="B286" s="37">
        <v>43370</v>
      </c>
      <c r="C286" s="93">
        <v>0.01</v>
      </c>
      <c r="D286" s="87"/>
      <c r="E286" s="24">
        <f>Tabla1820[Transactions 
Complete]/Tabla1820[Total]</f>
        <v>0</v>
      </c>
      <c r="F286" s="87"/>
      <c r="G286" s="24">
        <f>Tabla1820[Transactions 
Failed]/Tabla1820[Total]</f>
        <v>0</v>
      </c>
      <c r="H286" s="34"/>
      <c r="I286" s="24">
        <f>Tabla1820[Transactions 
In_Prog]/Tabla1820[Total]</f>
        <v>0</v>
      </c>
      <c r="J286" s="87"/>
      <c r="K286" s="24">
        <f>Tabla1820[Transactions 
Timeout]/Tabla1820[Total]</f>
        <v>0</v>
      </c>
      <c r="L286" s="34"/>
      <c r="M286" s="24">
        <f>Tabla1820[Transactions
Trans Fail]/Tabla1820[Total]</f>
        <v>0</v>
      </c>
    </row>
    <row r="287" spans="2:13" s="33" customFormat="1" x14ac:dyDescent="0.3">
      <c r="B287" s="37">
        <v>43371</v>
      </c>
      <c r="C287" s="93">
        <v>0.01</v>
      </c>
      <c r="D287" s="87"/>
      <c r="E287" s="24">
        <f>Tabla1820[Transactions 
Complete]/Tabla1820[Total]</f>
        <v>0</v>
      </c>
      <c r="F287" s="87"/>
      <c r="G287" s="24">
        <f>Tabla1820[Transactions 
Failed]/Tabla1820[Total]</f>
        <v>0</v>
      </c>
      <c r="H287" s="34"/>
      <c r="I287" s="24">
        <f>Tabla1820[Transactions 
In_Prog]/Tabla1820[Total]</f>
        <v>0</v>
      </c>
      <c r="J287" s="87"/>
      <c r="K287" s="24">
        <f>Tabla1820[Transactions 
Timeout]/Tabla1820[Total]</f>
        <v>0</v>
      </c>
      <c r="L287" s="34"/>
      <c r="M287" s="24">
        <f>Tabla1820[Transactions
Trans Fail]/Tabla1820[Total]</f>
        <v>0</v>
      </c>
    </row>
    <row r="288" spans="2:13" s="33" customFormat="1" x14ac:dyDescent="0.3">
      <c r="B288" s="37">
        <v>43372</v>
      </c>
      <c r="C288" s="93">
        <v>0.01</v>
      </c>
      <c r="D288" s="87"/>
      <c r="E288" s="24">
        <f>Tabla1820[Transactions 
Complete]/Tabla1820[Total]</f>
        <v>0</v>
      </c>
      <c r="F288" s="87"/>
      <c r="G288" s="24">
        <f>Tabla1820[Transactions 
Failed]/Tabla1820[Total]</f>
        <v>0</v>
      </c>
      <c r="H288" s="34"/>
      <c r="I288" s="24">
        <f>Tabla1820[Transactions 
In_Prog]/Tabla1820[Total]</f>
        <v>0</v>
      </c>
      <c r="J288" s="87"/>
      <c r="K288" s="24">
        <f>Tabla1820[Transactions 
Timeout]/Tabla1820[Total]</f>
        <v>0</v>
      </c>
      <c r="L288" s="34"/>
      <c r="M288" s="24">
        <f>Tabla1820[Transactions
Trans Fail]/Tabla1820[Total]</f>
        <v>0</v>
      </c>
    </row>
    <row r="289" spans="2:13" s="33" customFormat="1" x14ac:dyDescent="0.3">
      <c r="B289" s="37">
        <v>43373</v>
      </c>
      <c r="C289" s="93">
        <v>0.01</v>
      </c>
      <c r="D289" s="87"/>
      <c r="E289" s="24">
        <f>Tabla1820[Transactions 
Complete]/Tabla1820[Total]</f>
        <v>0</v>
      </c>
      <c r="F289" s="87"/>
      <c r="G289" s="24">
        <f>Tabla1820[Transactions 
Failed]/Tabla1820[Total]</f>
        <v>0</v>
      </c>
      <c r="H289" s="34"/>
      <c r="I289" s="24">
        <f>Tabla1820[Transactions 
In_Prog]/Tabla1820[Total]</f>
        <v>0</v>
      </c>
      <c r="J289" s="87"/>
      <c r="K289" s="24">
        <f>Tabla1820[Transactions 
Timeout]/Tabla1820[Total]</f>
        <v>0</v>
      </c>
      <c r="L289" s="34"/>
      <c r="M289" s="24">
        <f>Tabla1820[Transactions
Trans Fail]/Tabla1820[Total]</f>
        <v>0</v>
      </c>
    </row>
    <row r="290" spans="2:13" ht="24" x14ac:dyDescent="0.3">
      <c r="B290" s="38" t="s">
        <v>26</v>
      </c>
      <c r="C290" s="39">
        <f>SUM(C283:C289)</f>
        <v>7.0000000000000007E-2</v>
      </c>
      <c r="D290" s="39">
        <f>SUM(D283:D289)</f>
        <v>0</v>
      </c>
      <c r="E290" s="94">
        <f>AVERAGE(E283:E289)</f>
        <v>0</v>
      </c>
      <c r="F290" s="39">
        <f>SUM(F283:F289)</f>
        <v>0</v>
      </c>
      <c r="G290" s="94">
        <f>AVERAGE(G283:G289)</f>
        <v>0</v>
      </c>
      <c r="H290" s="39">
        <f>SUM(H283:H289)</f>
        <v>0</v>
      </c>
      <c r="I290" s="94">
        <f>AVERAGE(I283:I289)</f>
        <v>0</v>
      </c>
      <c r="J290" s="39">
        <f>SUM(J283:J289)</f>
        <v>0</v>
      </c>
      <c r="K290" s="94">
        <f>AVERAGE(K283:K289)</f>
        <v>0</v>
      </c>
      <c r="L290" s="39">
        <f>SUM(L283:L289)</f>
        <v>0</v>
      </c>
      <c r="M290" s="94">
        <f>AVERAGE(M283:M289)</f>
        <v>0</v>
      </c>
    </row>
    <row r="291" spans="2:13" x14ac:dyDescent="0.3">
      <c r="D291" s="1"/>
    </row>
    <row r="292" spans="2:13" x14ac:dyDescent="0.3">
      <c r="D292" s="1"/>
    </row>
    <row r="293" spans="2:13" x14ac:dyDescent="0.3">
      <c r="D293" s="1"/>
    </row>
    <row r="294" spans="2:13" x14ac:dyDescent="0.3">
      <c r="D294" s="1"/>
    </row>
    <row r="295" spans="2:13" x14ac:dyDescent="0.3">
      <c r="D295" s="1"/>
    </row>
    <row r="296" spans="2:13" x14ac:dyDescent="0.3">
      <c r="D296" s="1"/>
    </row>
    <row r="297" spans="2:13" x14ac:dyDescent="0.3">
      <c r="D297" s="1"/>
    </row>
    <row r="298" spans="2:13" x14ac:dyDescent="0.3">
      <c r="D298" s="1"/>
    </row>
    <row r="299" spans="2:13" x14ac:dyDescent="0.3">
      <c r="D299" s="1"/>
    </row>
    <row r="300" spans="2:13" x14ac:dyDescent="0.3">
      <c r="D300" s="1"/>
    </row>
    <row r="301" spans="2:13" x14ac:dyDescent="0.3">
      <c r="D301" s="1"/>
    </row>
    <row r="302" spans="2:13" x14ac:dyDescent="0.3">
      <c r="D302" s="1"/>
    </row>
    <row r="303" spans="2:13" x14ac:dyDescent="0.3">
      <c r="D303" s="1"/>
    </row>
    <row r="304" spans="2:13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SUM(Tabla18203[Total])</f>
        <v>148432.02999999997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3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3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3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3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3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3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3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3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3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3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3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3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3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3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3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3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3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3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3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3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3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3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3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3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3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3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3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3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3">
      <c r="D46" s="1"/>
    </row>
    <row r="47" spans="2:13" x14ac:dyDescent="0.3">
      <c r="D47" s="1"/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6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SUM(Tabla18204[Total])</f>
        <v>200109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3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3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3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3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3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3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3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3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3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3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3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3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3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3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3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3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3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3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3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3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3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3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3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3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3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3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3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3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3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3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3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3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3">
      <c r="D50" s="1"/>
    </row>
    <row r="51" spans="2:13" x14ac:dyDescent="0.3">
      <c r="D51" s="1"/>
    </row>
    <row r="52" spans="2:13" x14ac:dyDescent="0.3">
      <c r="D52" s="1"/>
    </row>
    <row r="53" spans="2:13" x14ac:dyDescent="0.3">
      <c r="D53" s="1"/>
    </row>
    <row r="54" spans="2:13" x14ac:dyDescent="0.3">
      <c r="D54" s="1"/>
    </row>
    <row r="55" spans="2:13" x14ac:dyDescent="0.3">
      <c r="D55" s="1"/>
    </row>
    <row r="56" spans="2:13" x14ac:dyDescent="0.3">
      <c r="D56" s="1"/>
    </row>
    <row r="57" spans="2:13" x14ac:dyDescent="0.3">
      <c r="D57" s="1"/>
    </row>
    <row r="58" spans="2:13" x14ac:dyDescent="0.3">
      <c r="D58" s="1"/>
    </row>
    <row r="59" spans="2:13" x14ac:dyDescent="0.3">
      <c r="D59" s="1"/>
    </row>
    <row r="60" spans="2:13" x14ac:dyDescent="0.3">
      <c r="D60" s="1"/>
    </row>
    <row r="61" spans="2:13" x14ac:dyDescent="0.3">
      <c r="D61" s="1"/>
    </row>
    <row r="62" spans="2:13" x14ac:dyDescent="0.3">
      <c r="D62" s="1"/>
    </row>
    <row r="63" spans="2:13" x14ac:dyDescent="0.3">
      <c r="D63" s="1"/>
    </row>
    <row r="64" spans="2:13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7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SUM(Tabla18205[Total])</f>
        <v>155801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3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3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3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3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3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3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3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3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3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3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3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3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3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3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3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3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3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3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3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3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3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3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3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3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3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3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3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3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3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3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53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SUM(Tabla18206[Total])</f>
        <v>87395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3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3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3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3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3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3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3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3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3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3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3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3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3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3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3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3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3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3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3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3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3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3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3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3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3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3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3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3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3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3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3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9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SUM(Tabla18207[Total])</f>
        <v>29148</v>
      </c>
      <c r="D6" s="4"/>
    </row>
    <row r="7" spans="2:16" x14ac:dyDescent="0.3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3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29138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3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3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3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3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3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3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3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3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3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3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3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3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3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3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3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3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3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3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3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3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3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3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3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3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3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3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3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3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3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3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4.4" x14ac:dyDescent="0.3"/>
  <sheetData>
    <row r="1" spans="1:12" x14ac:dyDescent="0.3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3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3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3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3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3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3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3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3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3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3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3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3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3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3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3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3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3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3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3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3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3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3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3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3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3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3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3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3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3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5" thickBot="1" x14ac:dyDescent="0.3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4.6" thickTop="1" x14ac:dyDescent="0.3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4.4" x14ac:dyDescent="0.3"/>
  <cols>
    <col min="5" max="5" width="11.44140625" customWidth="1"/>
  </cols>
  <sheetData>
    <row r="2" spans="2:13" x14ac:dyDescent="0.3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3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3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3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3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3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3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3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3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3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3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3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3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3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3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3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3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3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3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3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3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3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3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3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3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3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3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3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3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3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5" thickBot="1" x14ac:dyDescent="0.3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4.6" thickTop="1" x14ac:dyDescent="0.3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WASSPerformance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2016-06-03T14:28:07Z</dcterms:created>
  <dcterms:modified xsi:type="dcterms:W3CDTF">2018-10-01T22:03:24Z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