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"/>
    </mc:Choice>
  </mc:AlternateContent>
  <xr:revisionPtr revIDLastSave="0" documentId="13_ncr:1_{4245B201-6135-EC4A-BBA6-B8DDD7093070}" xr6:coauthVersionLast="36" xr6:coauthVersionMax="37" xr10:uidLastSave="{00000000-0000-0000-0000-000000000000}"/>
  <bookViews>
    <workbookView xWindow="0" yWindow="460" windowWidth="25600" windowHeight="14440" xr2:uid="{00000000-000D-0000-FFFF-FFFF00000000}"/>
  </bookViews>
  <sheets>
    <sheet name="FULL REPORT" sheetId="1" r:id="rId1"/>
    <sheet name="%TIMEOUT" sheetId="2" r:id="rId2"/>
    <sheet name="%FAILED" sheetId="3" r:id="rId3"/>
    <sheet name="BAR_EMA2" sheetId="11" r:id="rId4"/>
    <sheet name="JAM_CVVM" sheetId="4" r:id="rId5"/>
    <sheet name="JAM_HUA2" sheetId="1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G23" i="3"/>
  <c r="G33" i="3"/>
  <c r="H27" i="3"/>
  <c r="H23" i="3"/>
  <c r="H33" i="3"/>
  <c r="I27" i="3"/>
  <c r="I23" i="3"/>
  <c r="I33" i="3"/>
  <c r="H34" i="1"/>
  <c r="H12" i="1"/>
  <c r="H30" i="1"/>
  <c r="H32" i="1"/>
  <c r="I34" i="1"/>
  <c r="I12" i="1"/>
  <c r="I30" i="1"/>
  <c r="I32" i="1"/>
  <c r="J34" i="1"/>
  <c r="J12" i="1"/>
  <c r="J30" i="1"/>
  <c r="J32" i="1"/>
  <c r="G39" i="2"/>
  <c r="G40" i="2"/>
  <c r="G41" i="2"/>
  <c r="H39" i="2"/>
  <c r="H40" i="2"/>
  <c r="H41" i="2"/>
  <c r="I39" i="2"/>
  <c r="I40" i="2"/>
  <c r="I41" i="2"/>
  <c r="I16" i="3" l="1"/>
  <c r="H16" i="3"/>
  <c r="G16" i="3"/>
  <c r="I19" i="3"/>
  <c r="H19" i="3"/>
  <c r="G19" i="3"/>
  <c r="I8" i="3"/>
  <c r="H8" i="3"/>
  <c r="G8" i="3"/>
  <c r="I36" i="3"/>
  <c r="H36" i="3"/>
  <c r="G36" i="3"/>
  <c r="I6" i="3"/>
  <c r="H6" i="3"/>
  <c r="G6" i="3"/>
  <c r="I31" i="3"/>
  <c r="H31" i="3"/>
  <c r="G31" i="3"/>
  <c r="I41" i="3"/>
  <c r="H41" i="3"/>
  <c r="G41" i="3"/>
  <c r="I30" i="3"/>
  <c r="H30" i="3"/>
  <c r="G30" i="3"/>
  <c r="I9" i="3"/>
  <c r="H9" i="3"/>
  <c r="G9" i="3"/>
  <c r="I32" i="3"/>
  <c r="H32" i="3"/>
  <c r="G32" i="3"/>
  <c r="I18" i="3"/>
  <c r="H18" i="3"/>
  <c r="G18" i="3"/>
  <c r="I17" i="3"/>
  <c r="H17" i="3"/>
  <c r="G17" i="3"/>
  <c r="I3" i="3"/>
  <c r="H3" i="3"/>
  <c r="G3" i="3"/>
  <c r="I15" i="3"/>
  <c r="H15" i="3"/>
  <c r="G15" i="3"/>
  <c r="I20" i="3"/>
  <c r="H20" i="3"/>
  <c r="G20" i="3"/>
  <c r="I5" i="3"/>
  <c r="H5" i="3"/>
  <c r="G5" i="3"/>
  <c r="I35" i="3"/>
  <c r="H35" i="3"/>
  <c r="G35" i="3"/>
  <c r="I34" i="3"/>
  <c r="H34" i="3"/>
  <c r="G34" i="3"/>
  <c r="I40" i="3"/>
  <c r="H40" i="3"/>
  <c r="G40" i="3"/>
  <c r="I26" i="3"/>
  <c r="H26" i="3"/>
  <c r="G26" i="3"/>
  <c r="I12" i="3"/>
  <c r="H12" i="3"/>
  <c r="G12" i="3"/>
  <c r="I24" i="3"/>
  <c r="H24" i="3"/>
  <c r="G24" i="3"/>
  <c r="I22" i="3"/>
  <c r="H22" i="3"/>
  <c r="G22" i="3"/>
  <c r="I39" i="3"/>
  <c r="H39" i="3"/>
  <c r="G39" i="3"/>
  <c r="I14" i="3"/>
  <c r="H14" i="3"/>
  <c r="G14" i="3"/>
  <c r="I28" i="3"/>
  <c r="H28" i="3"/>
  <c r="G28" i="3"/>
  <c r="I11" i="3"/>
  <c r="H11" i="3"/>
  <c r="G11" i="3"/>
  <c r="I25" i="3"/>
  <c r="H25" i="3"/>
  <c r="G25" i="3"/>
  <c r="I29" i="3"/>
  <c r="H29" i="3"/>
  <c r="G29" i="3"/>
  <c r="I38" i="3"/>
  <c r="H38" i="3"/>
  <c r="G38" i="3"/>
  <c r="I13" i="3"/>
  <c r="H13" i="3"/>
  <c r="G13" i="3"/>
  <c r="I10" i="3"/>
  <c r="H10" i="3"/>
  <c r="G10" i="3"/>
  <c r="I4" i="3"/>
  <c r="H4" i="3"/>
  <c r="G4" i="3"/>
  <c r="I37" i="3"/>
  <c r="H37" i="3"/>
  <c r="G37" i="3"/>
  <c r="I21" i="3"/>
  <c r="H21" i="3"/>
  <c r="G21" i="3"/>
  <c r="I7" i="3"/>
  <c r="H7" i="3"/>
  <c r="G7" i="3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8" i="2"/>
  <c r="H8" i="2"/>
  <c r="G8" i="2"/>
  <c r="I31" i="2"/>
  <c r="H31" i="2"/>
  <c r="G31" i="2"/>
  <c r="I3" i="2"/>
  <c r="H3" i="2"/>
  <c r="G3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11" i="2"/>
  <c r="H11" i="2"/>
  <c r="G11" i="2"/>
  <c r="I22" i="2"/>
  <c r="H22" i="2"/>
  <c r="G22" i="2"/>
  <c r="I4" i="2"/>
  <c r="H4" i="2"/>
  <c r="G4" i="2"/>
  <c r="I7" i="2"/>
  <c r="H7" i="2"/>
  <c r="G7" i="2"/>
  <c r="I10" i="2"/>
  <c r="H10" i="2"/>
  <c r="G10" i="2"/>
  <c r="I9" i="2"/>
  <c r="H9" i="2"/>
  <c r="G9" i="2"/>
  <c r="I6" i="2"/>
  <c r="H6" i="2"/>
  <c r="G6" i="2"/>
  <c r="I21" i="2"/>
  <c r="H21" i="2"/>
  <c r="G21" i="2"/>
  <c r="I20" i="2"/>
  <c r="H20" i="2"/>
  <c r="G20" i="2"/>
  <c r="I5" i="2"/>
  <c r="H5" i="2"/>
  <c r="G5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J27" i="1"/>
  <c r="I27" i="1"/>
  <c r="H27" i="1"/>
  <c r="J31" i="1"/>
  <c r="I31" i="1"/>
  <c r="H31" i="1"/>
  <c r="J19" i="1"/>
  <c r="I19" i="1"/>
  <c r="H19" i="1"/>
  <c r="J14" i="1"/>
  <c r="I14" i="1"/>
  <c r="H14" i="1"/>
  <c r="J17" i="1"/>
  <c r="I17" i="1"/>
  <c r="H17" i="1"/>
  <c r="J46" i="1"/>
  <c r="I46" i="1"/>
  <c r="H46" i="1"/>
  <c r="J23" i="1"/>
  <c r="I23" i="1"/>
  <c r="H23" i="1"/>
  <c r="J13" i="1"/>
  <c r="I13" i="1"/>
  <c r="H13" i="1"/>
  <c r="J20" i="1"/>
  <c r="I20" i="1"/>
  <c r="H20" i="1"/>
  <c r="J11" i="1"/>
  <c r="I11" i="1"/>
  <c r="H11" i="1"/>
  <c r="J38" i="1"/>
  <c r="I38" i="1"/>
  <c r="H38" i="1"/>
  <c r="J15" i="1"/>
  <c r="I15" i="1"/>
  <c r="H15" i="1"/>
  <c r="J16" i="1"/>
  <c r="I16" i="1"/>
  <c r="H16" i="1"/>
  <c r="J28" i="1"/>
  <c r="I28" i="1"/>
  <c r="H28" i="1"/>
  <c r="J39" i="1"/>
  <c r="I39" i="1"/>
  <c r="H39" i="1"/>
  <c r="J44" i="1"/>
  <c r="I44" i="1"/>
  <c r="H44" i="1"/>
  <c r="J18" i="1"/>
  <c r="I18" i="1"/>
  <c r="H18" i="1"/>
  <c r="J41" i="1"/>
  <c r="I41" i="1"/>
  <c r="H41" i="1"/>
  <c r="J45" i="1"/>
  <c r="I45" i="1"/>
  <c r="H45" i="1"/>
  <c r="J43" i="1"/>
  <c r="I43" i="1"/>
  <c r="H43" i="1"/>
  <c r="J26" i="1"/>
  <c r="I26" i="1"/>
  <c r="H26" i="1"/>
  <c r="J9" i="1"/>
  <c r="I9" i="1"/>
  <c r="H9" i="1"/>
  <c r="J22" i="1"/>
  <c r="I22" i="1"/>
  <c r="H22" i="1"/>
  <c r="J29" i="1"/>
  <c r="I29" i="1"/>
  <c r="H29" i="1"/>
  <c r="J37" i="1"/>
  <c r="I37" i="1"/>
  <c r="H37" i="1"/>
  <c r="J42" i="1"/>
  <c r="I42" i="1"/>
  <c r="H42" i="1"/>
  <c r="J10" i="1"/>
  <c r="I10" i="1"/>
  <c r="H10" i="1"/>
  <c r="J40" i="1"/>
  <c r="I40" i="1"/>
  <c r="H40" i="1"/>
  <c r="J33" i="1"/>
  <c r="I33" i="1"/>
  <c r="H33" i="1"/>
  <c r="J25" i="1"/>
  <c r="I25" i="1"/>
  <c r="H25" i="1"/>
  <c r="J36" i="1"/>
  <c r="I36" i="1"/>
  <c r="H36" i="1"/>
  <c r="J35" i="1"/>
  <c r="I35" i="1"/>
  <c r="H35" i="1"/>
  <c r="J24" i="1"/>
  <c r="I24" i="1"/>
  <c r="H24" i="1"/>
  <c r="J21" i="1"/>
  <c r="I21" i="1"/>
  <c r="H21" i="1"/>
  <c r="J47" i="1"/>
  <c r="I47" i="1"/>
  <c r="H47" i="1"/>
  <c r="B5" i="1"/>
  <c r="B4" i="1"/>
  <c r="B3" i="1"/>
  <c r="B2" i="1"/>
</calcChain>
</file>

<file path=xl/sharedStrings.xml><?xml version="1.0" encoding="utf-8"?>
<sst xmlns="http://schemas.openxmlformats.org/spreadsheetml/2006/main" count="168" uniqueCount="67">
  <si>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</si>
  <si>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</si>
  <si>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</si>
  <si>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</si>
  <si>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</si>
  <si>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</si>
  <si>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</si>
  <si>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</si>
  <si>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</si>
  <si>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</si>
  <si>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</si>
  <si>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</si>
  <si>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</si>
  <si>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</si>
  <si>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</si>
  <si>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</si>
  <si>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</si>
  <si>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</si>
  <si>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</si>
  <si>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</si>
  <si>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</si>
  <si>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</si>
  <si>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</si>
  <si>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</si>
  <si>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</si>
  <si>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</si>
  <si>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</si>
  <si>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</si>
  <si>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</si>
  <si>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</si>
  <si>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</si>
  <si>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</si>
  <si>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</si>
  <si>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JAM_CTG2</t>
  </si>
  <si>
    <t>JAM_CVVM</t>
  </si>
  <si>
    <t>JAM_EMA</t>
  </si>
  <si>
    <t>JAM_HUA2</t>
  </si>
  <si>
    <t>JAM_MSAN</t>
  </si>
  <si>
    <t>JAM_SC14B</t>
  </si>
  <si>
    <t>JAM_ZBRA</t>
  </si>
  <si>
    <t>TKI_HUAW</t>
  </si>
  <si>
    <t>TKI_ZBRA</t>
  </si>
  <si>
    <t>CAY_VOX</t>
  </si>
  <si>
    <t>JAM_CENT</t>
  </si>
  <si>
    <t>BAR_SC31</t>
  </si>
  <si>
    <t>CMV_CARL</t>
  </si>
  <si>
    <t>JAM_EAST</t>
  </si>
  <si>
    <t>JAM_MYPN</t>
  </si>
  <si>
    <t>JAM_ROSE</t>
  </si>
  <si>
    <t>EMA_RESP_35101:Missing or invalid parameter.</t>
  </si>
  <si>
    <t>EMA_RESP_1:The Specified IMSI is already defined</t>
  </si>
  <si>
    <t>EMA_RESP_14:The Specified MSISDN is not defined</t>
  </si>
  <si>
    <t>EMA_MISS_REQ_PARAM:Mandatory parameter is missing from work order</t>
  </si>
  <si>
    <t>EMA_RESP_35105:The subscriber already exists.</t>
  </si>
  <si>
    <t>EMA_RESP_13:The Specified IMSI is not defined</t>
  </si>
  <si>
    <t>CAY_BBRY</t>
  </si>
  <si>
    <t>JAM_CTG1</t>
  </si>
  <si>
    <t>NULL</t>
  </si>
  <si>
    <t>FAIL:</t>
  </si>
  <si>
    <t>EMA_RESP_27:Operation not allowed due to interaction</t>
  </si>
  <si>
    <t>EMA_RESP_3005:Invalid Argument or out of Range</t>
  </si>
  <si>
    <t>NGVM_NOUDETMATCH:No User Defined Exit Type Found</t>
  </si>
  <si>
    <t>NGVM_ETTY_DSNT_EXST:The specified Mailbox ID does not exist on the Comverse Voicemail platform.</t>
  </si>
  <si>
    <t>HUAWEI_ALREADYEXISTS:The user already exists.</t>
  </si>
  <si>
    <t>HUAWEI_NOUSERDATA:No user data.</t>
  </si>
  <si>
    <t>HUAWEI_NO_ODBDATA:No ODB data.</t>
  </si>
  <si>
    <t>HUAWEI_NOUDETMATCH:No User Defined Exit Type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</si>
</sst>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7" totalsRowShown="0">
  <autoFilter ref="C8:J47" xr:uid="{00000000-0009-0000-0100-000001000000}"/>
  <sortState ref="C9:J47">
    <sortCondition descending="1" ref="C8:C47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1" totalsRowShown="0">
  <autoFilter ref="B2:I41" xr:uid="{F36133E0-1D10-448C-8F5F-F59A14EFC021}"/>
  <sortState ref="B3:I41">
    <sortCondition descending="1" ref="F2:F41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1" totalsRowShown="0">
  <autoFilter ref="B2:I41" xr:uid="{D467E664-69FE-4BD6-89D8-FB663C697635}"/>
  <sortState ref="B3:I41">
    <sortCondition descending="1" ref="E2:E41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1" totalsRowShown="0" headerRowDxfId="5" headerRowBorderDxfId="4" tableBorderDxfId="3">
  <autoFilter ref="B2:C11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4" totalsRowShown="0">
  <autoFilter ref="B2:C4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6" totalsRowShown="0" headerRowDxfId="2" headerRowBorderDxfId="1" tableBorderDxfId="0">
  <autoFilter ref="B2:C6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B16" sqref="B16"/>
    </sheetView>
  </sheetViews>
  <sheetFormatPr baseColWidth="10" defaultColWidth="11.5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2">
        <v>43388</v>
      </c>
    </row>
    <row r="2" spans="1:10" x14ac:dyDescent="0.2">
      <c r="A2" s="1" t="s">
        <v>0</v>
      </c>
      <c r="B2">
        <f>SUM(Tabla1[WOS])</f>
        <v>56175</v>
      </c>
    </row>
    <row r="3" spans="1:10" x14ac:dyDescent="0.2">
      <c r="A3" s="1" t="s">
        <v>1</v>
      </c>
      <c r="B3">
        <f>SUM(Tabla1[COMPLETE])</f>
        <v>52573</v>
      </c>
    </row>
    <row r="4" spans="1:10" x14ac:dyDescent="0.2">
      <c r="A4" s="1" t="s">
        <v>2</v>
      </c>
      <c r="B4">
        <f>SUM(Tabla1[FAILED])</f>
        <v>2671</v>
      </c>
    </row>
    <row r="5" spans="1:10" x14ac:dyDescent="0.2">
      <c r="A5" s="1" t="s">
        <v>3</v>
      </c>
      <c r="B5">
        <f>SUM(Tabla1[TIMEOUT])</f>
        <v>931</v>
      </c>
    </row>
    <row r="6" spans="1:10" x14ac:dyDescent="0.2">
      <c r="A6" s="1" t="s">
        <v>10</v>
      </c>
      <c r="B6" s="2">
        <v>43394.999988425923</v>
      </c>
    </row>
    <row r="7" spans="1:10" x14ac:dyDescent="0.2">
      <c r="A7" s="4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5">
        <v>10518</v>
      </c>
      <c r="D9" s="5" t="s">
        <v>38</v>
      </c>
      <c r="E9" s="5">
        <v>10514</v>
      </c>
      <c r="F9" s="5">
        <v>4</v>
      </c>
      <c r="G9" s="5"/>
      <c r="H9" s="3">
        <f>Tabla1[[#This Row],[COMPLETE]]/Tabla1[[#This Row],[WOS]]</f>
        <v>0.99961969956265451</v>
      </c>
      <c r="I9" s="3">
        <f>Tabla1[[#This Row],[FAILED]]/Tabla1[[#This Row],[WOS]]</f>
        <v>3.8030043734550294E-4</v>
      </c>
      <c r="J9" s="3">
        <f>Tabla1[[#This Row],[TIMEOUT]]/Tabla1[[#This Row],[WOS]]</f>
        <v>0</v>
      </c>
    </row>
    <row r="10" spans="1:10" x14ac:dyDescent="0.2">
      <c r="C10" s="5">
        <v>8927</v>
      </c>
      <c r="D10" s="5" t="s">
        <v>35</v>
      </c>
      <c r="E10" s="5">
        <v>8894</v>
      </c>
      <c r="F10" s="5">
        <v>33</v>
      </c>
      <c r="G10" s="5"/>
      <c r="H10" s="3">
        <f>Tabla1[[#This Row],[COMPLETE]]/Tabla1[[#This Row],[WOS]]</f>
        <v>0.9963033493894925</v>
      </c>
      <c r="I10" s="3">
        <f>Tabla1[[#This Row],[FAILED]]/Tabla1[[#This Row],[WOS]]</f>
        <v>3.6966506105074494E-3</v>
      </c>
      <c r="J10" s="3">
        <f>Tabla1[[#This Row],[TIMEOUT]]/Tabla1[[#This Row],[WOS]]</f>
        <v>0</v>
      </c>
    </row>
    <row r="11" spans="1:10" x14ac:dyDescent="0.2">
      <c r="C11" s="5">
        <v>7140</v>
      </c>
      <c r="D11" s="5" t="s">
        <v>36</v>
      </c>
      <c r="E11" s="5">
        <v>6740</v>
      </c>
      <c r="F11" s="5">
        <v>400</v>
      </c>
      <c r="G11" s="5"/>
      <c r="H11" s="3">
        <f>Tabla1[[#This Row],[COMPLETE]]/Tabla1[[#This Row],[WOS]]</f>
        <v>0.94397759103641454</v>
      </c>
      <c r="I11" s="3">
        <f>Tabla1[[#This Row],[FAILED]]/Tabla1[[#This Row],[WOS]]</f>
        <v>5.6022408963585436E-2</v>
      </c>
      <c r="J11" s="3">
        <f>Tabla1[[#This Row],[TIMEOUT]]/Tabla1[[#This Row],[WOS]]</f>
        <v>0</v>
      </c>
    </row>
    <row r="12" spans="1:10" x14ac:dyDescent="0.2">
      <c r="C12" s="5">
        <v>6814</v>
      </c>
      <c r="D12" s="5" t="s">
        <v>16</v>
      </c>
      <c r="E12" s="5">
        <v>6497</v>
      </c>
      <c r="F12" s="5">
        <v>317</v>
      </c>
      <c r="G12" s="5"/>
      <c r="H12" s="3">
        <f>Tabla1[[#This Row],[COMPLETE]]/Tabla1[[#This Row],[WOS]]</f>
        <v>0.95347813325506314</v>
      </c>
      <c r="I12" s="3">
        <f>Tabla1[[#This Row],[FAILED]]/Tabla1[[#This Row],[WOS]]</f>
        <v>4.6521866744936892E-2</v>
      </c>
      <c r="J12" s="3">
        <f>Tabla1[[#This Row],[TIMEOUT]]/Tabla1[[#This Row],[WOS]]</f>
        <v>0</v>
      </c>
    </row>
    <row r="13" spans="1:10" x14ac:dyDescent="0.2">
      <c r="C13" s="5">
        <v>6103</v>
      </c>
      <c r="D13" s="5" t="s">
        <v>22</v>
      </c>
      <c r="E13" s="5">
        <v>6029</v>
      </c>
      <c r="F13" s="5">
        <v>74</v>
      </c>
      <c r="G13" s="5"/>
      <c r="H13" s="3">
        <f>Tabla1[[#This Row],[COMPLETE]]/Tabla1[[#This Row],[WOS]]</f>
        <v>0.98787481566442736</v>
      </c>
      <c r="I13" s="3">
        <f>Tabla1[[#This Row],[FAILED]]/Tabla1[[#This Row],[WOS]]</f>
        <v>1.2125184335572669E-2</v>
      </c>
      <c r="J13" s="3">
        <f>Tabla1[[#This Row],[TIMEOUT]]/Tabla1[[#This Row],[WOS]]</f>
        <v>0</v>
      </c>
    </row>
    <row r="14" spans="1:10" x14ac:dyDescent="0.2">
      <c r="C14" s="5">
        <v>5567</v>
      </c>
      <c r="D14" s="5" t="s">
        <v>13</v>
      </c>
      <c r="E14" s="5">
        <v>5546</v>
      </c>
      <c r="F14" s="5">
        <v>21</v>
      </c>
      <c r="G14" s="5"/>
      <c r="H14" s="3">
        <f>Tabla1[[#This Row],[COMPLETE]]/Tabla1[[#This Row],[WOS]]</f>
        <v>0.99622777079216818</v>
      </c>
      <c r="I14" s="3">
        <f>Tabla1[[#This Row],[FAILED]]/Tabla1[[#This Row],[WOS]]</f>
        <v>3.7722292078318665E-3</v>
      </c>
      <c r="J14" s="3">
        <f>Tabla1[[#This Row],[TIMEOUT]]/Tabla1[[#This Row],[WOS]]</f>
        <v>0</v>
      </c>
    </row>
    <row r="15" spans="1:10" x14ac:dyDescent="0.2">
      <c r="C15" s="5">
        <v>4703</v>
      </c>
      <c r="D15" s="5" t="s">
        <v>29</v>
      </c>
      <c r="E15" s="5">
        <v>4178</v>
      </c>
      <c r="F15" s="5">
        <v>525</v>
      </c>
      <c r="G15" s="5"/>
      <c r="H15" s="3">
        <f>Tabla1[[#This Row],[COMPLETE]]/Tabla1[[#This Row],[WOS]]</f>
        <v>0.88836912608972995</v>
      </c>
      <c r="I15" s="3">
        <f>Tabla1[[#This Row],[FAILED]]/Tabla1[[#This Row],[WOS]]</f>
        <v>0.11163087391027005</v>
      </c>
      <c r="J15" s="3">
        <f>Tabla1[[#This Row],[TIMEOUT]]/Tabla1[[#This Row],[WOS]]</f>
        <v>0</v>
      </c>
    </row>
    <row r="16" spans="1:10" x14ac:dyDescent="0.2">
      <c r="C16" s="5">
        <v>2217</v>
      </c>
      <c r="D16" s="5" t="s">
        <v>28</v>
      </c>
      <c r="E16" s="5">
        <v>2210</v>
      </c>
      <c r="F16" s="5">
        <v>7</v>
      </c>
      <c r="G16" s="5"/>
      <c r="H16" s="3">
        <f>Tabla1[[#This Row],[COMPLETE]]/Tabla1[[#This Row],[WOS]]</f>
        <v>0.99684258006314841</v>
      </c>
      <c r="I16" s="3">
        <f>Tabla1[[#This Row],[FAILED]]/Tabla1[[#This Row],[WOS]]</f>
        <v>3.1574199368516014E-3</v>
      </c>
      <c r="J16" s="3">
        <f>Tabla1[[#This Row],[TIMEOUT]]/Tabla1[[#This Row],[WOS]]</f>
        <v>0</v>
      </c>
    </row>
    <row r="17" spans="3:10" x14ac:dyDescent="0.2">
      <c r="C17" s="5">
        <v>846</v>
      </c>
      <c r="D17" s="5" t="s">
        <v>37</v>
      </c>
      <c r="E17" s="5">
        <v>590</v>
      </c>
      <c r="F17" s="5">
        <v>256</v>
      </c>
      <c r="G17" s="5"/>
      <c r="H17" s="3">
        <f>Tabla1[[#This Row],[COMPLETE]]/Tabla1[[#This Row],[WOS]]</f>
        <v>0.69739952718676124</v>
      </c>
      <c r="I17" s="3">
        <f>Tabla1[[#This Row],[FAILED]]/Tabla1[[#This Row],[WOS]]</f>
        <v>0.30260047281323876</v>
      </c>
      <c r="J17" s="3">
        <f>Tabla1[[#This Row],[TIMEOUT]]/Tabla1[[#This Row],[WOS]]</f>
        <v>0</v>
      </c>
    </row>
    <row r="18" spans="3:10" x14ac:dyDescent="0.2">
      <c r="C18" s="5">
        <v>787</v>
      </c>
      <c r="D18" s="5" t="s">
        <v>34</v>
      </c>
      <c r="E18" s="5">
        <v>73</v>
      </c>
      <c r="F18" s="5">
        <v>456</v>
      </c>
      <c r="G18" s="5">
        <v>258</v>
      </c>
      <c r="H18" s="3">
        <f>Tabla1[[#This Row],[COMPLETE]]/Tabla1[[#This Row],[WOS]]</f>
        <v>9.2757306226175354E-2</v>
      </c>
      <c r="I18" s="3">
        <f>Tabla1[[#This Row],[FAILED]]/Tabla1[[#This Row],[WOS]]</f>
        <v>0.57941550190597202</v>
      </c>
      <c r="J18" s="3">
        <f>Tabla1[[#This Row],[TIMEOUT]]/Tabla1[[#This Row],[WOS]]</f>
        <v>0.32782719186785259</v>
      </c>
    </row>
    <row r="19" spans="3:10" x14ac:dyDescent="0.2">
      <c r="C19" s="5">
        <v>631</v>
      </c>
      <c r="D19" s="5" t="s">
        <v>19</v>
      </c>
      <c r="E19" s="5"/>
      <c r="F19" s="5"/>
      <c r="G19" s="5">
        <v>631</v>
      </c>
      <c r="H19" s="3">
        <f>Tabla1[[#This Row],[COMPLETE]]/Tabla1[[#This Row],[WOS]]</f>
        <v>0</v>
      </c>
      <c r="I19" s="3">
        <f>Tabla1[[#This Row],[FAILED]]/Tabla1[[#This Row],[WOS]]</f>
        <v>0</v>
      </c>
      <c r="J19" s="3">
        <f>Tabla1[[#This Row],[TIMEOUT]]/Tabla1[[#This Row],[WOS]]</f>
        <v>1</v>
      </c>
    </row>
    <row r="20" spans="3:10" x14ac:dyDescent="0.2">
      <c r="C20" s="5">
        <v>451</v>
      </c>
      <c r="D20" s="5" t="s">
        <v>31</v>
      </c>
      <c r="E20" s="5">
        <v>431</v>
      </c>
      <c r="F20" s="5">
        <v>20</v>
      </c>
      <c r="G20" s="5"/>
      <c r="H20" s="3">
        <f>Tabla1[[#This Row],[COMPLETE]]/Tabla1[[#This Row],[WOS]]</f>
        <v>0.95565410199556544</v>
      </c>
      <c r="I20" s="3">
        <f>Tabla1[[#This Row],[FAILED]]/Tabla1[[#This Row],[WOS]]</f>
        <v>4.4345898004434593E-2</v>
      </c>
      <c r="J20" s="3">
        <f>Tabla1[[#This Row],[TIMEOUT]]/Tabla1[[#This Row],[WOS]]</f>
        <v>0</v>
      </c>
    </row>
    <row r="21" spans="3:10" x14ac:dyDescent="0.2">
      <c r="C21" s="5">
        <v>299</v>
      </c>
      <c r="D21" s="5" t="s">
        <v>14</v>
      </c>
      <c r="E21" s="5">
        <v>259</v>
      </c>
      <c r="F21" s="5">
        <v>40</v>
      </c>
      <c r="G21" s="5"/>
      <c r="H21" s="3">
        <f>Tabla1[[#This Row],[COMPLETE]]/Tabla1[[#This Row],[WOS]]</f>
        <v>0.86622073578595316</v>
      </c>
      <c r="I21" s="3">
        <f>Tabla1[[#This Row],[FAILED]]/Tabla1[[#This Row],[WOS]]</f>
        <v>0.13377926421404682</v>
      </c>
      <c r="J21" s="3">
        <f>Tabla1[[#This Row],[TIMEOUT]]/Tabla1[[#This Row],[WOS]]</f>
        <v>0</v>
      </c>
    </row>
    <row r="22" spans="3:10" x14ac:dyDescent="0.2">
      <c r="C22" s="5">
        <v>226</v>
      </c>
      <c r="D22" s="5" t="s">
        <v>17</v>
      </c>
      <c r="E22" s="5"/>
      <c r="F22" s="5">
        <v>226</v>
      </c>
      <c r="G22" s="5"/>
      <c r="H22" s="3">
        <f>Tabla1[[#This Row],[COMPLETE]]/Tabla1[[#This Row],[WOS]]</f>
        <v>0</v>
      </c>
      <c r="I22" s="3">
        <f>Tabla1[[#This Row],[FAILED]]/Tabla1[[#This Row],[WOS]]</f>
        <v>1</v>
      </c>
      <c r="J22" s="3">
        <f>Tabla1[[#This Row],[TIMEOUT]]/Tabla1[[#This Row],[WOS]]</f>
        <v>0</v>
      </c>
    </row>
    <row r="23" spans="3:10" x14ac:dyDescent="0.2">
      <c r="C23" s="5">
        <v>215</v>
      </c>
      <c r="D23" s="5" t="s">
        <v>32</v>
      </c>
      <c r="E23" s="5">
        <v>150</v>
      </c>
      <c r="F23" s="5">
        <v>65</v>
      </c>
      <c r="G23" s="5"/>
      <c r="H23" s="3">
        <f>Tabla1[[#This Row],[COMPLETE]]/Tabla1[[#This Row],[WOS]]</f>
        <v>0.69767441860465118</v>
      </c>
      <c r="I23" s="3">
        <f>Tabla1[[#This Row],[FAILED]]/Tabla1[[#This Row],[WOS]]</f>
        <v>0.30232558139534882</v>
      </c>
      <c r="J23" s="3">
        <f>Tabla1[[#This Row],[TIMEOUT]]/Tabla1[[#This Row],[WOS]]</f>
        <v>0</v>
      </c>
    </row>
    <row r="24" spans="3:10" x14ac:dyDescent="0.2">
      <c r="C24" s="5">
        <v>122</v>
      </c>
      <c r="D24" s="5" t="s">
        <v>15</v>
      </c>
      <c r="E24" s="5">
        <v>103</v>
      </c>
      <c r="F24" s="5">
        <v>19</v>
      </c>
      <c r="G24" s="5"/>
      <c r="H24" s="3">
        <f>Tabla1[[#This Row],[COMPLETE]]/Tabla1[[#This Row],[WOS]]</f>
        <v>0.84426229508196726</v>
      </c>
      <c r="I24" s="3">
        <f>Tabla1[[#This Row],[FAILED]]/Tabla1[[#This Row],[WOS]]</f>
        <v>0.15573770491803279</v>
      </c>
      <c r="J24" s="3">
        <f>Tabla1[[#This Row],[TIMEOUT]]/Tabla1[[#This Row],[WOS]]</f>
        <v>0</v>
      </c>
    </row>
    <row r="25" spans="3:10" x14ac:dyDescent="0.2">
      <c r="C25" s="5">
        <v>115</v>
      </c>
      <c r="D25" s="5" t="s">
        <v>30</v>
      </c>
      <c r="E25" s="5">
        <v>42</v>
      </c>
      <c r="F25" s="5">
        <v>73</v>
      </c>
      <c r="G25" s="5"/>
      <c r="H25" s="3">
        <f>Tabla1[[#This Row],[COMPLETE]]/Tabla1[[#This Row],[WOS]]</f>
        <v>0.36521739130434783</v>
      </c>
      <c r="I25" s="3">
        <f>Tabla1[[#This Row],[FAILED]]/Tabla1[[#This Row],[WOS]]</f>
        <v>0.63478260869565217</v>
      </c>
      <c r="J25" s="3">
        <f>Tabla1[[#This Row],[TIMEOUT]]/Tabla1[[#This Row],[WOS]]</f>
        <v>0</v>
      </c>
    </row>
    <row r="26" spans="3:10" x14ac:dyDescent="0.2">
      <c r="C26" s="5">
        <v>88</v>
      </c>
      <c r="D26" s="5" t="s">
        <v>40</v>
      </c>
      <c r="E26" s="5">
        <v>73</v>
      </c>
      <c r="F26" s="5">
        <v>15</v>
      </c>
      <c r="G26" s="5"/>
      <c r="H26" s="3">
        <f>Tabla1[[#This Row],[COMPLETE]]/Tabla1[[#This Row],[WOS]]</f>
        <v>0.82954545454545459</v>
      </c>
      <c r="I26" s="3">
        <f>Tabla1[[#This Row],[FAILED]]/Tabla1[[#This Row],[WOS]]</f>
        <v>0.17045454545454544</v>
      </c>
      <c r="J26" s="3">
        <f>Tabla1[[#This Row],[TIMEOUT]]/Tabla1[[#This Row],[WOS]]</f>
        <v>0</v>
      </c>
    </row>
    <row r="27" spans="3:10" x14ac:dyDescent="0.2">
      <c r="C27" s="5">
        <v>72</v>
      </c>
      <c r="D27" s="5" t="s">
        <v>25</v>
      </c>
      <c r="E27" s="5"/>
      <c r="F27" s="5">
        <v>72</v>
      </c>
      <c r="G27" s="5"/>
      <c r="H27" s="3">
        <f>Tabla1[[#This Row],[COMPLETE]]/Tabla1[[#This Row],[WOS]]</f>
        <v>0</v>
      </c>
      <c r="I27" s="3">
        <f>Tabla1[[#This Row],[FAILED]]/Tabla1[[#This Row],[WOS]]</f>
        <v>1</v>
      </c>
      <c r="J27" s="3">
        <f>Tabla1[[#This Row],[TIMEOUT]]/Tabla1[[#This Row],[WOS]]</f>
        <v>0</v>
      </c>
    </row>
    <row r="28" spans="3:10" x14ac:dyDescent="0.2">
      <c r="C28" s="5">
        <v>68</v>
      </c>
      <c r="D28" s="5" t="s">
        <v>27</v>
      </c>
      <c r="E28" s="5">
        <v>61</v>
      </c>
      <c r="F28" s="5">
        <v>7</v>
      </c>
      <c r="G28" s="5"/>
      <c r="H28" s="3">
        <f>Tabla1[[#This Row],[COMPLETE]]/Tabla1[[#This Row],[WOS]]</f>
        <v>0.8970588235294118</v>
      </c>
      <c r="I28" s="3">
        <f>Tabla1[[#This Row],[FAILED]]/Tabla1[[#This Row],[WOS]]</f>
        <v>0.10294117647058823</v>
      </c>
      <c r="J28" s="3">
        <f>Tabla1[[#This Row],[TIMEOUT]]/Tabla1[[#This Row],[WOS]]</f>
        <v>0</v>
      </c>
    </row>
    <row r="29" spans="3:10" x14ac:dyDescent="0.2">
      <c r="C29" s="5">
        <v>64</v>
      </c>
      <c r="D29" s="5" t="s">
        <v>24</v>
      </c>
      <c r="E29" s="5">
        <v>63</v>
      </c>
      <c r="F29" s="5">
        <v>1</v>
      </c>
      <c r="G29" s="5"/>
      <c r="H29" s="3">
        <f>Tabla1[[#This Row],[COMPLETE]]/Tabla1[[#This Row],[WOS]]</f>
        <v>0.984375</v>
      </c>
      <c r="I29" s="3">
        <f>Tabla1[[#This Row],[FAILED]]/Tabla1[[#This Row],[WOS]]</f>
        <v>1.5625E-2</v>
      </c>
      <c r="J29" s="3">
        <f>Tabla1[[#This Row],[TIMEOUT]]/Tabla1[[#This Row],[WOS]]</f>
        <v>0</v>
      </c>
    </row>
    <row r="30" spans="3:10" x14ac:dyDescent="0.2">
      <c r="C30" s="5">
        <v>37</v>
      </c>
      <c r="D30" s="5" t="s">
        <v>45</v>
      </c>
      <c r="E30" s="5"/>
      <c r="F30" s="5"/>
      <c r="G30" s="5">
        <v>37</v>
      </c>
      <c r="H30" s="3">
        <f>Tabla1[[#This Row],[COMPLETE]]/Tabla1[[#This Row],[WOS]]</f>
        <v>0</v>
      </c>
      <c r="I30" s="3">
        <f>Tabla1[[#This Row],[FAILED]]/Tabla1[[#This Row],[WOS]]</f>
        <v>0</v>
      </c>
      <c r="J30" s="3">
        <f>Tabla1[[#This Row],[TIMEOUT]]/Tabla1[[#This Row],[WOS]]</f>
        <v>1</v>
      </c>
    </row>
    <row r="31" spans="3:10" x14ac:dyDescent="0.2">
      <c r="C31" s="5">
        <v>36</v>
      </c>
      <c r="D31" s="5" t="s">
        <v>20</v>
      </c>
      <c r="E31" s="5">
        <v>29</v>
      </c>
      <c r="F31" s="5">
        <v>7</v>
      </c>
      <c r="G31" s="5"/>
      <c r="H31" s="3">
        <f>Tabla1[[#This Row],[COMPLETE]]/Tabla1[[#This Row],[WOS]]</f>
        <v>0.80555555555555558</v>
      </c>
      <c r="I31" s="3">
        <f>Tabla1[[#This Row],[FAILED]]/Tabla1[[#This Row],[WOS]]</f>
        <v>0.19444444444444445</v>
      </c>
      <c r="J31" s="3">
        <f>Tabla1[[#This Row],[TIMEOUT]]/Tabla1[[#This Row],[WOS]]</f>
        <v>0</v>
      </c>
    </row>
    <row r="32" spans="3:10" x14ac:dyDescent="0.2">
      <c r="C32" s="5">
        <v>34</v>
      </c>
      <c r="D32" s="5" t="s">
        <v>23</v>
      </c>
      <c r="E32" s="5">
        <v>33</v>
      </c>
      <c r="F32" s="5">
        <v>1</v>
      </c>
      <c r="G32" s="5"/>
      <c r="H32" s="3">
        <f>Tabla1[[#This Row],[COMPLETE]]/Tabla1[[#This Row],[WOS]]</f>
        <v>0.97058823529411764</v>
      </c>
      <c r="I32" s="3">
        <f>Tabla1[[#This Row],[FAILED]]/Tabla1[[#This Row],[WOS]]</f>
        <v>2.9411764705882353E-2</v>
      </c>
      <c r="J32" s="3">
        <f>Tabla1[[#This Row],[TIMEOUT]]/Tabla1[[#This Row],[WOS]]</f>
        <v>0</v>
      </c>
    </row>
    <row r="33" spans="3:10" x14ac:dyDescent="0.2">
      <c r="C33" s="5">
        <v>26</v>
      </c>
      <c r="D33" s="5" t="s">
        <v>21</v>
      </c>
      <c r="E33" s="5">
        <v>24</v>
      </c>
      <c r="F33" s="5">
        <v>2</v>
      </c>
      <c r="G33" s="5"/>
      <c r="H33" s="3">
        <f>Tabla1[[#This Row],[COMPLETE]]/Tabla1[[#This Row],[WOS]]</f>
        <v>0.92307692307692313</v>
      </c>
      <c r="I33" s="3">
        <f>Tabla1[[#This Row],[FAILED]]/Tabla1[[#This Row],[WOS]]</f>
        <v>7.6923076923076927E-2</v>
      </c>
      <c r="J33" s="3">
        <f>Tabla1[[#This Row],[TIMEOUT]]/Tabla1[[#This Row],[WOS]]</f>
        <v>0</v>
      </c>
    </row>
    <row r="34" spans="3:10" x14ac:dyDescent="0.2">
      <c r="C34" s="5">
        <v>23</v>
      </c>
      <c r="D34" s="5" t="s">
        <v>18</v>
      </c>
      <c r="E34" s="5">
        <v>18</v>
      </c>
      <c r="F34" s="5">
        <v>5</v>
      </c>
      <c r="G34" s="5"/>
      <c r="H34" s="3">
        <f>Tabla1[[#This Row],[COMPLETE]]/Tabla1[[#This Row],[WOS]]</f>
        <v>0.78260869565217395</v>
      </c>
      <c r="I34" s="3">
        <f>Tabla1[[#This Row],[FAILED]]/Tabla1[[#This Row],[WOS]]</f>
        <v>0.21739130434782608</v>
      </c>
      <c r="J34" s="3">
        <f>Tabla1[[#This Row],[TIMEOUT]]/Tabla1[[#This Row],[WOS]]</f>
        <v>0</v>
      </c>
    </row>
    <row r="35" spans="3:10" x14ac:dyDescent="0.2">
      <c r="C35" s="5">
        <v>19</v>
      </c>
      <c r="D35" s="5" t="s">
        <v>26</v>
      </c>
      <c r="E35" s="5"/>
      <c r="F35" s="5">
        <v>19</v>
      </c>
      <c r="G35" s="5"/>
      <c r="H35" s="3">
        <f>Tabla1[[#This Row],[COMPLETE]]/Tabla1[[#This Row],[WOS]]</f>
        <v>0</v>
      </c>
      <c r="I35" s="3">
        <f>Tabla1[[#This Row],[FAILED]]/Tabla1[[#This Row],[WOS]]</f>
        <v>1</v>
      </c>
      <c r="J35" s="3">
        <f>Tabla1[[#This Row],[TIMEOUT]]/Tabla1[[#This Row],[WOS]]</f>
        <v>0</v>
      </c>
    </row>
    <row r="36" spans="3:10" x14ac:dyDescent="0.2">
      <c r="C36" s="5">
        <v>5</v>
      </c>
      <c r="D36" s="5" t="s">
        <v>44</v>
      </c>
      <c r="E36" s="5">
        <v>5</v>
      </c>
      <c r="F36" s="5"/>
      <c r="G36" s="5"/>
      <c r="H36" s="3">
        <f>Tabla1[[#This Row],[COMPLETE]]/Tabla1[[#This Row],[WOS]]</f>
        <v>1</v>
      </c>
      <c r="I36" s="3">
        <f>Tabla1[[#This Row],[FAILED]]/Tabla1[[#This Row],[WOS]]</f>
        <v>0</v>
      </c>
      <c r="J36" s="3">
        <f>Tabla1[[#This Row],[TIMEOUT]]/Tabla1[[#This Row],[WOS]]</f>
        <v>0</v>
      </c>
    </row>
    <row r="37" spans="3:10" x14ac:dyDescent="0.2">
      <c r="C37" s="5">
        <v>4</v>
      </c>
      <c r="D37" s="5" t="s">
        <v>43</v>
      </c>
      <c r="E37" s="5">
        <v>4</v>
      </c>
      <c r="F37" s="5"/>
      <c r="G37" s="5"/>
      <c r="H37" s="3">
        <f>Tabla1[[#This Row],[COMPLETE]]/Tabla1[[#This Row],[WOS]]</f>
        <v>1</v>
      </c>
      <c r="I37" s="3">
        <f>Tabla1[[#This Row],[FAILED]]/Tabla1[[#This Row],[WOS]]</f>
        <v>0</v>
      </c>
      <c r="J37" s="3">
        <f>Tabla1[[#This Row],[TIMEOUT]]/Tabla1[[#This Row],[WOS]]</f>
        <v>0</v>
      </c>
    </row>
    <row r="38" spans="3:10" x14ac:dyDescent="0.2">
      <c r="C38" s="5">
        <v>4</v>
      </c>
      <c r="D38" s="5" t="s">
        <v>56</v>
      </c>
      <c r="E38" s="5"/>
      <c r="F38" s="5"/>
      <c r="G38" s="5">
        <v>4</v>
      </c>
      <c r="H38" s="3">
        <f>Tabla1[[#This Row],[COMPLETE]]/Tabla1[[#This Row],[WOS]]</f>
        <v>0</v>
      </c>
      <c r="I38" s="3">
        <f>Tabla1[[#This Row],[FAILED]]/Tabla1[[#This Row],[WOS]]</f>
        <v>0</v>
      </c>
      <c r="J38" s="3">
        <f>Tabla1[[#This Row],[TIMEOUT]]/Tabla1[[#This Row],[WOS]]</f>
        <v>1</v>
      </c>
    </row>
    <row r="39" spans="3:10" x14ac:dyDescent="0.2">
      <c r="C39" s="5">
        <v>4</v>
      </c>
      <c r="D39" s="5" t="s">
        <v>41</v>
      </c>
      <c r="E39" s="5">
        <v>2</v>
      </c>
      <c r="F39" s="5">
        <v>2</v>
      </c>
      <c r="G39" s="5"/>
      <c r="H39" s="3">
        <f>Tabla1[[#This Row],[COMPLETE]]/Tabla1[[#This Row],[WOS]]</f>
        <v>0.5</v>
      </c>
      <c r="I39" s="3">
        <f>Tabla1[[#This Row],[FAILED]]/Tabla1[[#This Row],[WOS]]</f>
        <v>0.5</v>
      </c>
      <c r="J39" s="3">
        <f>Tabla1[[#This Row],[TIMEOUT]]/Tabla1[[#This Row],[WOS]]</f>
        <v>0</v>
      </c>
    </row>
    <row r="40" spans="3:10" x14ac:dyDescent="0.2">
      <c r="C40" s="5">
        <v>2</v>
      </c>
      <c r="D40" s="5" t="s">
        <v>46</v>
      </c>
      <c r="E40" s="5"/>
      <c r="F40" s="5">
        <v>2</v>
      </c>
      <c r="G40" s="5"/>
      <c r="H40" s="3">
        <f>Tabla1[[#This Row],[COMPLETE]]/Tabla1[[#This Row],[WOS]]</f>
        <v>0</v>
      </c>
      <c r="I40" s="3">
        <f>Tabla1[[#This Row],[FAILED]]/Tabla1[[#This Row],[WOS]]</f>
        <v>1</v>
      </c>
      <c r="J40" s="3">
        <f>Tabla1[[#This Row],[TIMEOUT]]/Tabla1[[#This Row],[WOS]]</f>
        <v>0</v>
      </c>
    </row>
    <row r="41" spans="3:10" x14ac:dyDescent="0.2">
      <c r="C41" s="5">
        <v>2</v>
      </c>
      <c r="D41" s="5" t="s">
        <v>39</v>
      </c>
      <c r="E41" s="5">
        <v>2</v>
      </c>
      <c r="F41" s="5"/>
      <c r="G41" s="5"/>
      <c r="H41" s="3">
        <f>Tabla1[[#This Row],[COMPLETE]]/Tabla1[[#This Row],[WOS]]</f>
        <v>1</v>
      </c>
      <c r="I41" s="3">
        <f>Tabla1[[#This Row],[FAILED]]/Tabla1[[#This Row],[WOS]]</f>
        <v>0</v>
      </c>
      <c r="J41" s="3">
        <f>Tabla1[[#This Row],[TIMEOUT]]/Tabla1[[#This Row],[WOS]]</f>
        <v>0</v>
      </c>
    </row>
    <row r="42" spans="3:10" x14ac:dyDescent="0.2">
      <c r="C42" s="5">
        <v>1</v>
      </c>
      <c r="D42" s="5" t="s">
        <v>55</v>
      </c>
      <c r="E42" s="5"/>
      <c r="F42" s="5">
        <v>1</v>
      </c>
      <c r="G42" s="5"/>
      <c r="H42" s="3">
        <f>Tabla1[[#This Row],[COMPLETE]]/Tabla1[[#This Row],[WOS]]</f>
        <v>0</v>
      </c>
      <c r="I42" s="3">
        <f>Tabla1[[#This Row],[FAILED]]/Tabla1[[#This Row],[WOS]]</f>
        <v>1</v>
      </c>
      <c r="J42" s="3">
        <f>Tabla1[[#This Row],[TIMEOUT]]/Tabla1[[#This Row],[WOS]]</f>
        <v>0</v>
      </c>
    </row>
    <row r="43" spans="3:10" x14ac:dyDescent="0.2">
      <c r="C43" s="5">
        <v>1</v>
      </c>
      <c r="D43" s="5" t="s">
        <v>42</v>
      </c>
      <c r="E43" s="5"/>
      <c r="F43" s="5">
        <v>1</v>
      </c>
      <c r="G43" s="5"/>
      <c r="H43" s="3">
        <f>Tabla1[[#This Row],[COMPLETE]]/Tabla1[[#This Row],[WOS]]</f>
        <v>0</v>
      </c>
      <c r="I43" s="3">
        <f>Tabla1[[#This Row],[FAILED]]/Tabla1[[#This Row],[WOS]]</f>
        <v>1</v>
      </c>
      <c r="J43" s="3">
        <f>Tabla1[[#This Row],[TIMEOUT]]/Tabla1[[#This Row],[WOS]]</f>
        <v>0</v>
      </c>
    </row>
    <row r="44" spans="3:10" x14ac:dyDescent="0.2">
      <c r="C44" s="5">
        <v>1</v>
      </c>
      <c r="D44" s="5" t="s">
        <v>33</v>
      </c>
      <c r="E44" s="5"/>
      <c r="F44" s="5"/>
      <c r="G44" s="5">
        <v>1</v>
      </c>
      <c r="H44" s="3">
        <f>Tabla1[[#This Row],[COMPLETE]]/Tabla1[[#This Row],[WOS]]</f>
        <v>0</v>
      </c>
      <c r="I44" s="3">
        <f>Tabla1[[#This Row],[FAILED]]/Tabla1[[#This Row],[WOS]]</f>
        <v>0</v>
      </c>
      <c r="J44" s="3">
        <f>Tabla1[[#This Row],[TIMEOUT]]/Tabla1[[#This Row],[WOS]]</f>
        <v>1</v>
      </c>
    </row>
    <row r="45" spans="3:10" x14ac:dyDescent="0.2">
      <c r="C45" s="5">
        <v>1</v>
      </c>
      <c r="D45" s="5" t="s">
        <v>47</v>
      </c>
      <c r="E45" s="5">
        <v>1</v>
      </c>
      <c r="F45" s="5"/>
      <c r="G45" s="5"/>
      <c r="H45" s="3">
        <f>Tabla1[[#This Row],[COMPLETE]]/Tabla1[[#This Row],[WOS]]</f>
        <v>1</v>
      </c>
      <c r="I45" s="3">
        <f>Tabla1[[#This Row],[FAILED]]/Tabla1[[#This Row],[WOS]]</f>
        <v>0</v>
      </c>
      <c r="J45" s="3">
        <f>Tabla1[[#This Row],[TIMEOUT]]/Tabla1[[#This Row],[WOS]]</f>
        <v>0</v>
      </c>
    </row>
    <row r="46" spans="3:10" x14ac:dyDescent="0.2">
      <c r="C46" s="5">
        <v>1</v>
      </c>
      <c r="D46" s="5" t="s">
        <v>48</v>
      </c>
      <c r="E46" s="5">
        <v>1</v>
      </c>
      <c r="F46" s="5"/>
      <c r="G46" s="5"/>
      <c r="H46" s="3">
        <f>Tabla1[[#This Row],[COMPLETE]]/Tabla1[[#This Row],[WOS]]</f>
        <v>1</v>
      </c>
      <c r="I46" s="3">
        <f>Tabla1[[#This Row],[FAILED]]/Tabla1[[#This Row],[WOS]]</f>
        <v>0</v>
      </c>
      <c r="J46" s="3">
        <f>Tabla1[[#This Row],[TIMEOUT]]/Tabla1[[#This Row],[WOS]]</f>
        <v>0</v>
      </c>
    </row>
    <row r="47" spans="3:10" x14ac:dyDescent="0.2">
      <c r="C47" s="5">
        <v>1</v>
      </c>
      <c r="D47" s="5" t="s">
        <v>57</v>
      </c>
      <c r="E47" s="5">
        <v>1</v>
      </c>
      <c r="F47" s="5"/>
      <c r="G47" s="5"/>
      <c r="H47" s="3">
        <f>Tabla1[[#This Row],[COMPLETE]]/Tabla1[[#This Row],[WOS]]</f>
        <v>1</v>
      </c>
      <c r="I47" s="3">
        <f>Tabla1[[#This Row],[FAILED]]/Tabla1[[#This Row],[WOS]]</f>
        <v>0</v>
      </c>
      <c r="J47" s="3">
        <f>Tabla1[[#This Row],[TIMEOUT]]/Tabla1[[#This Row],[WOS]]</f>
        <v>0</v>
      </c>
    </row>
  </sheetData>
  <conditionalFormatting sqref="I9:J4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7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1"/>
  <sheetViews>
    <sheetView workbookViewId="0">
      <selection activeCell="K22" sqref="K22"/>
    </sheetView>
  </sheetViews>
  <sheetFormatPr baseColWidth="10" defaultColWidth="11.5" defaultRowHeight="15" x14ac:dyDescent="0.2"/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631</v>
      </c>
      <c r="C3" s="5" t="s">
        <v>19</v>
      </c>
      <c r="D3" s="5"/>
      <c r="E3" s="5"/>
      <c r="F3" s="5">
        <v>631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2">
      <c r="B4" s="5">
        <v>787</v>
      </c>
      <c r="C4" s="5" t="s">
        <v>34</v>
      </c>
      <c r="D4" s="5">
        <v>73</v>
      </c>
      <c r="E4" s="5">
        <v>456</v>
      </c>
      <c r="F4" s="5">
        <v>258</v>
      </c>
      <c r="G4" s="3">
        <f>Tabla13[[#This Row],[COMPLETE]]/Tabla13[[#This Row],[WOS]]</f>
        <v>9.2757306226175354E-2</v>
      </c>
      <c r="H4" s="3">
        <f>Tabla13[[#This Row],[FAILED]]/Tabla13[[#This Row],[WOS]]</f>
        <v>0.57941550190597202</v>
      </c>
      <c r="I4" s="3">
        <f>Tabla13[[#This Row],[TIMEOUT]]/Tabla13[[#This Row],[WOS]]</f>
        <v>0.32782719186785259</v>
      </c>
    </row>
    <row r="5" spans="2:9" x14ac:dyDescent="0.2">
      <c r="B5" s="5">
        <v>37</v>
      </c>
      <c r="C5" s="5" t="s">
        <v>45</v>
      </c>
      <c r="D5" s="5"/>
      <c r="E5" s="5"/>
      <c r="F5" s="5">
        <v>37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2">
      <c r="B6" s="5">
        <v>4</v>
      </c>
      <c r="C6" s="5" t="s">
        <v>56</v>
      </c>
      <c r="D6" s="5"/>
      <c r="E6" s="5"/>
      <c r="F6" s="5">
        <v>4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2">
      <c r="B7" s="5">
        <v>1</v>
      </c>
      <c r="C7" s="5" t="s">
        <v>33</v>
      </c>
      <c r="D7" s="5"/>
      <c r="E7" s="5"/>
      <c r="F7" s="5">
        <v>1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2">
      <c r="B8" s="5">
        <v>72</v>
      </c>
      <c r="C8" s="5" t="s">
        <v>25</v>
      </c>
      <c r="D8" s="5"/>
      <c r="E8" s="5">
        <v>72</v>
      </c>
      <c r="F8" s="5"/>
      <c r="G8" s="3">
        <f>Tabla13[[#This Row],[COMPLETE]]/Tabla13[[#This Row],[WOS]]</f>
        <v>0</v>
      </c>
      <c r="H8" s="3">
        <f>Tabla13[[#This Row],[FAILED]]/Tabla13[[#This Row],[WOS]]</f>
        <v>1</v>
      </c>
      <c r="I8" s="3">
        <f>Tabla13[[#This Row],[TIMEOUT]]/Tabla13[[#This Row],[WOS]]</f>
        <v>0</v>
      </c>
    </row>
    <row r="9" spans="2:9" x14ac:dyDescent="0.2">
      <c r="B9" s="5">
        <v>68</v>
      </c>
      <c r="C9" s="5" t="s">
        <v>27</v>
      </c>
      <c r="D9" s="5">
        <v>61</v>
      </c>
      <c r="E9" s="5">
        <v>7</v>
      </c>
      <c r="F9" s="5"/>
      <c r="G9" s="3">
        <f>Tabla13[[#This Row],[COMPLETE]]/Tabla13[[#This Row],[WOS]]</f>
        <v>0.8970588235294118</v>
      </c>
      <c r="H9" s="3">
        <f>Tabla13[[#This Row],[FAILED]]/Tabla13[[#This Row],[WOS]]</f>
        <v>0.10294117647058823</v>
      </c>
      <c r="I9" s="3">
        <f>Tabla13[[#This Row],[TIMEOUT]]/Tabla13[[#This Row],[WOS]]</f>
        <v>0</v>
      </c>
    </row>
    <row r="10" spans="2:9" x14ac:dyDescent="0.2">
      <c r="B10" s="5">
        <v>2217</v>
      </c>
      <c r="C10" s="5" t="s">
        <v>28</v>
      </c>
      <c r="D10" s="5">
        <v>2210</v>
      </c>
      <c r="E10" s="5">
        <v>7</v>
      </c>
      <c r="F10" s="5"/>
      <c r="G10" s="3">
        <f>Tabla13[[#This Row],[COMPLETE]]/Tabla13[[#This Row],[WOS]]</f>
        <v>0.99684258006314841</v>
      </c>
      <c r="H10" s="3">
        <f>Tabla13[[#This Row],[FAILED]]/Tabla13[[#This Row],[WOS]]</f>
        <v>3.1574199368516014E-3</v>
      </c>
      <c r="I10" s="3">
        <f>Tabla13[[#This Row],[TIMEOUT]]/Tabla13[[#This Row],[WOS]]</f>
        <v>0</v>
      </c>
    </row>
    <row r="11" spans="2:9" x14ac:dyDescent="0.2">
      <c r="B11" s="5">
        <v>4703</v>
      </c>
      <c r="C11" s="5" t="s">
        <v>29</v>
      </c>
      <c r="D11" s="5">
        <v>4178</v>
      </c>
      <c r="E11" s="5">
        <v>525</v>
      </c>
      <c r="F11" s="5"/>
      <c r="G11" s="3">
        <f>Tabla13[[#This Row],[COMPLETE]]/Tabla13[[#This Row],[WOS]]</f>
        <v>0.88836912608972995</v>
      </c>
      <c r="H11" s="3">
        <f>Tabla13[[#This Row],[FAILED]]/Tabla13[[#This Row],[WOS]]</f>
        <v>0.11163087391027005</v>
      </c>
      <c r="I11" s="3">
        <f>Tabla13[[#This Row],[TIMEOUT]]/Tabla13[[#This Row],[WOS]]</f>
        <v>0</v>
      </c>
    </row>
    <row r="12" spans="2:9" x14ac:dyDescent="0.2">
      <c r="B12" s="5">
        <v>5567</v>
      </c>
      <c r="C12" s="5" t="s">
        <v>13</v>
      </c>
      <c r="D12" s="5">
        <v>5546</v>
      </c>
      <c r="E12" s="5">
        <v>21</v>
      </c>
      <c r="F12" s="5"/>
      <c r="G12" s="3">
        <f>Tabla13[[#This Row],[COMPLETE]]/Tabla13[[#This Row],[WOS]]</f>
        <v>0.99622777079216818</v>
      </c>
      <c r="H12" s="3">
        <f>Tabla13[[#This Row],[FAILED]]/Tabla13[[#This Row],[WOS]]</f>
        <v>3.7722292078318665E-3</v>
      </c>
      <c r="I12" s="3">
        <f>Tabla13[[#This Row],[TIMEOUT]]/Tabla13[[#This Row],[WOS]]</f>
        <v>0</v>
      </c>
    </row>
    <row r="13" spans="2:9" x14ac:dyDescent="0.2">
      <c r="B13" s="5">
        <v>5</v>
      </c>
      <c r="C13" s="5" t="s">
        <v>44</v>
      </c>
      <c r="D13" s="5">
        <v>5</v>
      </c>
      <c r="E13" s="5"/>
      <c r="F13" s="5"/>
      <c r="G13" s="3">
        <f>Tabla13[[#This Row],[COMPLETE]]/Tabla13[[#This Row],[WOS]]</f>
        <v>1</v>
      </c>
      <c r="H13" s="3">
        <f>Tabla13[[#This Row],[FAILED]]/Tabla13[[#This Row],[WOS]]</f>
        <v>0</v>
      </c>
      <c r="I13" s="3">
        <f>Tabla13[[#This Row],[TIMEOUT]]/Tabla13[[#This Row],[WOS]]</f>
        <v>0</v>
      </c>
    </row>
    <row r="14" spans="2:9" x14ac:dyDescent="0.2">
      <c r="B14" s="5">
        <v>19</v>
      </c>
      <c r="C14" s="5" t="s">
        <v>26</v>
      </c>
      <c r="D14" s="5"/>
      <c r="E14" s="5">
        <v>19</v>
      </c>
      <c r="F14" s="5"/>
      <c r="G14" s="3">
        <f>Tabla13[[#This Row],[COMPLETE]]/Tabla13[[#This Row],[WOS]]</f>
        <v>0</v>
      </c>
      <c r="H14" s="3">
        <f>Tabla13[[#This Row],[FAILED]]/Tabla13[[#This Row],[WOS]]</f>
        <v>1</v>
      </c>
      <c r="I14" s="3">
        <f>Tabla13[[#This Row],[TIMEOUT]]/Tabla13[[#This Row],[WOS]]</f>
        <v>0</v>
      </c>
    </row>
    <row r="15" spans="2:9" x14ac:dyDescent="0.2">
      <c r="B15" s="5">
        <v>1</v>
      </c>
      <c r="C15" s="5" t="s">
        <v>55</v>
      </c>
      <c r="D15" s="5"/>
      <c r="E15" s="5">
        <v>1</v>
      </c>
      <c r="F15" s="5"/>
      <c r="G15" s="3">
        <f>Tabla13[[#This Row],[COMPLETE]]/Tabla13[[#This Row],[WOS]]</f>
        <v>0</v>
      </c>
      <c r="H15" s="3">
        <f>Tabla13[[#This Row],[FAILED]]/Tabla13[[#This Row],[WOS]]</f>
        <v>1</v>
      </c>
      <c r="I15" s="3">
        <f>Tabla13[[#This Row],[TIMEOUT]]/Tabla13[[#This Row],[WOS]]</f>
        <v>0</v>
      </c>
    </row>
    <row r="16" spans="2:9" x14ac:dyDescent="0.2">
      <c r="B16" s="5">
        <v>115</v>
      </c>
      <c r="C16" s="5" t="s">
        <v>30</v>
      </c>
      <c r="D16" s="5">
        <v>42</v>
      </c>
      <c r="E16" s="5">
        <v>73</v>
      </c>
      <c r="F16" s="5"/>
      <c r="G16" s="3">
        <f>Tabla13[[#This Row],[COMPLETE]]/Tabla13[[#This Row],[WOS]]</f>
        <v>0.36521739130434783</v>
      </c>
      <c r="H16" s="3">
        <f>Tabla13[[#This Row],[FAILED]]/Tabla13[[#This Row],[WOS]]</f>
        <v>0.63478260869565217</v>
      </c>
      <c r="I16" s="3">
        <f>Tabla13[[#This Row],[TIMEOUT]]/Tabla13[[#This Row],[WOS]]</f>
        <v>0</v>
      </c>
    </row>
    <row r="17" spans="2:9" x14ac:dyDescent="0.2">
      <c r="B17" s="5">
        <v>451</v>
      </c>
      <c r="C17" s="5" t="s">
        <v>31</v>
      </c>
      <c r="D17" s="5">
        <v>431</v>
      </c>
      <c r="E17" s="5">
        <v>20</v>
      </c>
      <c r="F17" s="5"/>
      <c r="G17" s="3">
        <f>Tabla13[[#This Row],[COMPLETE]]/Tabla13[[#This Row],[WOS]]</f>
        <v>0.95565410199556544</v>
      </c>
      <c r="H17" s="3">
        <f>Tabla13[[#This Row],[FAILED]]/Tabla13[[#This Row],[WOS]]</f>
        <v>4.4345898004434593E-2</v>
      </c>
      <c r="I17" s="3">
        <f>Tabla13[[#This Row],[TIMEOUT]]/Tabla13[[#This Row],[WOS]]</f>
        <v>0</v>
      </c>
    </row>
    <row r="18" spans="2:9" x14ac:dyDescent="0.2">
      <c r="B18" s="5">
        <v>215</v>
      </c>
      <c r="C18" s="5" t="s">
        <v>32</v>
      </c>
      <c r="D18" s="5">
        <v>150</v>
      </c>
      <c r="E18" s="5">
        <v>65</v>
      </c>
      <c r="F18" s="5"/>
      <c r="G18" s="3">
        <f>Tabla13[[#This Row],[COMPLETE]]/Tabla13[[#This Row],[WOS]]</f>
        <v>0.69767441860465118</v>
      </c>
      <c r="H18" s="3">
        <f>Tabla13[[#This Row],[FAILED]]/Tabla13[[#This Row],[WOS]]</f>
        <v>0.30232558139534882</v>
      </c>
      <c r="I18" s="3">
        <f>Tabla13[[#This Row],[TIMEOUT]]/Tabla13[[#This Row],[WOS]]</f>
        <v>0</v>
      </c>
    </row>
    <row r="19" spans="2:9" x14ac:dyDescent="0.2">
      <c r="B19" s="5">
        <v>1</v>
      </c>
      <c r="C19" s="5" t="s">
        <v>42</v>
      </c>
      <c r="D19" s="5"/>
      <c r="E19" s="5">
        <v>1</v>
      </c>
      <c r="F19" s="5"/>
      <c r="G19" s="3">
        <f>Tabla13[[#This Row],[COMPLETE]]/Tabla13[[#This Row],[WOS]]</f>
        <v>0</v>
      </c>
      <c r="H19" s="3">
        <f>Tabla13[[#This Row],[FAILED]]/Tabla13[[#This Row],[WOS]]</f>
        <v>1</v>
      </c>
      <c r="I19" s="3">
        <f>Tabla13[[#This Row],[TIMEOUT]]/Tabla13[[#This Row],[WOS]]</f>
        <v>0</v>
      </c>
    </row>
    <row r="20" spans="2:9" x14ac:dyDescent="0.2">
      <c r="B20" s="5">
        <v>299</v>
      </c>
      <c r="C20" s="5" t="s">
        <v>14</v>
      </c>
      <c r="D20" s="5">
        <v>259</v>
      </c>
      <c r="E20" s="5">
        <v>40</v>
      </c>
      <c r="F20" s="5"/>
      <c r="G20" s="3">
        <f>Tabla13[[#This Row],[COMPLETE]]/Tabla13[[#This Row],[WOS]]</f>
        <v>0.86622073578595316</v>
      </c>
      <c r="H20" s="3">
        <f>Tabla13[[#This Row],[FAILED]]/Tabla13[[#This Row],[WOS]]</f>
        <v>0.13377926421404682</v>
      </c>
      <c r="I20" s="3">
        <f>Tabla13[[#This Row],[TIMEOUT]]/Tabla13[[#This Row],[WOS]]</f>
        <v>0</v>
      </c>
    </row>
    <row r="21" spans="2:9" x14ac:dyDescent="0.2">
      <c r="B21" s="5">
        <v>4</v>
      </c>
      <c r="C21" s="5" t="s">
        <v>43</v>
      </c>
      <c r="D21" s="5">
        <v>4</v>
      </c>
      <c r="E21" s="5"/>
      <c r="F21" s="5"/>
      <c r="G21" s="3">
        <f>Tabla13[[#This Row],[COMPLETE]]/Tabla13[[#This Row],[WOS]]</f>
        <v>1</v>
      </c>
      <c r="H21" s="3">
        <f>Tabla13[[#This Row],[FAILED]]/Tabla13[[#This Row],[WOS]]</f>
        <v>0</v>
      </c>
      <c r="I21" s="3">
        <f>Tabla13[[#This Row],[TIMEOUT]]/Tabla13[[#This Row],[WOS]]</f>
        <v>0</v>
      </c>
    </row>
    <row r="22" spans="2:9" x14ac:dyDescent="0.2">
      <c r="B22" s="5">
        <v>122</v>
      </c>
      <c r="C22" s="5" t="s">
        <v>15</v>
      </c>
      <c r="D22" s="5">
        <v>103</v>
      </c>
      <c r="E22" s="5">
        <v>19</v>
      </c>
      <c r="F22" s="5"/>
      <c r="G22" s="3">
        <f>Tabla13[[#This Row],[COMPLETE]]/Tabla13[[#This Row],[WOS]]</f>
        <v>0.84426229508196726</v>
      </c>
      <c r="H22" s="3">
        <f>Tabla13[[#This Row],[FAILED]]/Tabla13[[#This Row],[WOS]]</f>
        <v>0.15573770491803279</v>
      </c>
      <c r="I22" s="3">
        <f>Tabla13[[#This Row],[TIMEOUT]]/Tabla13[[#This Row],[WOS]]</f>
        <v>0</v>
      </c>
    </row>
    <row r="23" spans="2:9" x14ac:dyDescent="0.2">
      <c r="B23" s="5">
        <v>2</v>
      </c>
      <c r="C23" s="5" t="s">
        <v>46</v>
      </c>
      <c r="D23" s="5"/>
      <c r="E23" s="5">
        <v>2</v>
      </c>
      <c r="F23" s="5"/>
      <c r="G23" s="3">
        <f>Tabla13[[#This Row],[COMPLETE]]/Tabla13[[#This Row],[WOS]]</f>
        <v>0</v>
      </c>
      <c r="H23" s="3">
        <f>Tabla13[[#This Row],[FAILED]]/Tabla13[[#This Row],[WOS]]</f>
        <v>1</v>
      </c>
      <c r="I23" s="3">
        <f>Tabla13[[#This Row],[TIMEOUT]]/Tabla13[[#This Row],[WOS]]</f>
        <v>0</v>
      </c>
    </row>
    <row r="24" spans="2:9" x14ac:dyDescent="0.2">
      <c r="B24" s="5">
        <v>8927</v>
      </c>
      <c r="C24" s="5" t="s">
        <v>35</v>
      </c>
      <c r="D24" s="5">
        <v>8894</v>
      </c>
      <c r="E24" s="5">
        <v>33</v>
      </c>
      <c r="F24" s="5"/>
      <c r="G24" s="3">
        <f>Tabla13[[#This Row],[COMPLETE]]/Tabla13[[#This Row],[WOS]]</f>
        <v>0.9963033493894925</v>
      </c>
      <c r="H24" s="3">
        <f>Tabla13[[#This Row],[FAILED]]/Tabla13[[#This Row],[WOS]]</f>
        <v>3.6966506105074494E-3</v>
      </c>
      <c r="I24" s="3">
        <f>Tabla13[[#This Row],[TIMEOUT]]/Tabla13[[#This Row],[WOS]]</f>
        <v>0</v>
      </c>
    </row>
    <row r="25" spans="2:9" x14ac:dyDescent="0.2">
      <c r="B25" s="5">
        <v>7140</v>
      </c>
      <c r="C25" s="5" t="s">
        <v>36</v>
      </c>
      <c r="D25" s="5">
        <v>6740</v>
      </c>
      <c r="E25" s="5">
        <v>400</v>
      </c>
      <c r="F25" s="5"/>
      <c r="G25" s="3">
        <f>Tabla13[[#This Row],[COMPLETE]]/Tabla13[[#This Row],[WOS]]</f>
        <v>0.94397759103641454</v>
      </c>
      <c r="H25" s="3">
        <f>Tabla13[[#This Row],[FAILED]]/Tabla13[[#This Row],[WOS]]</f>
        <v>5.6022408963585436E-2</v>
      </c>
      <c r="I25" s="3">
        <f>Tabla13[[#This Row],[TIMEOUT]]/Tabla13[[#This Row],[WOS]]</f>
        <v>0</v>
      </c>
    </row>
    <row r="26" spans="2:9" x14ac:dyDescent="0.2">
      <c r="B26" s="5">
        <v>6814</v>
      </c>
      <c r="C26" s="5" t="s">
        <v>16</v>
      </c>
      <c r="D26" s="5">
        <v>6497</v>
      </c>
      <c r="E26" s="5">
        <v>317</v>
      </c>
      <c r="F26" s="5"/>
      <c r="G26" s="3">
        <f>Tabla13[[#This Row],[COMPLETE]]/Tabla13[[#This Row],[WOS]]</f>
        <v>0.95347813325506314</v>
      </c>
      <c r="H26" s="3">
        <f>Tabla13[[#This Row],[FAILED]]/Tabla13[[#This Row],[WOS]]</f>
        <v>4.6521866744936892E-2</v>
      </c>
      <c r="I26" s="3">
        <f>Tabla13[[#This Row],[TIMEOUT]]/Tabla13[[#This Row],[WOS]]</f>
        <v>0</v>
      </c>
    </row>
    <row r="27" spans="2:9" x14ac:dyDescent="0.2">
      <c r="B27" s="5">
        <v>226</v>
      </c>
      <c r="C27" s="5" t="s">
        <v>17</v>
      </c>
      <c r="D27" s="5"/>
      <c r="E27" s="5">
        <v>226</v>
      </c>
      <c r="F27" s="5"/>
      <c r="G27" s="3">
        <f>Tabla13[[#This Row],[COMPLETE]]/Tabla13[[#This Row],[WOS]]</f>
        <v>0</v>
      </c>
      <c r="H27" s="3">
        <f>Tabla13[[#This Row],[FAILED]]/Tabla13[[#This Row],[WOS]]</f>
        <v>1</v>
      </c>
      <c r="I27" s="3">
        <f>Tabla13[[#This Row],[TIMEOUT]]/Tabla13[[#This Row],[WOS]]</f>
        <v>0</v>
      </c>
    </row>
    <row r="28" spans="2:9" x14ac:dyDescent="0.2">
      <c r="B28" s="5">
        <v>23</v>
      </c>
      <c r="C28" s="5" t="s">
        <v>18</v>
      </c>
      <c r="D28" s="5">
        <v>18</v>
      </c>
      <c r="E28" s="5">
        <v>5</v>
      </c>
      <c r="F28" s="5"/>
      <c r="G28" s="3">
        <f>Tabla13[[#This Row],[COMPLETE]]/Tabla13[[#This Row],[WOS]]</f>
        <v>0.78260869565217395</v>
      </c>
      <c r="H28" s="3">
        <f>Tabla13[[#This Row],[FAILED]]/Tabla13[[#This Row],[WOS]]</f>
        <v>0.21739130434782608</v>
      </c>
      <c r="I28" s="3">
        <f>Tabla13[[#This Row],[TIMEOUT]]/Tabla13[[#This Row],[WOS]]</f>
        <v>0</v>
      </c>
    </row>
    <row r="29" spans="2:9" x14ac:dyDescent="0.2">
      <c r="B29" s="5">
        <v>846</v>
      </c>
      <c r="C29" s="5" t="s">
        <v>37</v>
      </c>
      <c r="D29" s="5">
        <v>590</v>
      </c>
      <c r="E29" s="5">
        <v>256</v>
      </c>
      <c r="F29" s="5"/>
      <c r="G29" s="3">
        <f>Tabla13[[#This Row],[COMPLETE]]/Tabla13[[#This Row],[WOS]]</f>
        <v>0.69739952718676124</v>
      </c>
      <c r="H29" s="3">
        <f>Tabla13[[#This Row],[FAILED]]/Tabla13[[#This Row],[WOS]]</f>
        <v>0.30260047281323876</v>
      </c>
      <c r="I29" s="3">
        <f>Tabla13[[#This Row],[TIMEOUT]]/Tabla13[[#This Row],[WOS]]</f>
        <v>0</v>
      </c>
    </row>
    <row r="30" spans="2:9" x14ac:dyDescent="0.2">
      <c r="B30" s="5">
        <v>1</v>
      </c>
      <c r="C30" s="5" t="s">
        <v>47</v>
      </c>
      <c r="D30" s="5">
        <v>1</v>
      </c>
      <c r="E30" s="5"/>
      <c r="F30" s="5"/>
      <c r="G30" s="3">
        <f>Tabla13[[#This Row],[COMPLETE]]/Tabla13[[#This Row],[WOS]]</f>
        <v>1</v>
      </c>
      <c r="H30" s="3">
        <f>Tabla13[[#This Row],[FAILED]]/Tabla13[[#This Row],[WOS]]</f>
        <v>0</v>
      </c>
      <c r="I30" s="3">
        <f>Tabla13[[#This Row],[TIMEOUT]]/Tabla13[[#This Row],[WOS]]</f>
        <v>0</v>
      </c>
    </row>
    <row r="31" spans="2:9" x14ac:dyDescent="0.2">
      <c r="B31" s="5">
        <v>1</v>
      </c>
      <c r="C31" s="5" t="s">
        <v>48</v>
      </c>
      <c r="D31" s="5">
        <v>1</v>
      </c>
      <c r="E31" s="5"/>
      <c r="F31" s="5"/>
      <c r="G31" s="3">
        <f>Tabla13[[#This Row],[COMPLETE]]/Tabla13[[#This Row],[WOS]]</f>
        <v>1</v>
      </c>
      <c r="H31" s="3">
        <f>Tabla13[[#This Row],[FAILED]]/Tabla13[[#This Row],[WOS]]</f>
        <v>0</v>
      </c>
      <c r="I31" s="3">
        <f>Tabla13[[#This Row],[TIMEOUT]]/Tabla13[[#This Row],[WOS]]</f>
        <v>0</v>
      </c>
    </row>
    <row r="32" spans="2:9" x14ac:dyDescent="0.2">
      <c r="B32" s="5">
        <v>36</v>
      </c>
      <c r="C32" s="5" t="s">
        <v>20</v>
      </c>
      <c r="D32" s="5">
        <v>29</v>
      </c>
      <c r="E32" s="5">
        <v>7</v>
      </c>
      <c r="F32" s="5"/>
      <c r="G32" s="3">
        <f>Tabla13[[#This Row],[COMPLETE]]/Tabla13[[#This Row],[WOS]]</f>
        <v>0.80555555555555558</v>
      </c>
      <c r="H32" s="3">
        <f>Tabla13[[#This Row],[FAILED]]/Tabla13[[#This Row],[WOS]]</f>
        <v>0.19444444444444445</v>
      </c>
      <c r="I32" s="3">
        <f>Tabla13[[#This Row],[TIMEOUT]]/Tabla13[[#This Row],[WOS]]</f>
        <v>0</v>
      </c>
    </row>
    <row r="33" spans="2:9" x14ac:dyDescent="0.2">
      <c r="B33" s="5">
        <v>10518</v>
      </c>
      <c r="C33" s="5" t="s">
        <v>38</v>
      </c>
      <c r="D33" s="5">
        <v>10514</v>
      </c>
      <c r="E33" s="5">
        <v>4</v>
      </c>
      <c r="F33" s="5"/>
      <c r="G33" s="3">
        <f>Tabla13[[#This Row],[COMPLETE]]/Tabla13[[#This Row],[WOS]]</f>
        <v>0.99961969956265451</v>
      </c>
      <c r="H33" s="3">
        <f>Tabla13[[#This Row],[FAILED]]/Tabla13[[#This Row],[WOS]]</f>
        <v>3.8030043734550294E-4</v>
      </c>
      <c r="I33" s="3">
        <f>Tabla13[[#This Row],[TIMEOUT]]/Tabla13[[#This Row],[WOS]]</f>
        <v>0</v>
      </c>
    </row>
    <row r="34" spans="2:9" x14ac:dyDescent="0.2">
      <c r="B34" s="5">
        <v>26</v>
      </c>
      <c r="C34" s="5" t="s">
        <v>21</v>
      </c>
      <c r="D34" s="5">
        <v>24</v>
      </c>
      <c r="E34" s="5">
        <v>2</v>
      </c>
      <c r="F34" s="5"/>
      <c r="G34" s="3">
        <f>Tabla13[[#This Row],[COMPLETE]]/Tabla13[[#This Row],[WOS]]</f>
        <v>0.92307692307692313</v>
      </c>
      <c r="H34" s="3">
        <f>Tabla13[[#This Row],[FAILED]]/Tabla13[[#This Row],[WOS]]</f>
        <v>7.6923076923076927E-2</v>
      </c>
      <c r="I34" s="3">
        <f>Tabla13[[#This Row],[TIMEOUT]]/Tabla13[[#This Row],[WOS]]</f>
        <v>0</v>
      </c>
    </row>
    <row r="35" spans="2:9" x14ac:dyDescent="0.2">
      <c r="B35" s="5">
        <v>2</v>
      </c>
      <c r="C35" s="5" t="s">
        <v>39</v>
      </c>
      <c r="D35" s="5">
        <v>2</v>
      </c>
      <c r="E35" s="5"/>
      <c r="F35" s="5"/>
      <c r="G35" s="3">
        <f>Tabla13[[#This Row],[COMPLETE]]/Tabla13[[#This Row],[WOS]]</f>
        <v>1</v>
      </c>
      <c r="H35" s="3">
        <f>Tabla13[[#This Row],[FAILED]]/Tabla13[[#This Row],[WOS]]</f>
        <v>0</v>
      </c>
      <c r="I35" s="3">
        <f>Tabla13[[#This Row],[TIMEOUT]]/Tabla13[[#This Row],[WOS]]</f>
        <v>0</v>
      </c>
    </row>
    <row r="36" spans="2:9" x14ac:dyDescent="0.2">
      <c r="B36" s="5">
        <v>6103</v>
      </c>
      <c r="C36" s="5" t="s">
        <v>22</v>
      </c>
      <c r="D36" s="5">
        <v>6029</v>
      </c>
      <c r="E36" s="5">
        <v>74</v>
      </c>
      <c r="F36" s="5"/>
      <c r="G36" s="3">
        <f>Tabla13[[#This Row],[COMPLETE]]/Tabla13[[#This Row],[WOS]]</f>
        <v>0.98787481566442736</v>
      </c>
      <c r="H36" s="3">
        <f>Tabla13[[#This Row],[FAILED]]/Tabla13[[#This Row],[WOS]]</f>
        <v>1.2125184335572669E-2</v>
      </c>
      <c r="I36" s="3">
        <f>Tabla13[[#This Row],[TIMEOUT]]/Tabla13[[#This Row],[WOS]]</f>
        <v>0</v>
      </c>
    </row>
    <row r="37" spans="2:9" x14ac:dyDescent="0.2">
      <c r="B37" s="5">
        <v>34</v>
      </c>
      <c r="C37" s="5" t="s">
        <v>23</v>
      </c>
      <c r="D37" s="5">
        <v>33</v>
      </c>
      <c r="E37" s="5">
        <v>1</v>
      </c>
      <c r="F37" s="5"/>
      <c r="G37" s="3">
        <f>Tabla13[[#This Row],[COMPLETE]]/Tabla13[[#This Row],[WOS]]</f>
        <v>0.97058823529411764</v>
      </c>
      <c r="H37" s="3">
        <f>Tabla13[[#This Row],[FAILED]]/Tabla13[[#This Row],[WOS]]</f>
        <v>2.9411764705882353E-2</v>
      </c>
      <c r="I37" s="3">
        <f>Tabla13[[#This Row],[TIMEOUT]]/Tabla13[[#This Row],[WOS]]</f>
        <v>0</v>
      </c>
    </row>
    <row r="38" spans="2:9" x14ac:dyDescent="0.2">
      <c r="B38" s="5">
        <v>1</v>
      </c>
      <c r="C38" s="5" t="s">
        <v>57</v>
      </c>
      <c r="D38" s="5">
        <v>1</v>
      </c>
      <c r="E38" s="5"/>
      <c r="F38" s="5"/>
      <c r="G38" s="3">
        <f>Tabla13[[#This Row],[COMPLETE]]/Tabla13[[#This Row],[WOS]]</f>
        <v>1</v>
      </c>
      <c r="H38" s="3">
        <f>Tabla13[[#This Row],[FAILED]]/Tabla13[[#This Row],[WOS]]</f>
        <v>0</v>
      </c>
      <c r="I38" s="3">
        <f>Tabla13[[#This Row],[TIMEOUT]]/Tabla13[[#This Row],[WOS]]</f>
        <v>0</v>
      </c>
    </row>
    <row r="39" spans="2:9" x14ac:dyDescent="0.2">
      <c r="B39" s="5">
        <v>64</v>
      </c>
      <c r="C39" s="5" t="s">
        <v>24</v>
      </c>
      <c r="D39" s="5">
        <v>63</v>
      </c>
      <c r="E39" s="5">
        <v>1</v>
      </c>
      <c r="F39" s="5"/>
      <c r="G39" s="3">
        <f>Tabla13[[#This Row],[COMPLETE]]/Tabla13[[#This Row],[WOS]]</f>
        <v>0.984375</v>
      </c>
      <c r="H39" s="3">
        <f>Tabla13[[#This Row],[FAILED]]/Tabla13[[#This Row],[WOS]]</f>
        <v>1.5625E-2</v>
      </c>
      <c r="I39" s="3">
        <f>Tabla13[[#This Row],[TIMEOUT]]/Tabla13[[#This Row],[WOS]]</f>
        <v>0</v>
      </c>
    </row>
    <row r="40" spans="2:9" x14ac:dyDescent="0.2">
      <c r="B40" s="5">
        <v>88</v>
      </c>
      <c r="C40" s="5" t="s">
        <v>40</v>
      </c>
      <c r="D40" s="5">
        <v>73</v>
      </c>
      <c r="E40" s="5">
        <v>15</v>
      </c>
      <c r="F40" s="5"/>
      <c r="G40" s="3">
        <f>Tabla13[[#This Row],[COMPLETE]]/Tabla13[[#This Row],[WOS]]</f>
        <v>0.82954545454545459</v>
      </c>
      <c r="H40" s="3">
        <f>Tabla13[[#This Row],[FAILED]]/Tabla13[[#This Row],[WOS]]</f>
        <v>0.17045454545454544</v>
      </c>
      <c r="I40" s="3">
        <f>Tabla13[[#This Row],[TIMEOUT]]/Tabla13[[#This Row],[WOS]]</f>
        <v>0</v>
      </c>
    </row>
    <row r="41" spans="2:9" x14ac:dyDescent="0.2">
      <c r="B41" s="5">
        <v>4</v>
      </c>
      <c r="C41" s="5" t="s">
        <v>41</v>
      </c>
      <c r="D41" s="5">
        <v>2</v>
      </c>
      <c r="E41" s="5">
        <v>2</v>
      </c>
      <c r="F41" s="5"/>
      <c r="G41" s="3">
        <f>Tabla13[[#This Row],[COMPLETE]]/Tabla13[[#This Row],[WOS]]</f>
        <v>0.5</v>
      </c>
      <c r="H41" s="3">
        <f>Tabla13[[#This Row],[FAILED]]/Tabla13[[#This Row],[WOS]]</f>
        <v>0.5</v>
      </c>
      <c r="I41" s="3">
        <f>Tabla13[[#This Row],[TIMEOUT]]/Tabla13[[#This Row],[WOS]]</f>
        <v>0</v>
      </c>
    </row>
  </sheetData>
  <conditionalFormatting sqref="H3:I4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1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1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4703</v>
      </c>
      <c r="C3" s="5" t="s">
        <v>29</v>
      </c>
      <c r="D3" s="5">
        <v>4178</v>
      </c>
      <c r="E3" s="5">
        <v>525</v>
      </c>
      <c r="F3" s="5"/>
      <c r="G3" s="3">
        <f>Tabla16[[#This Row],[COMPLETE]]/Tabla16[[#This Row],[WOS]]</f>
        <v>0.88836912608972995</v>
      </c>
      <c r="H3" s="3">
        <f>Tabla16[[#This Row],[FAILED]]/Tabla16[[#This Row],[WOS]]</f>
        <v>0.11163087391027005</v>
      </c>
      <c r="I3" s="3">
        <f>Tabla16[[#This Row],[TIMEOUT]]/Tabla16[[#This Row],[WOS]]</f>
        <v>0</v>
      </c>
    </row>
    <row r="4" spans="2:9" x14ac:dyDescent="0.2">
      <c r="B4" s="5">
        <v>787</v>
      </c>
      <c r="C4" s="5" t="s">
        <v>34</v>
      </c>
      <c r="D4" s="5">
        <v>73</v>
      </c>
      <c r="E4" s="5">
        <v>456</v>
      </c>
      <c r="F4" s="5">
        <v>258</v>
      </c>
      <c r="G4" s="3">
        <f>Tabla16[[#This Row],[COMPLETE]]/Tabla16[[#This Row],[WOS]]</f>
        <v>9.2757306226175354E-2</v>
      </c>
      <c r="H4" s="3">
        <f>Tabla16[[#This Row],[FAILED]]/Tabla16[[#This Row],[WOS]]</f>
        <v>0.57941550190597202</v>
      </c>
      <c r="I4" s="3">
        <f>Tabla16[[#This Row],[TIMEOUT]]/Tabla16[[#This Row],[WOS]]</f>
        <v>0.32782719186785259</v>
      </c>
    </row>
    <row r="5" spans="2:9" x14ac:dyDescent="0.2">
      <c r="B5" s="5">
        <v>7140</v>
      </c>
      <c r="C5" s="5" t="s">
        <v>36</v>
      </c>
      <c r="D5" s="5">
        <v>6740</v>
      </c>
      <c r="E5" s="5">
        <v>400</v>
      </c>
      <c r="F5" s="5"/>
      <c r="G5" s="3">
        <f>Tabla16[[#This Row],[COMPLETE]]/Tabla16[[#This Row],[WOS]]</f>
        <v>0.94397759103641454</v>
      </c>
      <c r="H5" s="3">
        <f>Tabla16[[#This Row],[FAILED]]/Tabla16[[#This Row],[WOS]]</f>
        <v>5.6022408963585436E-2</v>
      </c>
      <c r="I5" s="3">
        <f>Tabla16[[#This Row],[TIMEOUT]]/Tabla16[[#This Row],[WOS]]</f>
        <v>0</v>
      </c>
    </row>
    <row r="6" spans="2:9" x14ac:dyDescent="0.2">
      <c r="B6" s="5">
        <v>6814</v>
      </c>
      <c r="C6" s="5" t="s">
        <v>16</v>
      </c>
      <c r="D6" s="5">
        <v>6497</v>
      </c>
      <c r="E6" s="5">
        <v>317</v>
      </c>
      <c r="F6" s="5"/>
      <c r="G6" s="3">
        <f>Tabla16[[#This Row],[COMPLETE]]/Tabla16[[#This Row],[WOS]]</f>
        <v>0.95347813325506314</v>
      </c>
      <c r="H6" s="3">
        <f>Tabla16[[#This Row],[FAILED]]/Tabla16[[#This Row],[WOS]]</f>
        <v>4.6521866744936892E-2</v>
      </c>
      <c r="I6" s="3">
        <f>Tabla16[[#This Row],[TIMEOUT]]/Tabla16[[#This Row],[WOS]]</f>
        <v>0</v>
      </c>
    </row>
    <row r="7" spans="2:9" x14ac:dyDescent="0.2">
      <c r="B7" s="5">
        <v>846</v>
      </c>
      <c r="C7" s="5" t="s">
        <v>37</v>
      </c>
      <c r="D7" s="5">
        <v>590</v>
      </c>
      <c r="E7" s="5">
        <v>256</v>
      </c>
      <c r="F7" s="5"/>
      <c r="G7" s="3">
        <f>Tabla16[[#This Row],[COMPLETE]]/Tabla16[[#This Row],[WOS]]</f>
        <v>0.69739952718676124</v>
      </c>
      <c r="H7" s="3">
        <f>Tabla16[[#This Row],[FAILED]]/Tabla16[[#This Row],[WOS]]</f>
        <v>0.30260047281323876</v>
      </c>
      <c r="I7" s="3">
        <f>Tabla16[[#This Row],[TIMEOUT]]/Tabla16[[#This Row],[WOS]]</f>
        <v>0</v>
      </c>
    </row>
    <row r="8" spans="2:9" x14ac:dyDescent="0.2">
      <c r="B8" s="5">
        <v>226</v>
      </c>
      <c r="C8" s="5" t="s">
        <v>17</v>
      </c>
      <c r="D8" s="5"/>
      <c r="E8" s="5">
        <v>226</v>
      </c>
      <c r="F8" s="5"/>
      <c r="G8" s="3">
        <f>Tabla16[[#This Row],[COMPLETE]]/Tabla16[[#This Row],[WOS]]</f>
        <v>0</v>
      </c>
      <c r="H8" s="3">
        <f>Tabla16[[#This Row],[FAILED]]/Tabla16[[#This Row],[WOS]]</f>
        <v>1</v>
      </c>
      <c r="I8" s="3">
        <f>Tabla16[[#This Row],[TIMEOUT]]/Tabla16[[#This Row],[WOS]]</f>
        <v>0</v>
      </c>
    </row>
    <row r="9" spans="2:9" x14ac:dyDescent="0.2">
      <c r="B9" s="5">
        <v>6103</v>
      </c>
      <c r="C9" s="5" t="s">
        <v>22</v>
      </c>
      <c r="D9" s="5">
        <v>6029</v>
      </c>
      <c r="E9" s="5">
        <v>74</v>
      </c>
      <c r="F9" s="5"/>
      <c r="G9" s="3">
        <f>Tabla16[[#This Row],[COMPLETE]]/Tabla16[[#This Row],[WOS]]</f>
        <v>0.98787481566442736</v>
      </c>
      <c r="H9" s="3">
        <f>Tabla16[[#This Row],[FAILED]]/Tabla16[[#This Row],[WOS]]</f>
        <v>1.2125184335572669E-2</v>
      </c>
      <c r="I9" s="3">
        <f>Tabla16[[#This Row],[TIMEOUT]]/Tabla16[[#This Row],[WOS]]</f>
        <v>0</v>
      </c>
    </row>
    <row r="10" spans="2:9" x14ac:dyDescent="0.2">
      <c r="B10" s="5">
        <v>115</v>
      </c>
      <c r="C10" s="5" t="s">
        <v>30</v>
      </c>
      <c r="D10" s="5">
        <v>42</v>
      </c>
      <c r="E10" s="5">
        <v>73</v>
      </c>
      <c r="F10" s="5"/>
      <c r="G10" s="3">
        <f>Tabla16[[#This Row],[COMPLETE]]/Tabla16[[#This Row],[WOS]]</f>
        <v>0.36521739130434783</v>
      </c>
      <c r="H10" s="3">
        <f>Tabla16[[#This Row],[FAILED]]/Tabla16[[#This Row],[WOS]]</f>
        <v>0.63478260869565217</v>
      </c>
      <c r="I10" s="3">
        <f>Tabla16[[#This Row],[TIMEOUT]]/Tabla16[[#This Row],[WOS]]</f>
        <v>0</v>
      </c>
    </row>
    <row r="11" spans="2:9" x14ac:dyDescent="0.2">
      <c r="B11" s="5">
        <v>72</v>
      </c>
      <c r="C11" s="5" t="s">
        <v>25</v>
      </c>
      <c r="D11" s="5"/>
      <c r="E11" s="5">
        <v>72</v>
      </c>
      <c r="F11" s="5"/>
      <c r="G11" s="3">
        <f>Tabla16[[#This Row],[COMPLETE]]/Tabla16[[#This Row],[WOS]]</f>
        <v>0</v>
      </c>
      <c r="H11" s="3">
        <f>Tabla16[[#This Row],[FAILED]]/Tabla16[[#This Row],[WOS]]</f>
        <v>1</v>
      </c>
      <c r="I11" s="3">
        <f>Tabla16[[#This Row],[TIMEOUT]]/Tabla16[[#This Row],[WOS]]</f>
        <v>0</v>
      </c>
    </row>
    <row r="12" spans="2:9" x14ac:dyDescent="0.2">
      <c r="B12" s="5">
        <v>215</v>
      </c>
      <c r="C12" s="5" t="s">
        <v>32</v>
      </c>
      <c r="D12" s="5">
        <v>150</v>
      </c>
      <c r="E12" s="5">
        <v>65</v>
      </c>
      <c r="F12" s="5"/>
      <c r="G12" s="3">
        <f>Tabla16[[#This Row],[COMPLETE]]/Tabla16[[#This Row],[WOS]]</f>
        <v>0.69767441860465118</v>
      </c>
      <c r="H12" s="3">
        <f>Tabla16[[#This Row],[FAILED]]/Tabla16[[#This Row],[WOS]]</f>
        <v>0.30232558139534882</v>
      </c>
      <c r="I12" s="3">
        <f>Tabla16[[#This Row],[TIMEOUT]]/Tabla16[[#This Row],[WOS]]</f>
        <v>0</v>
      </c>
    </row>
    <row r="13" spans="2:9" x14ac:dyDescent="0.2">
      <c r="B13" s="5">
        <v>299</v>
      </c>
      <c r="C13" s="5" t="s">
        <v>14</v>
      </c>
      <c r="D13" s="5">
        <v>259</v>
      </c>
      <c r="E13" s="5">
        <v>40</v>
      </c>
      <c r="F13" s="5"/>
      <c r="G13" s="3">
        <f>Tabla16[[#This Row],[COMPLETE]]/Tabla16[[#This Row],[WOS]]</f>
        <v>0.86622073578595316</v>
      </c>
      <c r="H13" s="3">
        <f>Tabla16[[#This Row],[FAILED]]/Tabla16[[#This Row],[WOS]]</f>
        <v>0.13377926421404682</v>
      </c>
      <c r="I13" s="3">
        <f>Tabla16[[#This Row],[TIMEOUT]]/Tabla16[[#This Row],[WOS]]</f>
        <v>0</v>
      </c>
    </row>
    <row r="14" spans="2:9" x14ac:dyDescent="0.2">
      <c r="B14" s="5">
        <v>8927</v>
      </c>
      <c r="C14" s="5" t="s">
        <v>35</v>
      </c>
      <c r="D14" s="5">
        <v>8894</v>
      </c>
      <c r="E14" s="5">
        <v>33</v>
      </c>
      <c r="F14" s="5"/>
      <c r="G14" s="3">
        <f>Tabla16[[#This Row],[COMPLETE]]/Tabla16[[#This Row],[WOS]]</f>
        <v>0.9963033493894925</v>
      </c>
      <c r="H14" s="3">
        <f>Tabla16[[#This Row],[FAILED]]/Tabla16[[#This Row],[WOS]]</f>
        <v>3.6966506105074494E-3</v>
      </c>
      <c r="I14" s="3">
        <f>Tabla16[[#This Row],[TIMEOUT]]/Tabla16[[#This Row],[WOS]]</f>
        <v>0</v>
      </c>
    </row>
    <row r="15" spans="2:9" x14ac:dyDescent="0.2">
      <c r="B15" s="5">
        <v>5567</v>
      </c>
      <c r="C15" s="5" t="s">
        <v>13</v>
      </c>
      <c r="D15" s="5">
        <v>5546</v>
      </c>
      <c r="E15" s="5">
        <v>21</v>
      </c>
      <c r="F15" s="5"/>
      <c r="G15" s="3">
        <f>Tabla16[[#This Row],[COMPLETE]]/Tabla16[[#This Row],[WOS]]</f>
        <v>0.99622777079216818</v>
      </c>
      <c r="H15" s="3">
        <f>Tabla16[[#This Row],[FAILED]]/Tabla16[[#This Row],[WOS]]</f>
        <v>3.7722292078318665E-3</v>
      </c>
      <c r="I15" s="3">
        <f>Tabla16[[#This Row],[TIMEOUT]]/Tabla16[[#This Row],[WOS]]</f>
        <v>0</v>
      </c>
    </row>
    <row r="16" spans="2:9" x14ac:dyDescent="0.2">
      <c r="B16" s="5">
        <v>451</v>
      </c>
      <c r="C16" s="5" t="s">
        <v>31</v>
      </c>
      <c r="D16" s="5">
        <v>431</v>
      </c>
      <c r="E16" s="5">
        <v>20</v>
      </c>
      <c r="F16" s="5"/>
      <c r="G16" s="3">
        <f>Tabla16[[#This Row],[COMPLETE]]/Tabla16[[#This Row],[WOS]]</f>
        <v>0.95565410199556544</v>
      </c>
      <c r="H16" s="3">
        <f>Tabla16[[#This Row],[FAILED]]/Tabla16[[#This Row],[WOS]]</f>
        <v>4.4345898004434593E-2</v>
      </c>
      <c r="I16" s="3">
        <f>Tabla16[[#This Row],[TIMEOUT]]/Tabla16[[#This Row],[WOS]]</f>
        <v>0</v>
      </c>
    </row>
    <row r="17" spans="2:9" x14ac:dyDescent="0.2">
      <c r="B17" s="5">
        <v>19</v>
      </c>
      <c r="C17" s="5" t="s">
        <v>26</v>
      </c>
      <c r="D17" s="5"/>
      <c r="E17" s="5">
        <v>19</v>
      </c>
      <c r="F17" s="5"/>
      <c r="G17" s="3">
        <f>Tabla16[[#This Row],[COMPLETE]]/Tabla16[[#This Row],[WOS]]</f>
        <v>0</v>
      </c>
      <c r="H17" s="3">
        <f>Tabla16[[#This Row],[FAILED]]/Tabla16[[#This Row],[WOS]]</f>
        <v>1</v>
      </c>
      <c r="I17" s="3">
        <f>Tabla16[[#This Row],[TIMEOUT]]/Tabla16[[#This Row],[WOS]]</f>
        <v>0</v>
      </c>
    </row>
    <row r="18" spans="2:9" x14ac:dyDescent="0.2">
      <c r="B18" s="5">
        <v>122</v>
      </c>
      <c r="C18" s="5" t="s">
        <v>15</v>
      </c>
      <c r="D18" s="5">
        <v>103</v>
      </c>
      <c r="E18" s="5">
        <v>19</v>
      </c>
      <c r="F18" s="5"/>
      <c r="G18" s="3">
        <f>Tabla16[[#This Row],[COMPLETE]]/Tabla16[[#This Row],[WOS]]</f>
        <v>0.84426229508196726</v>
      </c>
      <c r="H18" s="3">
        <f>Tabla16[[#This Row],[FAILED]]/Tabla16[[#This Row],[WOS]]</f>
        <v>0.15573770491803279</v>
      </c>
      <c r="I18" s="3">
        <f>Tabla16[[#This Row],[TIMEOUT]]/Tabla16[[#This Row],[WOS]]</f>
        <v>0</v>
      </c>
    </row>
    <row r="19" spans="2:9" x14ac:dyDescent="0.2">
      <c r="B19" s="5">
        <v>88</v>
      </c>
      <c r="C19" s="5" t="s">
        <v>40</v>
      </c>
      <c r="D19" s="5">
        <v>73</v>
      </c>
      <c r="E19" s="5">
        <v>15</v>
      </c>
      <c r="F19" s="5"/>
      <c r="G19" s="3">
        <f>Tabla16[[#This Row],[COMPLETE]]/Tabla16[[#This Row],[WOS]]</f>
        <v>0.82954545454545459</v>
      </c>
      <c r="H19" s="3">
        <f>Tabla16[[#This Row],[FAILED]]/Tabla16[[#This Row],[WOS]]</f>
        <v>0.17045454545454544</v>
      </c>
      <c r="I19" s="3">
        <f>Tabla16[[#This Row],[TIMEOUT]]/Tabla16[[#This Row],[WOS]]</f>
        <v>0</v>
      </c>
    </row>
    <row r="20" spans="2:9" x14ac:dyDescent="0.2">
      <c r="B20" s="5">
        <v>68</v>
      </c>
      <c r="C20" s="5" t="s">
        <v>27</v>
      </c>
      <c r="D20" s="5">
        <v>61</v>
      </c>
      <c r="E20" s="5">
        <v>7</v>
      </c>
      <c r="F20" s="5"/>
      <c r="G20" s="3">
        <f>Tabla16[[#This Row],[COMPLETE]]/Tabla16[[#This Row],[WOS]]</f>
        <v>0.8970588235294118</v>
      </c>
      <c r="H20" s="3">
        <f>Tabla16[[#This Row],[FAILED]]/Tabla16[[#This Row],[WOS]]</f>
        <v>0.10294117647058823</v>
      </c>
      <c r="I20" s="3">
        <f>Tabla16[[#This Row],[TIMEOUT]]/Tabla16[[#This Row],[WOS]]</f>
        <v>0</v>
      </c>
    </row>
    <row r="21" spans="2:9" x14ac:dyDescent="0.2">
      <c r="B21" s="5">
        <v>2217</v>
      </c>
      <c r="C21" s="5" t="s">
        <v>28</v>
      </c>
      <c r="D21" s="5">
        <v>2210</v>
      </c>
      <c r="E21" s="5">
        <v>7</v>
      </c>
      <c r="F21" s="5"/>
      <c r="G21" s="3">
        <f>Tabla16[[#This Row],[COMPLETE]]/Tabla16[[#This Row],[WOS]]</f>
        <v>0.99684258006314841</v>
      </c>
      <c r="H21" s="3">
        <f>Tabla16[[#This Row],[FAILED]]/Tabla16[[#This Row],[WOS]]</f>
        <v>3.1574199368516014E-3</v>
      </c>
      <c r="I21" s="3">
        <f>Tabla16[[#This Row],[TIMEOUT]]/Tabla16[[#This Row],[WOS]]</f>
        <v>0</v>
      </c>
    </row>
    <row r="22" spans="2:9" x14ac:dyDescent="0.2">
      <c r="B22" s="5">
        <v>36</v>
      </c>
      <c r="C22" s="5" t="s">
        <v>20</v>
      </c>
      <c r="D22" s="5">
        <v>29</v>
      </c>
      <c r="E22" s="5">
        <v>7</v>
      </c>
      <c r="F22" s="5"/>
      <c r="G22" s="3">
        <f>Tabla16[[#This Row],[COMPLETE]]/Tabla16[[#This Row],[WOS]]</f>
        <v>0.80555555555555558</v>
      </c>
      <c r="H22" s="3">
        <f>Tabla16[[#This Row],[FAILED]]/Tabla16[[#This Row],[WOS]]</f>
        <v>0.19444444444444445</v>
      </c>
      <c r="I22" s="3">
        <f>Tabla16[[#This Row],[TIMEOUT]]/Tabla16[[#This Row],[WOS]]</f>
        <v>0</v>
      </c>
    </row>
    <row r="23" spans="2:9" x14ac:dyDescent="0.2">
      <c r="B23" s="5">
        <v>23</v>
      </c>
      <c r="C23" s="5" t="s">
        <v>18</v>
      </c>
      <c r="D23" s="5">
        <v>18</v>
      </c>
      <c r="E23" s="5">
        <v>5</v>
      </c>
      <c r="F23" s="5"/>
      <c r="G23" s="3">
        <f>Tabla16[[#This Row],[COMPLETE]]/Tabla16[[#This Row],[WOS]]</f>
        <v>0.78260869565217395</v>
      </c>
      <c r="H23" s="3">
        <f>Tabla16[[#This Row],[FAILED]]/Tabla16[[#This Row],[WOS]]</f>
        <v>0.21739130434782608</v>
      </c>
      <c r="I23" s="3">
        <f>Tabla16[[#This Row],[TIMEOUT]]/Tabla16[[#This Row],[WOS]]</f>
        <v>0</v>
      </c>
    </row>
    <row r="24" spans="2:9" x14ac:dyDescent="0.2">
      <c r="B24" s="5">
        <v>10518</v>
      </c>
      <c r="C24" s="5" t="s">
        <v>38</v>
      </c>
      <c r="D24" s="5">
        <v>10514</v>
      </c>
      <c r="E24" s="5">
        <v>4</v>
      </c>
      <c r="F24" s="5"/>
      <c r="G24" s="3">
        <f>Tabla16[[#This Row],[COMPLETE]]/Tabla16[[#This Row],[WOS]]</f>
        <v>0.99961969956265451</v>
      </c>
      <c r="H24" s="3">
        <f>Tabla16[[#This Row],[FAILED]]/Tabla16[[#This Row],[WOS]]</f>
        <v>3.8030043734550294E-4</v>
      </c>
      <c r="I24" s="3">
        <f>Tabla16[[#This Row],[TIMEOUT]]/Tabla16[[#This Row],[WOS]]</f>
        <v>0</v>
      </c>
    </row>
    <row r="25" spans="2:9" x14ac:dyDescent="0.2">
      <c r="B25" s="5">
        <v>2</v>
      </c>
      <c r="C25" s="5" t="s">
        <v>46</v>
      </c>
      <c r="D25" s="5"/>
      <c r="E25" s="5">
        <v>2</v>
      </c>
      <c r="F25" s="5"/>
      <c r="G25" s="3">
        <f>Tabla16[[#This Row],[COMPLETE]]/Tabla16[[#This Row],[WOS]]</f>
        <v>0</v>
      </c>
      <c r="H25" s="3">
        <f>Tabla16[[#This Row],[FAILED]]/Tabla16[[#This Row],[WOS]]</f>
        <v>1</v>
      </c>
      <c r="I25" s="3">
        <f>Tabla16[[#This Row],[TIMEOUT]]/Tabla16[[#This Row],[WOS]]</f>
        <v>0</v>
      </c>
    </row>
    <row r="26" spans="2:9" x14ac:dyDescent="0.2">
      <c r="B26" s="5">
        <v>26</v>
      </c>
      <c r="C26" s="5" t="s">
        <v>21</v>
      </c>
      <c r="D26" s="5">
        <v>24</v>
      </c>
      <c r="E26" s="5">
        <v>2</v>
      </c>
      <c r="F26" s="5"/>
      <c r="G26" s="3">
        <f>Tabla16[[#This Row],[COMPLETE]]/Tabla16[[#This Row],[WOS]]</f>
        <v>0.92307692307692313</v>
      </c>
      <c r="H26" s="3">
        <f>Tabla16[[#This Row],[FAILED]]/Tabla16[[#This Row],[WOS]]</f>
        <v>7.6923076923076927E-2</v>
      </c>
      <c r="I26" s="3">
        <f>Tabla16[[#This Row],[TIMEOUT]]/Tabla16[[#This Row],[WOS]]</f>
        <v>0</v>
      </c>
    </row>
    <row r="27" spans="2:9" x14ac:dyDescent="0.2">
      <c r="B27" s="5">
        <v>4</v>
      </c>
      <c r="C27" s="5" t="s">
        <v>41</v>
      </c>
      <c r="D27" s="5">
        <v>2</v>
      </c>
      <c r="E27" s="5">
        <v>2</v>
      </c>
      <c r="F27" s="5"/>
      <c r="G27" s="3">
        <f>Tabla16[[#This Row],[COMPLETE]]/Tabla16[[#This Row],[WOS]]</f>
        <v>0.5</v>
      </c>
      <c r="H27" s="3">
        <f>Tabla16[[#This Row],[FAILED]]/Tabla16[[#This Row],[WOS]]</f>
        <v>0.5</v>
      </c>
      <c r="I27" s="3">
        <f>Tabla16[[#This Row],[TIMEOUT]]/Tabla16[[#This Row],[WOS]]</f>
        <v>0</v>
      </c>
    </row>
    <row r="28" spans="2:9" x14ac:dyDescent="0.2">
      <c r="B28" s="5">
        <v>1</v>
      </c>
      <c r="C28" s="5" t="s">
        <v>55</v>
      </c>
      <c r="D28" s="5"/>
      <c r="E28" s="5">
        <v>1</v>
      </c>
      <c r="F28" s="5"/>
      <c r="G28" s="3">
        <f>Tabla16[[#This Row],[COMPLETE]]/Tabla16[[#This Row],[WOS]]</f>
        <v>0</v>
      </c>
      <c r="H28" s="3">
        <f>Tabla16[[#This Row],[FAILED]]/Tabla16[[#This Row],[WOS]]</f>
        <v>1</v>
      </c>
      <c r="I28" s="3">
        <f>Tabla16[[#This Row],[TIMEOUT]]/Tabla16[[#This Row],[WOS]]</f>
        <v>0</v>
      </c>
    </row>
    <row r="29" spans="2:9" x14ac:dyDescent="0.2">
      <c r="B29" s="5">
        <v>1</v>
      </c>
      <c r="C29" s="5" t="s">
        <v>42</v>
      </c>
      <c r="D29" s="5"/>
      <c r="E29" s="5">
        <v>1</v>
      </c>
      <c r="F29" s="5"/>
      <c r="G29" s="3">
        <f>Tabla16[[#This Row],[COMPLETE]]/Tabla16[[#This Row],[WOS]]</f>
        <v>0</v>
      </c>
      <c r="H29" s="3">
        <f>Tabla16[[#This Row],[FAILED]]/Tabla16[[#This Row],[WOS]]</f>
        <v>1</v>
      </c>
      <c r="I29" s="3">
        <f>Tabla16[[#This Row],[TIMEOUT]]/Tabla16[[#This Row],[WOS]]</f>
        <v>0</v>
      </c>
    </row>
    <row r="30" spans="2:9" x14ac:dyDescent="0.2">
      <c r="B30" s="5">
        <v>34</v>
      </c>
      <c r="C30" s="5" t="s">
        <v>23</v>
      </c>
      <c r="D30" s="5">
        <v>33</v>
      </c>
      <c r="E30" s="5">
        <v>1</v>
      </c>
      <c r="F30" s="5"/>
      <c r="G30" s="3">
        <f>Tabla16[[#This Row],[COMPLETE]]/Tabla16[[#This Row],[WOS]]</f>
        <v>0.97058823529411764</v>
      </c>
      <c r="H30" s="3">
        <f>Tabla16[[#This Row],[FAILED]]/Tabla16[[#This Row],[WOS]]</f>
        <v>2.9411764705882353E-2</v>
      </c>
      <c r="I30" s="3">
        <f>Tabla16[[#This Row],[TIMEOUT]]/Tabla16[[#This Row],[WOS]]</f>
        <v>0</v>
      </c>
    </row>
    <row r="31" spans="2:9" x14ac:dyDescent="0.2">
      <c r="B31" s="5">
        <v>64</v>
      </c>
      <c r="C31" s="5" t="s">
        <v>24</v>
      </c>
      <c r="D31" s="5">
        <v>63</v>
      </c>
      <c r="E31" s="5">
        <v>1</v>
      </c>
      <c r="F31" s="5"/>
      <c r="G31" s="3">
        <f>Tabla16[[#This Row],[COMPLETE]]/Tabla16[[#This Row],[WOS]]</f>
        <v>0.984375</v>
      </c>
      <c r="H31" s="3">
        <f>Tabla16[[#This Row],[FAILED]]/Tabla16[[#This Row],[WOS]]</f>
        <v>1.5625E-2</v>
      </c>
      <c r="I31" s="3">
        <f>Tabla16[[#This Row],[TIMEOUT]]/Tabla16[[#This Row],[WOS]]</f>
        <v>0</v>
      </c>
    </row>
    <row r="32" spans="2:9" x14ac:dyDescent="0.2">
      <c r="B32" s="5">
        <v>5</v>
      </c>
      <c r="C32" s="5" t="s">
        <v>44</v>
      </c>
      <c r="D32" s="5">
        <v>5</v>
      </c>
      <c r="E32" s="5"/>
      <c r="F32" s="5"/>
      <c r="G32" s="3">
        <f>Tabla16[[#This Row],[COMPLETE]]/Tabla16[[#This Row],[WOS]]</f>
        <v>1</v>
      </c>
      <c r="H32" s="3">
        <f>Tabla16[[#This Row],[FAILED]]/Tabla16[[#This Row],[WOS]]</f>
        <v>0</v>
      </c>
      <c r="I32" s="3">
        <f>Tabla16[[#This Row],[TIMEOUT]]/Tabla16[[#This Row],[WOS]]</f>
        <v>0</v>
      </c>
    </row>
    <row r="33" spans="2:9" x14ac:dyDescent="0.2">
      <c r="B33" s="5">
        <v>37</v>
      </c>
      <c r="C33" s="5" t="s">
        <v>45</v>
      </c>
      <c r="D33" s="5"/>
      <c r="E33" s="5"/>
      <c r="F33" s="5">
        <v>37</v>
      </c>
      <c r="G33" s="3">
        <f>Tabla16[[#This Row],[COMPLETE]]/Tabla16[[#This Row],[WOS]]</f>
        <v>0</v>
      </c>
      <c r="H33" s="3">
        <f>Tabla16[[#This Row],[FAILED]]/Tabla16[[#This Row],[WOS]]</f>
        <v>0</v>
      </c>
      <c r="I33" s="3">
        <f>Tabla16[[#This Row],[TIMEOUT]]/Tabla16[[#This Row],[WOS]]</f>
        <v>1</v>
      </c>
    </row>
    <row r="34" spans="2:9" x14ac:dyDescent="0.2">
      <c r="B34" s="5">
        <v>4</v>
      </c>
      <c r="C34" s="5" t="s">
        <v>43</v>
      </c>
      <c r="D34" s="5">
        <v>4</v>
      </c>
      <c r="E34" s="5"/>
      <c r="F34" s="5"/>
      <c r="G34" s="3">
        <f>Tabla16[[#This Row],[COMPLETE]]/Tabla16[[#This Row],[WOS]]</f>
        <v>1</v>
      </c>
      <c r="H34" s="3">
        <f>Tabla16[[#This Row],[FAILED]]/Tabla16[[#This Row],[WOS]]</f>
        <v>0</v>
      </c>
      <c r="I34" s="3">
        <f>Tabla16[[#This Row],[TIMEOUT]]/Tabla16[[#This Row],[WOS]]</f>
        <v>0</v>
      </c>
    </row>
    <row r="35" spans="2:9" x14ac:dyDescent="0.2">
      <c r="B35" s="5">
        <v>4</v>
      </c>
      <c r="C35" s="5" t="s">
        <v>56</v>
      </c>
      <c r="D35" s="5"/>
      <c r="E35" s="5"/>
      <c r="F35" s="5">
        <v>4</v>
      </c>
      <c r="G35" s="3">
        <f>Tabla16[[#This Row],[COMPLETE]]/Tabla16[[#This Row],[WOS]]</f>
        <v>0</v>
      </c>
      <c r="H35" s="3">
        <f>Tabla16[[#This Row],[FAILED]]/Tabla16[[#This Row],[WOS]]</f>
        <v>0</v>
      </c>
      <c r="I35" s="3">
        <f>Tabla16[[#This Row],[TIMEOUT]]/Tabla16[[#This Row],[WOS]]</f>
        <v>1</v>
      </c>
    </row>
    <row r="36" spans="2:9" x14ac:dyDescent="0.2">
      <c r="B36" s="5">
        <v>1</v>
      </c>
      <c r="C36" s="5" t="s">
        <v>33</v>
      </c>
      <c r="D36" s="5"/>
      <c r="E36" s="5"/>
      <c r="F36" s="5">
        <v>1</v>
      </c>
      <c r="G36" s="3">
        <f>Tabla16[[#This Row],[COMPLETE]]/Tabla16[[#This Row],[WOS]]</f>
        <v>0</v>
      </c>
      <c r="H36" s="3">
        <f>Tabla16[[#This Row],[FAILED]]/Tabla16[[#This Row],[WOS]]</f>
        <v>0</v>
      </c>
      <c r="I36" s="3">
        <f>Tabla16[[#This Row],[TIMEOUT]]/Tabla16[[#This Row],[WOS]]</f>
        <v>1</v>
      </c>
    </row>
    <row r="37" spans="2:9" x14ac:dyDescent="0.2">
      <c r="B37" s="5">
        <v>1</v>
      </c>
      <c r="C37" s="5" t="s">
        <v>47</v>
      </c>
      <c r="D37" s="5">
        <v>1</v>
      </c>
      <c r="E37" s="5"/>
      <c r="F37" s="5"/>
      <c r="G37" s="3">
        <f>Tabla16[[#This Row],[COMPLETE]]/Tabla16[[#This Row],[WOS]]</f>
        <v>1</v>
      </c>
      <c r="H37" s="3">
        <f>Tabla16[[#This Row],[FAILED]]/Tabla16[[#This Row],[WOS]]</f>
        <v>0</v>
      </c>
      <c r="I37" s="3">
        <f>Tabla16[[#This Row],[TIMEOUT]]/Tabla16[[#This Row],[WOS]]</f>
        <v>0</v>
      </c>
    </row>
    <row r="38" spans="2:9" x14ac:dyDescent="0.2">
      <c r="B38" s="5">
        <v>631</v>
      </c>
      <c r="C38" s="5" t="s">
        <v>19</v>
      </c>
      <c r="D38" s="5"/>
      <c r="E38" s="5"/>
      <c r="F38" s="5">
        <v>631</v>
      </c>
      <c r="G38" s="3">
        <f>Tabla16[[#This Row],[COMPLETE]]/Tabla16[[#This Row],[WOS]]</f>
        <v>0</v>
      </c>
      <c r="H38" s="3">
        <f>Tabla16[[#This Row],[FAILED]]/Tabla16[[#This Row],[WOS]]</f>
        <v>0</v>
      </c>
      <c r="I38" s="3">
        <f>Tabla16[[#This Row],[TIMEOUT]]/Tabla16[[#This Row],[WOS]]</f>
        <v>1</v>
      </c>
    </row>
    <row r="39" spans="2:9" x14ac:dyDescent="0.2">
      <c r="B39" s="5">
        <v>1</v>
      </c>
      <c r="C39" s="5" t="s">
        <v>48</v>
      </c>
      <c r="D39" s="5">
        <v>1</v>
      </c>
      <c r="E39" s="5"/>
      <c r="F39" s="5"/>
      <c r="G39" s="3">
        <f>Tabla16[[#This Row],[COMPLETE]]/Tabla16[[#This Row],[WOS]]</f>
        <v>1</v>
      </c>
      <c r="H39" s="3">
        <f>Tabla16[[#This Row],[FAILED]]/Tabla16[[#This Row],[WOS]]</f>
        <v>0</v>
      </c>
      <c r="I39" s="3">
        <f>Tabla16[[#This Row],[TIMEOUT]]/Tabla16[[#This Row],[WOS]]</f>
        <v>0</v>
      </c>
    </row>
    <row r="40" spans="2:9" x14ac:dyDescent="0.2">
      <c r="B40" s="5">
        <v>2</v>
      </c>
      <c r="C40" s="5" t="s">
        <v>39</v>
      </c>
      <c r="D40" s="5">
        <v>2</v>
      </c>
      <c r="E40" s="5"/>
      <c r="F40" s="5"/>
      <c r="G40" s="3">
        <f>Tabla16[[#This Row],[COMPLETE]]/Tabla16[[#This Row],[WOS]]</f>
        <v>1</v>
      </c>
      <c r="H40" s="3">
        <f>Tabla16[[#This Row],[FAILED]]/Tabla16[[#This Row],[WOS]]</f>
        <v>0</v>
      </c>
      <c r="I40" s="3">
        <f>Tabla16[[#This Row],[TIMEOUT]]/Tabla16[[#This Row],[WOS]]</f>
        <v>0</v>
      </c>
    </row>
    <row r="41" spans="2:9" x14ac:dyDescent="0.2">
      <c r="B41" s="5">
        <v>1</v>
      </c>
      <c r="C41" s="5" t="s">
        <v>57</v>
      </c>
      <c r="D41" s="5">
        <v>1</v>
      </c>
      <c r="E41" s="5"/>
      <c r="F41" s="5"/>
      <c r="G41" s="3">
        <f>Tabla16[[#This Row],[COMPLETE]]/Tabla16[[#This Row],[WOS]]</f>
        <v>1</v>
      </c>
      <c r="H41" s="3">
        <f>Tabla16[[#This Row],[FAILED]]/Tabla16[[#This Row],[WOS]]</f>
        <v>0</v>
      </c>
      <c r="I41" s="3">
        <f>Tabla16[[#This Row],[TIMEOUT]]/Tabla16[[#This Row],[WOS]]</f>
        <v>0</v>
      </c>
    </row>
  </sheetData>
  <conditionalFormatting sqref="H3:I41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1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1"/>
  <sheetViews>
    <sheetView workbookViewId="0">
      <selection activeCell="C17" sqref="C17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453</v>
      </c>
      <c r="C3" s="9" t="s">
        <v>53</v>
      </c>
    </row>
    <row r="4" spans="2:3" ht="17" thickBot="1" x14ac:dyDescent="0.25">
      <c r="B4" s="10">
        <v>42</v>
      </c>
      <c r="C4" s="11" t="s">
        <v>49</v>
      </c>
    </row>
    <row r="5" spans="2:3" ht="17" thickBot="1" x14ac:dyDescent="0.25">
      <c r="B5" s="10">
        <v>12</v>
      </c>
      <c r="C5" s="11" t="s">
        <v>52</v>
      </c>
    </row>
    <row r="6" spans="2:3" ht="17" thickBot="1" x14ac:dyDescent="0.25">
      <c r="B6" s="10">
        <v>8</v>
      </c>
      <c r="C6" s="11" t="s">
        <v>50</v>
      </c>
    </row>
    <row r="7" spans="2:3" ht="17" thickBot="1" x14ac:dyDescent="0.25">
      <c r="B7" s="10">
        <v>4</v>
      </c>
      <c r="C7" s="11" t="s">
        <v>54</v>
      </c>
    </row>
    <row r="8" spans="2:3" ht="17" thickBot="1" x14ac:dyDescent="0.25">
      <c r="B8" s="10">
        <v>2</v>
      </c>
      <c r="C8" s="11" t="s">
        <v>51</v>
      </c>
    </row>
    <row r="9" spans="2:3" ht="17" thickBot="1" x14ac:dyDescent="0.25">
      <c r="B9" s="10">
        <v>2</v>
      </c>
      <c r="C9" s="11" t="s">
        <v>58</v>
      </c>
    </row>
    <row r="10" spans="2:3" ht="17" thickBot="1" x14ac:dyDescent="0.25">
      <c r="B10" s="10">
        <v>1</v>
      </c>
      <c r="C10" s="11" t="s">
        <v>59</v>
      </c>
    </row>
    <row r="11" spans="2:3" ht="17" thickBot="1" x14ac:dyDescent="0.25">
      <c r="B11" s="10">
        <v>1</v>
      </c>
      <c r="C11" s="11" t="s">
        <v>60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4"/>
  <sheetViews>
    <sheetView workbookViewId="0">
      <selection activeCell="B5" sqref="B5:C9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8">
        <v>443</v>
      </c>
      <c r="C3" s="9" t="s">
        <v>61</v>
      </c>
    </row>
    <row r="4" spans="2:3" ht="17" thickBot="1" x14ac:dyDescent="0.25">
      <c r="B4" s="10">
        <v>13</v>
      </c>
      <c r="C4" s="11" t="s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6"/>
  <sheetViews>
    <sheetView workbookViewId="0">
      <selection activeCell="C9" sqref="C9"/>
    </sheetView>
  </sheetViews>
  <sheetFormatPr baseColWidth="10" defaultColWidth="11.5" defaultRowHeight="15" x14ac:dyDescent="0.2"/>
  <cols>
    <col min="1" max="1" width="11.5" style="5"/>
    <col min="2" max="2" width="9.6640625" style="5" bestFit="1" customWidth="1"/>
    <col min="3" max="3" width="92.1640625" style="5" customWidth="1"/>
    <col min="4" max="16384" width="11.5" style="5"/>
  </cols>
  <sheetData>
    <row r="2" spans="2:3" ht="16" thickBot="1" x14ac:dyDescent="0.25">
      <c r="B2" s="6" t="s">
        <v>11</v>
      </c>
      <c r="C2" s="7" t="s">
        <v>12</v>
      </c>
    </row>
    <row r="3" spans="2:3" ht="18" thickBot="1" x14ac:dyDescent="0.25">
      <c r="B3" s="8">
        <v>238</v>
      </c>
      <c r="C3" s="12" t="s">
        <v>63</v>
      </c>
    </row>
    <row r="4" spans="2:3" ht="18" thickBot="1" x14ac:dyDescent="0.25">
      <c r="B4" s="10">
        <v>144</v>
      </c>
      <c r="C4" s="13" t="s">
        <v>64</v>
      </c>
    </row>
    <row r="5" spans="2:3" ht="18" thickBot="1" x14ac:dyDescent="0.25">
      <c r="B5" s="10">
        <v>12</v>
      </c>
      <c r="C5" s="13" t="s">
        <v>65</v>
      </c>
    </row>
    <row r="6" spans="2:3" ht="18" thickBot="1" x14ac:dyDescent="0.25">
      <c r="B6" s="10">
        <v>6</v>
      </c>
      <c r="C6" s="13" t="s">
        <v>66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BAR_EMA2</vt:lpstr>
      <vt:lpstr>JAM_CVVM</vt:lpstr>
      <vt:lpstr>JAM_HUA2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2018-10-22T17:25:13Z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