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428A85FC-59DE-4493-9959-392F39FB149D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HUA2" sheetId="4" r:id="rId5"/>
    <sheet name="JAM_LDAP" sheetId="12" r:id="rId6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3" l="1"/>
  <c r="G14" i="3"/>
  <c r="H33" i="3"/>
  <c r="H14" i="3"/>
  <c r="I33" i="3"/>
  <c r="I14" i="3"/>
  <c r="G41" i="2"/>
  <c r="G42" i="2"/>
  <c r="H41" i="2"/>
  <c r="H42" i="2"/>
  <c r="I41" i="2"/>
  <c r="I42" i="2"/>
  <c r="H28" i="1"/>
  <c r="H26" i="1"/>
  <c r="H23" i="1"/>
  <c r="H9" i="1"/>
  <c r="H41" i="1"/>
  <c r="H13" i="1"/>
  <c r="I28" i="1"/>
  <c r="I26" i="1"/>
  <c r="I23" i="1"/>
  <c r="I9" i="1"/>
  <c r="I41" i="1"/>
  <c r="I13" i="1"/>
  <c r="J28" i="1"/>
  <c r="J26" i="1"/>
  <c r="J23" i="1"/>
  <c r="J9" i="1"/>
  <c r="J41" i="1"/>
  <c r="J13" i="1"/>
  <c r="G21" i="3" l="1"/>
  <c r="H21" i="3"/>
  <c r="I21" i="3"/>
  <c r="G18" i="3" l="1"/>
  <c r="G28" i="3"/>
  <c r="G37" i="3"/>
  <c r="G9" i="3"/>
  <c r="G13" i="3"/>
  <c r="H18" i="3"/>
  <c r="H28" i="3"/>
  <c r="H37" i="3"/>
  <c r="H9" i="3"/>
  <c r="H13" i="3"/>
  <c r="I18" i="3"/>
  <c r="I28" i="3"/>
  <c r="I37" i="3"/>
  <c r="I9" i="3"/>
  <c r="I13" i="3"/>
  <c r="G37" i="2"/>
  <c r="H37" i="2"/>
  <c r="I37" i="2"/>
  <c r="G22" i="2" l="1"/>
  <c r="G27" i="2"/>
  <c r="G7" i="2"/>
  <c r="G12" i="2"/>
  <c r="H22" i="2"/>
  <c r="H27" i="2"/>
  <c r="H7" i="2"/>
  <c r="H12" i="2"/>
  <c r="I22" i="2"/>
  <c r="I27" i="2"/>
  <c r="I7" i="2"/>
  <c r="I12" i="2"/>
  <c r="H14" i="1"/>
  <c r="H11" i="1"/>
  <c r="H48" i="1"/>
  <c r="H27" i="1"/>
  <c r="H44" i="1"/>
  <c r="H37" i="1"/>
  <c r="H17" i="1"/>
  <c r="I14" i="1"/>
  <c r="I11" i="1"/>
  <c r="I48" i="1"/>
  <c r="I27" i="1"/>
  <c r="I44" i="1"/>
  <c r="I37" i="1"/>
  <c r="I17" i="1"/>
  <c r="J14" i="1"/>
  <c r="J11" i="1"/>
  <c r="J48" i="1"/>
  <c r="J27" i="1"/>
  <c r="J44" i="1"/>
  <c r="J37" i="1"/>
  <c r="J17" i="1"/>
  <c r="H32" i="1" l="1"/>
  <c r="I32" i="1"/>
  <c r="J32" i="1"/>
  <c r="H18" i="1"/>
  <c r="I18" i="1"/>
  <c r="J18" i="1"/>
  <c r="H45" i="1"/>
  <c r="I45" i="1"/>
  <c r="J45" i="1"/>
  <c r="H35" i="1"/>
  <c r="I35" i="1"/>
  <c r="J35" i="1"/>
  <c r="H43" i="1"/>
  <c r="I43" i="1"/>
  <c r="J43" i="1"/>
  <c r="H42" i="1"/>
  <c r="I42" i="1"/>
  <c r="J42" i="1"/>
  <c r="H34" i="1"/>
  <c r="I34" i="1"/>
  <c r="J34" i="1"/>
  <c r="H29" i="1"/>
  <c r="I29" i="1"/>
  <c r="J29" i="1"/>
  <c r="H33" i="1"/>
  <c r="I33" i="1"/>
  <c r="J33" i="1"/>
  <c r="H36" i="1"/>
  <c r="I36" i="1"/>
  <c r="J36" i="1"/>
  <c r="H20" i="1"/>
  <c r="I20" i="1"/>
  <c r="J20" i="1"/>
  <c r="H46" i="1"/>
  <c r="I46" i="1"/>
  <c r="J46" i="1"/>
  <c r="H19" i="1"/>
  <c r="I19" i="1"/>
  <c r="J19" i="1"/>
  <c r="H40" i="1"/>
  <c r="I40" i="1"/>
  <c r="J40" i="1"/>
  <c r="H31" i="1"/>
  <c r="I31" i="1"/>
  <c r="J31" i="1"/>
  <c r="H30" i="1"/>
  <c r="I30" i="1"/>
  <c r="J30" i="1"/>
  <c r="H47" i="1"/>
  <c r="I47" i="1"/>
  <c r="J47" i="1"/>
  <c r="H10" i="1"/>
  <c r="I10" i="1"/>
  <c r="J10" i="1"/>
  <c r="H25" i="1"/>
  <c r="I25" i="1"/>
  <c r="J25" i="1"/>
  <c r="H38" i="1"/>
  <c r="I38" i="1"/>
  <c r="J38" i="1"/>
  <c r="H22" i="1"/>
  <c r="I22" i="1"/>
  <c r="J22" i="1"/>
  <c r="H12" i="1"/>
  <c r="I12" i="1"/>
  <c r="J12" i="1"/>
  <c r="H21" i="1"/>
  <c r="I21" i="1"/>
  <c r="J21" i="1"/>
  <c r="H15" i="1"/>
  <c r="I15" i="1"/>
  <c r="J15" i="1"/>
  <c r="H16" i="1"/>
  <c r="I16" i="1"/>
  <c r="J16" i="1"/>
  <c r="H24" i="1"/>
  <c r="I24" i="1"/>
  <c r="J24" i="1"/>
  <c r="H39" i="1"/>
  <c r="I39" i="1"/>
  <c r="J39" i="1"/>
  <c r="G22" i="3" l="1"/>
  <c r="I11" i="3"/>
  <c r="H11" i="3"/>
  <c r="G11" i="3"/>
  <c r="I15" i="3"/>
  <c r="H15" i="3"/>
  <c r="G15" i="3"/>
  <c r="I32" i="3"/>
  <c r="H32" i="3"/>
  <c r="G32" i="3"/>
  <c r="I35" i="3"/>
  <c r="H35" i="3"/>
  <c r="G35" i="3"/>
  <c r="I12" i="3"/>
  <c r="H12" i="3"/>
  <c r="G12" i="3"/>
  <c r="I17" i="3"/>
  <c r="H17" i="3"/>
  <c r="G17" i="3"/>
  <c r="I34" i="3"/>
  <c r="H34" i="3"/>
  <c r="G34" i="3"/>
  <c r="I42" i="3"/>
  <c r="H42" i="3"/>
  <c r="G42" i="3"/>
  <c r="I3" i="3"/>
  <c r="H3" i="3"/>
  <c r="G3" i="3"/>
  <c r="I36" i="3"/>
  <c r="H36" i="3"/>
  <c r="G36" i="3"/>
  <c r="I8" i="3"/>
  <c r="H8" i="3"/>
  <c r="G8" i="3"/>
  <c r="I10" i="3"/>
  <c r="H10" i="3"/>
  <c r="G10" i="3"/>
  <c r="I20" i="3"/>
  <c r="H20" i="3"/>
  <c r="G20" i="3"/>
  <c r="I19" i="3"/>
  <c r="H19" i="3"/>
  <c r="G19" i="3"/>
  <c r="I40" i="3"/>
  <c r="H40" i="3"/>
  <c r="G40" i="3"/>
  <c r="I38" i="3"/>
  <c r="H38" i="3"/>
  <c r="G38" i="3"/>
  <c r="I31" i="3"/>
  <c r="H31" i="3"/>
  <c r="G31" i="3"/>
  <c r="I30" i="3"/>
  <c r="H30" i="3"/>
  <c r="G30" i="3"/>
  <c r="I4" i="3"/>
  <c r="H4" i="3"/>
  <c r="G4" i="3"/>
  <c r="I23" i="3"/>
  <c r="H23" i="3"/>
  <c r="G23" i="3"/>
  <c r="I26" i="3"/>
  <c r="H26" i="3"/>
  <c r="G26" i="3"/>
  <c r="I29" i="3"/>
  <c r="H29" i="3"/>
  <c r="G29" i="3"/>
  <c r="I6" i="3"/>
  <c r="H6" i="3"/>
  <c r="G6" i="3"/>
  <c r="I7" i="3"/>
  <c r="H7" i="3"/>
  <c r="G7" i="3"/>
  <c r="I39" i="3"/>
  <c r="H39" i="3"/>
  <c r="G39" i="3"/>
  <c r="I41" i="3"/>
  <c r="H41" i="3"/>
  <c r="G41" i="3"/>
  <c r="I16" i="3"/>
  <c r="H16" i="3"/>
  <c r="G16" i="3"/>
  <c r="I24" i="3"/>
  <c r="H24" i="3"/>
  <c r="G24" i="3"/>
  <c r="I5" i="3"/>
  <c r="H5" i="3"/>
  <c r="G5" i="3"/>
  <c r="I27" i="3"/>
  <c r="H27" i="3"/>
  <c r="G27" i="3"/>
  <c r="I25" i="3"/>
  <c r="H25" i="3"/>
  <c r="G25" i="3"/>
  <c r="I22" i="3"/>
  <c r="H22" i="3"/>
  <c r="I23" i="2"/>
  <c r="H23" i="2"/>
  <c r="G23" i="2"/>
  <c r="I5" i="2"/>
  <c r="H5" i="2"/>
  <c r="G5" i="2"/>
  <c r="I29" i="2"/>
  <c r="H29" i="2"/>
  <c r="G29" i="2"/>
  <c r="I16" i="2"/>
  <c r="H16" i="2"/>
  <c r="G16" i="2"/>
  <c r="I20" i="2"/>
  <c r="H20" i="2"/>
  <c r="G20" i="2"/>
  <c r="I33" i="2"/>
  <c r="H33" i="2"/>
  <c r="G33" i="2"/>
  <c r="I25" i="2"/>
  <c r="H25" i="2"/>
  <c r="G25" i="2"/>
  <c r="I40" i="2"/>
  <c r="H40" i="2"/>
  <c r="G40" i="2"/>
  <c r="I24" i="2"/>
  <c r="H24" i="2"/>
  <c r="G24" i="2"/>
  <c r="I6" i="2"/>
  <c r="H6" i="2"/>
  <c r="G6" i="2"/>
  <c r="I4" i="2"/>
  <c r="H4" i="2"/>
  <c r="G4" i="2"/>
  <c r="I21" i="2"/>
  <c r="H21" i="2"/>
  <c r="G21" i="2"/>
  <c r="I32" i="2"/>
  <c r="H32" i="2"/>
  <c r="G32" i="2"/>
  <c r="I3" i="2"/>
  <c r="H3" i="2"/>
  <c r="G3" i="2"/>
  <c r="I18" i="2"/>
  <c r="H18" i="2"/>
  <c r="G18" i="2"/>
  <c r="I11" i="2"/>
  <c r="H11" i="2"/>
  <c r="G11" i="2"/>
  <c r="I17" i="2"/>
  <c r="H17" i="2"/>
  <c r="G17" i="2"/>
  <c r="I30" i="2"/>
  <c r="H30" i="2"/>
  <c r="G30" i="2"/>
  <c r="I31" i="2"/>
  <c r="H31" i="2"/>
  <c r="G31" i="2"/>
  <c r="I8" i="2"/>
  <c r="H8" i="2"/>
  <c r="G8" i="2"/>
  <c r="I28" i="2"/>
  <c r="H28" i="2"/>
  <c r="G28" i="2"/>
  <c r="I26" i="2"/>
  <c r="H26" i="2"/>
  <c r="G26" i="2"/>
  <c r="I9" i="2"/>
  <c r="H9" i="2"/>
  <c r="G9" i="2"/>
  <c r="I36" i="2"/>
  <c r="H36" i="2"/>
  <c r="G36" i="2"/>
  <c r="I38" i="2"/>
  <c r="H38" i="2"/>
  <c r="G38" i="2"/>
  <c r="I39" i="2"/>
  <c r="H39" i="2"/>
  <c r="G39" i="2"/>
  <c r="I10" i="2"/>
  <c r="H10" i="2"/>
  <c r="G10" i="2"/>
  <c r="I15" i="2"/>
  <c r="H15" i="2"/>
  <c r="G15" i="2"/>
  <c r="I34" i="2"/>
  <c r="H34" i="2"/>
  <c r="G34" i="2"/>
  <c r="I13" i="2"/>
  <c r="H13" i="2"/>
  <c r="G13" i="2"/>
  <c r="I19" i="2"/>
  <c r="H19" i="2"/>
  <c r="G19" i="2"/>
  <c r="I14" i="2"/>
  <c r="H14" i="2"/>
  <c r="G14" i="2"/>
  <c r="I35" i="2"/>
  <c r="H35" i="2"/>
  <c r="G35" i="2"/>
  <c r="B5" i="1" l="1"/>
  <c r="B4" i="1"/>
  <c r="B3" i="1"/>
  <c r="B2" i="1"/>
</calcChain>
</file>

<file path=xl/sharedStrings.xml><?xml version="1.0" encoding="utf-8"?>
<sst xmlns="http://schemas.openxmlformats.org/spreadsheetml/2006/main" count="166" uniqueCount="63">
  <si>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</si>
  <si>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</si>
  <si>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</si>
  <si>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</si>
  <si>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</si>
  <si>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</si>
  <si>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</si>
  <si>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</si>
  <si>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</si>
  <si>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</si>
  <si>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</si>
  <si>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</si>
  <si>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</si>
  <si>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</si>
  <si>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</si>
  <si>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</si>
  <si>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</si>
  <si>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</si>
  <si>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</si>
  <si>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JAM_PMBK</t>
  </si>
  <si>
    <t>JAM_PROG</t>
  </si>
  <si>
    <t>JAM_SABY</t>
  </si>
  <si>
    <t>JAM_WST2</t>
  </si>
  <si>
    <t>JM-PBK-TX-</t>
  </si>
  <si>
    <t>NOR_CVVM</t>
  </si>
  <si>
    <t>SOU_CVVM</t>
  </si>
  <si>
    <t>SIMA_ARRAYBOUND_OUT:SIMA-response: Array Index Out Of Bounds Exception</t>
  </si>
  <si>
    <t>SIMA_CANT_DELETE_SUB:Can't delete Subscriber from database</t>
  </si>
  <si>
    <t>SIMA_PIN_ALRDYEXISTS:PIN already exists in the database</t>
  </si>
  <si>
    <t>SIMAPIN_ALRDYEXISTS:PIN already exists in the database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</si>
  <si>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</si>
  <si>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</si>
  <si>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</si>
  <si>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</si>
  <si>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</si>
  <si>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</si>
  <si>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</si>
  <si>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</si>
  <si>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JAM_CTG1</t>
  </si>
  <si>
    <t>JAM_CTG2</t>
  </si>
  <si>
    <t>JAM_CVVM</t>
  </si>
  <si>
    <t>JAM_EAST</t>
  </si>
  <si>
    <t>JAM_EMA</t>
  </si>
  <si>
    <t>JAM_HUA2</t>
  </si>
  <si>
    <t>JAM_MSAN</t>
  </si>
  <si>
    <t>JAM_SC14B</t>
  </si>
  <si>
    <t>JAM_ZBRA</t>
  </si>
  <si>
    <t>TKI_HUAW</t>
  </si>
  <si>
    <t>TKI_ZBRA</t>
  </si>
  <si>
    <t>BAR_SC31</t>
  </si>
  <si>
    <t>CAY_BBRY</t>
  </si>
  <si>
    <t>CAY_VOX</t>
  </si>
  <si>
    <t>CMV_CARL</t>
  </si>
  <si>
    <t>CMV_MOBY</t>
  </si>
  <si>
    <t>JAM_ROSE</t>
  </si>
  <si>
    <t>HUAWEI_NOUSERDATA:No user data.</t>
  </si>
  <si>
    <t>HUAWEI_ALREADYEXISTS:The user already exists.</t>
  </si>
  <si>
    <t>HUAWEI_NO_ODBDATA:No ODB data.</t>
  </si>
  <si>
    <t>HUAWEI_NOUDETMATCH:No User Defined Exit Type Found.</t>
  </si>
  <si>
    <t xml:space="preserve">FAIL:Search Schema   </t>
  </si>
  <si>
    <t>JAM_MYPN</t>
  </si>
  <si>
    <t>NULL</t>
  </si>
  <si>
    <t>HUAWEI_MMTELSERVICES:No MMTelServices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</si>
</sst>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8" totalsRowShown="0">
  <autoFilter ref="C8:J48" xr:uid="{00000000-0009-0000-0100-000001000000}"/>
  <sortState ref="C9:J48">
    <sortCondition descending="1" ref="C8:C48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42" totalsRowShown="0">
  <autoFilter ref="B2:I42" xr:uid="{F36133E0-1D10-448C-8F5F-F59A14EFC021}"/>
  <sortState ref="B3:I42">
    <sortCondition descending="1" ref="F2:F42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42" totalsRowShown="0">
  <autoFilter ref="B2:I42" xr:uid="{D467E664-69FE-4BD6-89D8-FB663C697635}"/>
  <sortState ref="B3:I42">
    <sortCondition descending="1" ref="E2:E42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7" totalsRowShown="0">
  <autoFilter ref="B2:C7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3" totalsRowShown="0" headerRowDxfId="2" headerRowBorderDxfId="1" tableBorderDxfId="0">
  <autoFilter ref="B2:C3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B14" sqref="B14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2">
        <v>43346</v>
      </c>
    </row>
    <row r="2" spans="1:10" x14ac:dyDescent="0.3">
      <c r="A2" s="1" t="s">
        <v>0</v>
      </c>
      <c r="B2">
        <f>SUM(Tabla1[WOS])</f>
        <v>62935</v>
      </c>
    </row>
    <row r="3" spans="1:10" x14ac:dyDescent="0.3">
      <c r="A3" s="1" t="s">
        <v>1</v>
      </c>
      <c r="B3">
        <f>SUM(Tabla1[COMPLETE])</f>
        <v>50964</v>
      </c>
    </row>
    <row r="4" spans="1:10" x14ac:dyDescent="0.3">
      <c r="A4" s="1" t="s">
        <v>2</v>
      </c>
      <c r="B4">
        <f>SUM(Tabla1[FAILED])</f>
        <v>11547</v>
      </c>
    </row>
    <row r="5" spans="1:10" x14ac:dyDescent="0.3">
      <c r="A5" s="1" t="s">
        <v>3</v>
      </c>
      <c r="B5">
        <f>SUM(Tabla1[TIMEOUT])</f>
        <v>424</v>
      </c>
    </row>
    <row r="6" spans="1:10" x14ac:dyDescent="0.3">
      <c r="A6" s="1" t="s">
        <v>10</v>
      </c>
      <c r="B6" s="2">
        <v>43352.999988425923</v>
      </c>
    </row>
    <row r="7" spans="1:10" x14ac:dyDescent="0.3">
      <c r="A7" s="4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5">
        <v>9966</v>
      </c>
      <c r="D9" s="5" t="s">
        <v>42</v>
      </c>
      <c r="E9" s="5">
        <v>9940</v>
      </c>
      <c r="F9" s="5">
        <v>26</v>
      </c>
      <c r="G9" s="5"/>
      <c r="H9" s="3">
        <f>Tabla1[[#This Row],[COMPLETE]]/Tabla1[[#This Row],[WOS]]</f>
        <v>0.99739112984146094</v>
      </c>
      <c r="I9" s="3">
        <f>Tabla1[[#This Row],[FAILED]]/Tabla1[[#This Row],[WOS]]</f>
        <v>2.6088701585390327E-3</v>
      </c>
      <c r="J9" s="3">
        <f>Tabla1[[#This Row],[TIMEOUT]]/Tabla1[[#This Row],[WOS]]</f>
        <v>0</v>
      </c>
    </row>
    <row r="10" spans="1:10" x14ac:dyDescent="0.3">
      <c r="C10" s="5">
        <v>9910</v>
      </c>
      <c r="D10" s="5" t="s">
        <v>23</v>
      </c>
      <c r="E10" s="5">
        <v>457</v>
      </c>
      <c r="F10" s="5">
        <v>9453</v>
      </c>
      <c r="G10" s="5"/>
      <c r="H10" s="3">
        <f>Tabla1[[#This Row],[COMPLETE]]/Tabla1[[#This Row],[WOS]]</f>
        <v>4.6115035317860743E-2</v>
      </c>
      <c r="I10" s="3">
        <f>Tabla1[[#This Row],[FAILED]]/Tabla1[[#This Row],[WOS]]</f>
        <v>0.95388496468213924</v>
      </c>
      <c r="J10" s="3">
        <f>Tabla1[[#This Row],[TIMEOUT]]/Tabla1[[#This Row],[WOS]]</f>
        <v>0</v>
      </c>
    </row>
    <row r="11" spans="1:10" x14ac:dyDescent="0.3">
      <c r="C11" s="5">
        <v>9212</v>
      </c>
      <c r="D11" s="5" t="s">
        <v>43</v>
      </c>
      <c r="E11" s="5">
        <v>8747</v>
      </c>
      <c r="F11" s="5">
        <v>465</v>
      </c>
      <c r="G11" s="5"/>
      <c r="H11" s="3">
        <f>Tabla1[[#This Row],[COMPLETE]]/Tabla1[[#This Row],[WOS]]</f>
        <v>0.94952236213634389</v>
      </c>
      <c r="I11" s="3">
        <f>Tabla1[[#This Row],[FAILED]]/Tabla1[[#This Row],[WOS]]</f>
        <v>5.0477637863656104E-2</v>
      </c>
      <c r="J11" s="3">
        <f>Tabla1[[#This Row],[TIMEOUT]]/Tabla1[[#This Row],[WOS]]</f>
        <v>0</v>
      </c>
    </row>
    <row r="12" spans="1:10" x14ac:dyDescent="0.3">
      <c r="C12" s="5">
        <v>8077</v>
      </c>
      <c r="D12" s="5" t="s">
        <v>16</v>
      </c>
      <c r="E12" s="5">
        <v>7719</v>
      </c>
      <c r="F12" s="5">
        <v>358</v>
      </c>
      <c r="G12" s="5"/>
      <c r="H12" s="3">
        <f>Tabla1[[#This Row],[COMPLETE]]/Tabla1[[#This Row],[WOS]]</f>
        <v>0.95567661260368952</v>
      </c>
      <c r="I12" s="3">
        <f>Tabla1[[#This Row],[FAILED]]/Tabla1[[#This Row],[WOS]]</f>
        <v>4.4323387396310511E-2</v>
      </c>
      <c r="J12" s="3">
        <f>Tabla1[[#This Row],[TIMEOUT]]/Tabla1[[#This Row],[WOS]]</f>
        <v>0</v>
      </c>
    </row>
    <row r="13" spans="1:10" x14ac:dyDescent="0.3">
      <c r="C13" s="5">
        <v>7877</v>
      </c>
      <c r="D13" s="5" t="s">
        <v>45</v>
      </c>
      <c r="E13" s="5">
        <v>7846</v>
      </c>
      <c r="F13" s="5">
        <v>31</v>
      </c>
      <c r="G13" s="5"/>
      <c r="H13" s="3">
        <f>Tabla1[[#This Row],[COMPLETE]]/Tabla1[[#This Row],[WOS]]</f>
        <v>0.99606449155769961</v>
      </c>
      <c r="I13" s="3">
        <f>Tabla1[[#This Row],[FAILED]]/Tabla1[[#This Row],[WOS]]</f>
        <v>3.9355084423003681E-3</v>
      </c>
      <c r="J13" s="3">
        <f>Tabla1[[#This Row],[TIMEOUT]]/Tabla1[[#This Row],[WOS]]</f>
        <v>0</v>
      </c>
    </row>
    <row r="14" spans="1:10" x14ac:dyDescent="0.3">
      <c r="C14" s="5">
        <v>4782</v>
      </c>
      <c r="D14" s="5" t="s">
        <v>34</v>
      </c>
      <c r="E14" s="5">
        <v>4626</v>
      </c>
      <c r="F14" s="5">
        <v>156</v>
      </c>
      <c r="G14" s="5"/>
      <c r="H14" s="3">
        <f>Tabla1[[#This Row],[COMPLETE]]/Tabla1[[#This Row],[WOS]]</f>
        <v>0.96737766624843158</v>
      </c>
      <c r="I14" s="3">
        <f>Tabla1[[#This Row],[FAILED]]/Tabla1[[#This Row],[WOS]]</f>
        <v>3.262233375156838E-2</v>
      </c>
      <c r="J14" s="3">
        <f>Tabla1[[#This Row],[TIMEOUT]]/Tabla1[[#This Row],[WOS]]</f>
        <v>0</v>
      </c>
    </row>
    <row r="15" spans="1:10" x14ac:dyDescent="0.3">
      <c r="C15" s="5">
        <v>4377</v>
      </c>
      <c r="D15" s="5" t="s">
        <v>13</v>
      </c>
      <c r="E15" s="5">
        <v>4364</v>
      </c>
      <c r="F15" s="5">
        <v>13</v>
      </c>
      <c r="G15" s="5"/>
      <c r="H15" s="3">
        <f>Tabla1[[#This Row],[COMPLETE]]/Tabla1[[#This Row],[WOS]]</f>
        <v>0.99702992917523414</v>
      </c>
      <c r="I15" s="3">
        <f>Tabla1[[#This Row],[FAILED]]/Tabla1[[#This Row],[WOS]]</f>
        <v>2.9700708247658212E-3</v>
      </c>
      <c r="J15" s="3">
        <f>Tabla1[[#This Row],[TIMEOUT]]/Tabla1[[#This Row],[WOS]]</f>
        <v>0</v>
      </c>
    </row>
    <row r="16" spans="1:10" x14ac:dyDescent="0.3">
      <c r="C16" s="5">
        <v>3402</v>
      </c>
      <c r="D16" s="5" t="s">
        <v>33</v>
      </c>
      <c r="E16" s="5">
        <v>3368</v>
      </c>
      <c r="F16" s="5">
        <v>34</v>
      </c>
      <c r="G16" s="5"/>
      <c r="H16" s="3">
        <f>Tabla1[[#This Row],[COMPLETE]]/Tabla1[[#This Row],[WOS]]</f>
        <v>0.99000587889476777</v>
      </c>
      <c r="I16" s="3">
        <f>Tabla1[[#This Row],[FAILED]]/Tabla1[[#This Row],[WOS]]</f>
        <v>9.9941211052322169E-3</v>
      </c>
      <c r="J16" s="3">
        <f>Tabla1[[#This Row],[TIMEOUT]]/Tabla1[[#This Row],[WOS]]</f>
        <v>0</v>
      </c>
    </row>
    <row r="17" spans="3:10" x14ac:dyDescent="0.3">
      <c r="C17" s="5">
        <v>1340</v>
      </c>
      <c r="D17" s="5" t="s">
        <v>36</v>
      </c>
      <c r="E17" s="5">
        <v>1297</v>
      </c>
      <c r="F17" s="5">
        <v>43</v>
      </c>
      <c r="G17" s="5"/>
      <c r="H17" s="3">
        <f>Tabla1[[#This Row],[COMPLETE]]/Tabla1[[#This Row],[WOS]]</f>
        <v>0.96791044776119406</v>
      </c>
      <c r="I17" s="3">
        <f>Tabla1[[#This Row],[FAILED]]/Tabla1[[#This Row],[WOS]]</f>
        <v>3.2089552238805968E-2</v>
      </c>
      <c r="J17" s="3">
        <f>Tabla1[[#This Row],[TIMEOUT]]/Tabla1[[#This Row],[WOS]]</f>
        <v>0</v>
      </c>
    </row>
    <row r="18" spans="3:10" x14ac:dyDescent="0.3">
      <c r="C18" s="5">
        <v>759</v>
      </c>
      <c r="D18" s="5" t="s">
        <v>44</v>
      </c>
      <c r="E18" s="5">
        <v>495</v>
      </c>
      <c r="F18" s="5">
        <v>264</v>
      </c>
      <c r="G18" s="5"/>
      <c r="H18" s="3">
        <f>Tabla1[[#This Row],[COMPLETE]]/Tabla1[[#This Row],[WOS]]</f>
        <v>0.65217391304347827</v>
      </c>
      <c r="I18" s="3">
        <f>Tabla1[[#This Row],[FAILED]]/Tabla1[[#This Row],[WOS]]</f>
        <v>0.34782608695652173</v>
      </c>
      <c r="J18" s="3">
        <f>Tabla1[[#This Row],[TIMEOUT]]/Tabla1[[#This Row],[WOS]]</f>
        <v>0</v>
      </c>
    </row>
    <row r="19" spans="3:10" x14ac:dyDescent="0.3">
      <c r="C19" s="5">
        <v>631</v>
      </c>
      <c r="D19" s="5" t="s">
        <v>14</v>
      </c>
      <c r="E19" s="5">
        <v>544</v>
      </c>
      <c r="F19" s="5">
        <v>87</v>
      </c>
      <c r="G19" s="5"/>
      <c r="H19" s="3">
        <f>Tabla1[[#This Row],[COMPLETE]]/Tabla1[[#This Row],[WOS]]</f>
        <v>0.86212361331220289</v>
      </c>
      <c r="I19" s="3">
        <f>Tabla1[[#This Row],[FAILED]]/Tabla1[[#This Row],[WOS]]</f>
        <v>0.13787638668779714</v>
      </c>
      <c r="J19" s="3">
        <f>Tabla1[[#This Row],[TIMEOUT]]/Tabla1[[#This Row],[WOS]]</f>
        <v>0</v>
      </c>
    </row>
    <row r="20" spans="3:10" x14ac:dyDescent="0.3">
      <c r="C20" s="5">
        <v>593</v>
      </c>
      <c r="D20" s="5" t="s">
        <v>37</v>
      </c>
      <c r="E20" s="5">
        <v>404</v>
      </c>
      <c r="F20" s="5">
        <v>189</v>
      </c>
      <c r="G20" s="5"/>
      <c r="H20" s="3">
        <f>Tabla1[[#This Row],[COMPLETE]]/Tabla1[[#This Row],[WOS]]</f>
        <v>0.68128161888701522</v>
      </c>
      <c r="I20" s="3">
        <f>Tabla1[[#This Row],[FAILED]]/Tabla1[[#This Row],[WOS]]</f>
        <v>0.31871838111298484</v>
      </c>
      <c r="J20" s="3">
        <f>Tabla1[[#This Row],[TIMEOUT]]/Tabla1[[#This Row],[WOS]]</f>
        <v>0</v>
      </c>
    </row>
    <row r="21" spans="3:10" x14ac:dyDescent="0.3">
      <c r="C21" s="5">
        <v>562</v>
      </c>
      <c r="D21" s="5" t="s">
        <v>47</v>
      </c>
      <c r="E21" s="5">
        <v>509</v>
      </c>
      <c r="F21" s="5">
        <v>53</v>
      </c>
      <c r="G21" s="5"/>
      <c r="H21" s="3">
        <f>Tabla1[[#This Row],[COMPLETE]]/Tabla1[[#This Row],[WOS]]</f>
        <v>0.90569395017793597</v>
      </c>
      <c r="I21" s="3">
        <f>Tabla1[[#This Row],[FAILED]]/Tabla1[[#This Row],[WOS]]</f>
        <v>9.4306049822064059E-2</v>
      </c>
      <c r="J21" s="3">
        <f>Tabla1[[#This Row],[TIMEOUT]]/Tabla1[[#This Row],[WOS]]</f>
        <v>0</v>
      </c>
    </row>
    <row r="22" spans="3:10" x14ac:dyDescent="0.3">
      <c r="C22" s="5">
        <v>412</v>
      </c>
      <c r="D22" s="5" t="s">
        <v>20</v>
      </c>
      <c r="E22" s="5"/>
      <c r="F22" s="5"/>
      <c r="G22" s="5">
        <v>412</v>
      </c>
      <c r="H22" s="3">
        <f>Tabla1[[#This Row],[COMPLETE]]/Tabla1[[#This Row],[WOS]]</f>
        <v>0</v>
      </c>
      <c r="I22" s="3">
        <f>Tabla1[[#This Row],[FAILED]]/Tabla1[[#This Row],[WOS]]</f>
        <v>0</v>
      </c>
      <c r="J22" s="3">
        <f>Tabla1[[#This Row],[TIMEOUT]]/Tabla1[[#This Row],[WOS]]</f>
        <v>1</v>
      </c>
    </row>
    <row r="23" spans="3:10" x14ac:dyDescent="0.3">
      <c r="C23" s="5">
        <v>255</v>
      </c>
      <c r="D23" s="5" t="s">
        <v>17</v>
      </c>
      <c r="E23" s="5">
        <v>2</v>
      </c>
      <c r="F23" s="5">
        <v>253</v>
      </c>
      <c r="G23" s="5"/>
      <c r="H23" s="3">
        <f>Tabla1[[#This Row],[COMPLETE]]/Tabla1[[#This Row],[WOS]]</f>
        <v>7.8431372549019607E-3</v>
      </c>
      <c r="I23" s="3">
        <f>Tabla1[[#This Row],[FAILED]]/Tabla1[[#This Row],[WOS]]</f>
        <v>0.99215686274509807</v>
      </c>
      <c r="J23" s="3">
        <f>Tabla1[[#This Row],[TIMEOUT]]/Tabla1[[#This Row],[WOS]]</f>
        <v>0</v>
      </c>
    </row>
    <row r="24" spans="3:10" x14ac:dyDescent="0.3">
      <c r="C24" s="5">
        <v>209</v>
      </c>
      <c r="D24" s="5" t="s">
        <v>15</v>
      </c>
      <c r="E24" s="5">
        <v>183</v>
      </c>
      <c r="F24" s="5">
        <v>26</v>
      </c>
      <c r="G24" s="5"/>
      <c r="H24" s="3">
        <f>Tabla1[[#This Row],[COMPLETE]]/Tabla1[[#This Row],[WOS]]</f>
        <v>0.87559808612440193</v>
      </c>
      <c r="I24" s="3">
        <f>Tabla1[[#This Row],[FAILED]]/Tabla1[[#This Row],[WOS]]</f>
        <v>0.12440191387559808</v>
      </c>
      <c r="J24" s="3">
        <f>Tabla1[[#This Row],[TIMEOUT]]/Tabla1[[#This Row],[WOS]]</f>
        <v>0</v>
      </c>
    </row>
    <row r="25" spans="3:10" x14ac:dyDescent="0.3">
      <c r="C25" s="5">
        <v>99</v>
      </c>
      <c r="D25" s="5" t="s">
        <v>40</v>
      </c>
      <c r="E25" s="5">
        <v>88</v>
      </c>
      <c r="F25" s="5">
        <v>11</v>
      </c>
      <c r="G25" s="5"/>
      <c r="H25" s="3">
        <f>Tabla1[[#This Row],[COMPLETE]]/Tabla1[[#This Row],[WOS]]</f>
        <v>0.88888888888888884</v>
      </c>
      <c r="I25" s="3">
        <f>Tabla1[[#This Row],[FAILED]]/Tabla1[[#This Row],[WOS]]</f>
        <v>0.1111111111111111</v>
      </c>
      <c r="J25" s="3">
        <f>Tabla1[[#This Row],[TIMEOUT]]/Tabla1[[#This Row],[WOS]]</f>
        <v>0</v>
      </c>
    </row>
    <row r="26" spans="3:10" x14ac:dyDescent="0.3">
      <c r="C26" s="5">
        <v>85</v>
      </c>
      <c r="D26" s="5" t="s">
        <v>32</v>
      </c>
      <c r="E26" s="5">
        <v>82</v>
      </c>
      <c r="F26" s="5">
        <v>3</v>
      </c>
      <c r="G26" s="5"/>
      <c r="H26" s="3">
        <f>Tabla1[[#This Row],[COMPLETE]]/Tabla1[[#This Row],[WOS]]</f>
        <v>0.96470588235294119</v>
      </c>
      <c r="I26" s="3">
        <f>Tabla1[[#This Row],[FAILED]]/Tabla1[[#This Row],[WOS]]</f>
        <v>3.5294117647058823E-2</v>
      </c>
      <c r="J26" s="3">
        <f>Tabla1[[#This Row],[TIMEOUT]]/Tabla1[[#This Row],[WOS]]</f>
        <v>0</v>
      </c>
    </row>
    <row r="27" spans="3:10" x14ac:dyDescent="0.3">
      <c r="C27" s="5">
        <v>83</v>
      </c>
      <c r="D27" s="5" t="s">
        <v>21</v>
      </c>
      <c r="E27" s="5">
        <v>77</v>
      </c>
      <c r="F27" s="5">
        <v>6</v>
      </c>
      <c r="G27" s="5"/>
      <c r="H27" s="3">
        <f>Tabla1[[#This Row],[COMPLETE]]/Tabla1[[#This Row],[WOS]]</f>
        <v>0.92771084337349397</v>
      </c>
      <c r="I27" s="3">
        <f>Tabla1[[#This Row],[FAILED]]/Tabla1[[#This Row],[WOS]]</f>
        <v>7.2289156626506021E-2</v>
      </c>
      <c r="J27" s="3">
        <f>Tabla1[[#This Row],[TIMEOUT]]/Tabla1[[#This Row],[WOS]]</f>
        <v>0</v>
      </c>
    </row>
    <row r="28" spans="3:10" x14ac:dyDescent="0.3">
      <c r="C28" s="5">
        <v>74</v>
      </c>
      <c r="D28" s="5" t="s">
        <v>18</v>
      </c>
      <c r="E28" s="5">
        <v>64</v>
      </c>
      <c r="F28" s="5">
        <v>10</v>
      </c>
      <c r="G28" s="5"/>
      <c r="H28" s="3">
        <f>Tabla1[[#This Row],[COMPLETE]]/Tabla1[[#This Row],[WOS]]</f>
        <v>0.86486486486486491</v>
      </c>
      <c r="I28" s="3">
        <f>Tabla1[[#This Row],[FAILED]]/Tabla1[[#This Row],[WOS]]</f>
        <v>0.13513513513513514</v>
      </c>
      <c r="J28" s="3">
        <f>Tabla1[[#This Row],[TIMEOUT]]/Tabla1[[#This Row],[WOS]]</f>
        <v>0</v>
      </c>
    </row>
    <row r="29" spans="3:10" x14ac:dyDescent="0.3">
      <c r="C29" s="5">
        <v>46</v>
      </c>
      <c r="D29" s="5" t="s">
        <v>25</v>
      </c>
      <c r="E29" s="5">
        <v>45</v>
      </c>
      <c r="F29" s="5">
        <v>1</v>
      </c>
      <c r="G29" s="5"/>
      <c r="H29" s="3">
        <f>Tabla1[[#This Row],[COMPLETE]]/Tabla1[[#This Row],[WOS]]</f>
        <v>0.97826086956521741</v>
      </c>
      <c r="I29" s="3">
        <f>Tabla1[[#This Row],[FAILED]]/Tabla1[[#This Row],[WOS]]</f>
        <v>2.1739130434782608E-2</v>
      </c>
      <c r="J29" s="3">
        <f>Tabla1[[#This Row],[TIMEOUT]]/Tabla1[[#This Row],[WOS]]</f>
        <v>0</v>
      </c>
    </row>
    <row r="30" spans="3:10" x14ac:dyDescent="0.3">
      <c r="C30" s="5">
        <v>41</v>
      </c>
      <c r="D30" s="5" t="s">
        <v>35</v>
      </c>
      <c r="E30" s="5">
        <v>40</v>
      </c>
      <c r="F30" s="5">
        <v>1</v>
      </c>
      <c r="G30" s="5"/>
      <c r="H30" s="3">
        <f>Tabla1[[#This Row],[COMPLETE]]/Tabla1[[#This Row],[WOS]]</f>
        <v>0.97560975609756095</v>
      </c>
      <c r="I30" s="3">
        <f>Tabla1[[#This Row],[FAILED]]/Tabla1[[#This Row],[WOS]]</f>
        <v>2.4390243902439025E-2</v>
      </c>
      <c r="J30" s="3">
        <f>Tabla1[[#This Row],[TIMEOUT]]/Tabla1[[#This Row],[WOS]]</f>
        <v>0</v>
      </c>
    </row>
    <row r="31" spans="3:10" x14ac:dyDescent="0.3">
      <c r="C31" s="5">
        <v>39</v>
      </c>
      <c r="D31" s="5" t="s">
        <v>24</v>
      </c>
      <c r="E31" s="5">
        <v>38</v>
      </c>
      <c r="F31" s="5">
        <v>1</v>
      </c>
      <c r="G31" s="5"/>
      <c r="H31" s="3">
        <f>Tabla1[[#This Row],[COMPLETE]]/Tabla1[[#This Row],[WOS]]</f>
        <v>0.97435897435897434</v>
      </c>
      <c r="I31" s="3">
        <f>Tabla1[[#This Row],[FAILED]]/Tabla1[[#This Row],[WOS]]</f>
        <v>2.564102564102564E-2</v>
      </c>
      <c r="J31" s="3">
        <f>Tabla1[[#This Row],[TIMEOUT]]/Tabla1[[#This Row],[WOS]]</f>
        <v>0</v>
      </c>
    </row>
    <row r="32" spans="3:10" x14ac:dyDescent="0.3">
      <c r="C32" s="5">
        <v>33</v>
      </c>
      <c r="D32" s="5" t="s">
        <v>31</v>
      </c>
      <c r="E32" s="5"/>
      <c r="F32" s="5">
        <v>33</v>
      </c>
      <c r="G32" s="5"/>
      <c r="H32" s="3">
        <f>Tabla1[[#This Row],[COMPLETE]]/Tabla1[[#This Row],[WOS]]</f>
        <v>0</v>
      </c>
      <c r="I32" s="3">
        <f>Tabla1[[#This Row],[FAILED]]/Tabla1[[#This Row],[WOS]]</f>
        <v>1</v>
      </c>
      <c r="J32" s="3">
        <f>Tabla1[[#This Row],[TIMEOUT]]/Tabla1[[#This Row],[WOS]]</f>
        <v>0</v>
      </c>
    </row>
    <row r="33" spans="3:10" x14ac:dyDescent="0.3">
      <c r="C33" s="5">
        <v>18</v>
      </c>
      <c r="D33" s="5" t="s">
        <v>30</v>
      </c>
      <c r="E33" s="5"/>
      <c r="F33" s="5">
        <v>18</v>
      </c>
      <c r="G33" s="5"/>
      <c r="H33" s="3">
        <f>Tabla1[[#This Row],[COMPLETE]]/Tabla1[[#This Row],[WOS]]</f>
        <v>0</v>
      </c>
      <c r="I33" s="3">
        <f>Tabla1[[#This Row],[FAILED]]/Tabla1[[#This Row],[WOS]]</f>
        <v>1</v>
      </c>
      <c r="J33" s="3">
        <f>Tabla1[[#This Row],[TIMEOUT]]/Tabla1[[#This Row],[WOS]]</f>
        <v>0</v>
      </c>
    </row>
    <row r="34" spans="3:10" x14ac:dyDescent="0.3">
      <c r="C34" s="5">
        <v>11</v>
      </c>
      <c r="D34" s="5" t="s">
        <v>60</v>
      </c>
      <c r="E34" s="5">
        <v>10</v>
      </c>
      <c r="F34" s="5">
        <v>1</v>
      </c>
      <c r="G34" s="5"/>
      <c r="H34" s="3">
        <f>Tabla1[[#This Row],[COMPLETE]]/Tabla1[[#This Row],[WOS]]</f>
        <v>0.90909090909090906</v>
      </c>
      <c r="I34" s="3">
        <f>Tabla1[[#This Row],[FAILED]]/Tabla1[[#This Row],[WOS]]</f>
        <v>9.0909090909090912E-2</v>
      </c>
      <c r="J34" s="3">
        <f>Tabla1[[#This Row],[TIMEOUT]]/Tabla1[[#This Row],[WOS]]</f>
        <v>0</v>
      </c>
    </row>
    <row r="35" spans="3:10" x14ac:dyDescent="0.3">
      <c r="C35" s="5">
        <v>6</v>
      </c>
      <c r="D35" s="5" t="s">
        <v>46</v>
      </c>
      <c r="E35" s="5">
        <v>3</v>
      </c>
      <c r="F35" s="5">
        <v>3</v>
      </c>
      <c r="G35" s="5"/>
      <c r="H35" s="3">
        <f>Tabla1[[#This Row],[COMPLETE]]/Tabla1[[#This Row],[WOS]]</f>
        <v>0.5</v>
      </c>
      <c r="I35" s="3">
        <f>Tabla1[[#This Row],[FAILED]]/Tabla1[[#This Row],[WOS]]</f>
        <v>0.5</v>
      </c>
      <c r="J35" s="3">
        <f>Tabla1[[#This Row],[TIMEOUT]]/Tabla1[[#This Row],[WOS]]</f>
        <v>0</v>
      </c>
    </row>
    <row r="36" spans="3:10" x14ac:dyDescent="0.3">
      <c r="C36" s="5">
        <v>5</v>
      </c>
      <c r="D36" s="5" t="s">
        <v>41</v>
      </c>
      <c r="E36" s="5"/>
      <c r="F36" s="5">
        <v>5</v>
      </c>
      <c r="G36" s="5"/>
      <c r="H36" s="3">
        <f>Tabla1[[#This Row],[COMPLETE]]/Tabla1[[#This Row],[WOS]]</f>
        <v>0</v>
      </c>
      <c r="I36" s="3">
        <f>Tabla1[[#This Row],[FAILED]]/Tabla1[[#This Row],[WOS]]</f>
        <v>1</v>
      </c>
      <c r="J36" s="3">
        <f>Tabla1[[#This Row],[TIMEOUT]]/Tabla1[[#This Row],[WOS]]</f>
        <v>0</v>
      </c>
    </row>
    <row r="37" spans="3:10" x14ac:dyDescent="0.3">
      <c r="C37" s="5">
        <v>5</v>
      </c>
      <c r="D37" s="5" t="s">
        <v>61</v>
      </c>
      <c r="E37" s="5">
        <v>3</v>
      </c>
      <c r="F37" s="5">
        <v>2</v>
      </c>
      <c r="G37" s="5"/>
      <c r="H37" s="3">
        <f>Tabla1[[#This Row],[COMPLETE]]/Tabla1[[#This Row],[WOS]]</f>
        <v>0.6</v>
      </c>
      <c r="I37" s="3">
        <f>Tabla1[[#This Row],[FAILED]]/Tabla1[[#This Row],[WOS]]</f>
        <v>0.4</v>
      </c>
      <c r="J37" s="3">
        <f>Tabla1[[#This Row],[TIMEOUT]]/Tabla1[[#This Row],[WOS]]</f>
        <v>0</v>
      </c>
    </row>
    <row r="38" spans="3:10" x14ac:dyDescent="0.3">
      <c r="C38" s="5">
        <v>4</v>
      </c>
      <c r="D38" s="5" t="s">
        <v>49</v>
      </c>
      <c r="E38" s="5">
        <v>4</v>
      </c>
      <c r="F38" s="5"/>
      <c r="G38" s="5"/>
      <c r="H38" s="3">
        <f>Tabla1[[#This Row],[COMPLETE]]/Tabla1[[#This Row],[WOS]]</f>
        <v>1</v>
      </c>
      <c r="I38" s="3">
        <f>Tabla1[[#This Row],[FAILED]]/Tabla1[[#This Row],[WOS]]</f>
        <v>0</v>
      </c>
      <c r="J38" s="3">
        <f>Tabla1[[#This Row],[TIMEOUT]]/Tabla1[[#This Row],[WOS]]</f>
        <v>0</v>
      </c>
    </row>
    <row r="39" spans="3:10" x14ac:dyDescent="0.3">
      <c r="C39" s="5">
        <v>4</v>
      </c>
      <c r="D39" s="5" t="s">
        <v>38</v>
      </c>
      <c r="E39" s="5"/>
      <c r="F39" s="5"/>
      <c r="G39" s="5">
        <v>4</v>
      </c>
      <c r="H39" s="3">
        <f>Tabla1[[#This Row],[COMPLETE]]/Tabla1[[#This Row],[WOS]]</f>
        <v>0</v>
      </c>
      <c r="I39" s="3">
        <f>Tabla1[[#This Row],[FAILED]]/Tabla1[[#This Row],[WOS]]</f>
        <v>0</v>
      </c>
      <c r="J39" s="3">
        <f>Tabla1[[#This Row],[TIMEOUT]]/Tabla1[[#This Row],[WOS]]</f>
        <v>1</v>
      </c>
    </row>
    <row r="40" spans="3:10" x14ac:dyDescent="0.3">
      <c r="C40" s="5">
        <v>3</v>
      </c>
      <c r="D40" s="5" t="s">
        <v>53</v>
      </c>
      <c r="E40" s="5"/>
      <c r="F40" s="5"/>
      <c r="G40" s="5">
        <v>3</v>
      </c>
      <c r="H40" s="3">
        <f>Tabla1[[#This Row],[COMPLETE]]/Tabla1[[#This Row],[WOS]]</f>
        <v>0</v>
      </c>
      <c r="I40" s="3">
        <f>Tabla1[[#This Row],[FAILED]]/Tabla1[[#This Row],[WOS]]</f>
        <v>0</v>
      </c>
      <c r="J40" s="3">
        <f>Tabla1[[#This Row],[TIMEOUT]]/Tabla1[[#This Row],[WOS]]</f>
        <v>1</v>
      </c>
    </row>
    <row r="41" spans="3:10" x14ac:dyDescent="0.3">
      <c r="C41" s="5">
        <v>3</v>
      </c>
      <c r="D41" s="5" t="s">
        <v>39</v>
      </c>
      <c r="E41" s="5"/>
      <c r="F41" s="5"/>
      <c r="G41" s="5">
        <v>3</v>
      </c>
      <c r="H41" s="3">
        <f>Tabla1[[#This Row],[COMPLETE]]/Tabla1[[#This Row],[WOS]]</f>
        <v>0</v>
      </c>
      <c r="I41" s="3">
        <f>Tabla1[[#This Row],[FAILED]]/Tabla1[[#This Row],[WOS]]</f>
        <v>0</v>
      </c>
      <c r="J41" s="3">
        <f>Tabla1[[#This Row],[TIMEOUT]]/Tabla1[[#This Row],[WOS]]</f>
        <v>1</v>
      </c>
    </row>
    <row r="42" spans="3:10" x14ac:dyDescent="0.3">
      <c r="C42" s="5">
        <v>3</v>
      </c>
      <c r="D42" s="5" t="s">
        <v>19</v>
      </c>
      <c r="E42" s="5">
        <v>3</v>
      </c>
      <c r="F42" s="5"/>
      <c r="G42" s="5"/>
      <c r="H42" s="3">
        <f>Tabla1[[#This Row],[COMPLETE]]/Tabla1[[#This Row],[WOS]]</f>
        <v>1</v>
      </c>
      <c r="I42" s="3">
        <f>Tabla1[[#This Row],[FAILED]]/Tabla1[[#This Row],[WOS]]</f>
        <v>0</v>
      </c>
      <c r="J42" s="3">
        <f>Tabla1[[#This Row],[TIMEOUT]]/Tabla1[[#This Row],[WOS]]</f>
        <v>0</v>
      </c>
    </row>
    <row r="43" spans="3:10" x14ac:dyDescent="0.3">
      <c r="C43" s="5">
        <v>3</v>
      </c>
      <c r="D43" s="5" t="s">
        <v>22</v>
      </c>
      <c r="E43" s="5">
        <v>3</v>
      </c>
      <c r="F43" s="5"/>
      <c r="G43" s="5"/>
      <c r="H43" s="3">
        <f>Tabla1[[#This Row],[COMPLETE]]/Tabla1[[#This Row],[WOS]]</f>
        <v>1</v>
      </c>
      <c r="I43" s="3">
        <f>Tabla1[[#This Row],[FAILED]]/Tabla1[[#This Row],[WOS]]</f>
        <v>0</v>
      </c>
      <c r="J43" s="3">
        <f>Tabla1[[#This Row],[TIMEOUT]]/Tabla1[[#This Row],[WOS]]</f>
        <v>0</v>
      </c>
    </row>
    <row r="44" spans="3:10" x14ac:dyDescent="0.3">
      <c r="C44" s="5">
        <v>2</v>
      </c>
      <c r="D44" s="5" t="s">
        <v>52</v>
      </c>
      <c r="E44" s="5"/>
      <c r="F44" s="5"/>
      <c r="G44" s="5">
        <v>2</v>
      </c>
      <c r="H44" s="3">
        <f>Tabla1[[#This Row],[COMPLETE]]/Tabla1[[#This Row],[WOS]]</f>
        <v>0</v>
      </c>
      <c r="I44" s="3">
        <f>Tabla1[[#This Row],[FAILED]]/Tabla1[[#This Row],[WOS]]</f>
        <v>0</v>
      </c>
      <c r="J44" s="3">
        <f>Tabla1[[#This Row],[TIMEOUT]]/Tabla1[[#This Row],[WOS]]</f>
        <v>1</v>
      </c>
    </row>
    <row r="45" spans="3:10" x14ac:dyDescent="0.3">
      <c r="C45" s="5">
        <v>1</v>
      </c>
      <c r="D45" s="5" t="s">
        <v>50</v>
      </c>
      <c r="E45" s="5">
        <v>1</v>
      </c>
      <c r="F45" s="5"/>
      <c r="G45" s="5"/>
      <c r="H45" s="3">
        <f>Tabla1[[#This Row],[COMPLETE]]/Tabla1[[#This Row],[WOS]]</f>
        <v>1</v>
      </c>
      <c r="I45" s="3">
        <f>Tabla1[[#This Row],[FAILED]]/Tabla1[[#This Row],[WOS]]</f>
        <v>0</v>
      </c>
      <c r="J45" s="3">
        <f>Tabla1[[#This Row],[TIMEOUT]]/Tabla1[[#This Row],[WOS]]</f>
        <v>0</v>
      </c>
    </row>
    <row r="46" spans="3:10" x14ac:dyDescent="0.3">
      <c r="C46" s="5">
        <v>1</v>
      </c>
      <c r="D46" s="5" t="s">
        <v>51</v>
      </c>
      <c r="E46" s="5"/>
      <c r="F46" s="5">
        <v>1</v>
      </c>
      <c r="G46" s="5"/>
      <c r="H46" s="3">
        <f>Tabla1[[#This Row],[COMPLETE]]/Tabla1[[#This Row],[WOS]]</f>
        <v>0</v>
      </c>
      <c r="I46" s="3">
        <f>Tabla1[[#This Row],[FAILED]]/Tabla1[[#This Row],[WOS]]</f>
        <v>1</v>
      </c>
      <c r="J46" s="3">
        <f>Tabla1[[#This Row],[TIMEOUT]]/Tabla1[[#This Row],[WOS]]</f>
        <v>0</v>
      </c>
    </row>
    <row r="47" spans="3:10" x14ac:dyDescent="0.3">
      <c r="C47" s="5">
        <v>1</v>
      </c>
      <c r="D47" s="5" t="s">
        <v>54</v>
      </c>
      <c r="E47" s="5">
        <v>1</v>
      </c>
      <c r="F47" s="5"/>
      <c r="G47" s="5"/>
      <c r="H47" s="3">
        <f>Tabla1[[#This Row],[COMPLETE]]/Tabla1[[#This Row],[WOS]]</f>
        <v>1</v>
      </c>
      <c r="I47" s="3">
        <f>Tabla1[[#This Row],[FAILED]]/Tabla1[[#This Row],[WOS]]</f>
        <v>0</v>
      </c>
      <c r="J47" s="3">
        <f>Tabla1[[#This Row],[TIMEOUT]]/Tabla1[[#This Row],[WOS]]</f>
        <v>0</v>
      </c>
    </row>
    <row r="48" spans="3:10" x14ac:dyDescent="0.3">
      <c r="C48" s="5">
        <v>1</v>
      </c>
      <c r="D48" s="5" t="s">
        <v>48</v>
      </c>
      <c r="E48" s="5">
        <v>1</v>
      </c>
      <c r="F48" s="5"/>
      <c r="G48" s="5"/>
      <c r="H48" s="3">
        <f>Tabla1[[#This Row],[COMPLETE]]/Tabla1[[#This Row],[WOS]]</f>
        <v>1</v>
      </c>
      <c r="I48" s="3">
        <f>Tabla1[[#This Row],[FAILED]]/Tabla1[[#This Row],[WOS]]</f>
        <v>0</v>
      </c>
      <c r="J48" s="3">
        <f>Tabla1[[#This Row],[TIMEOUT]]/Tabla1[[#This Row],[WOS]]</f>
        <v>0</v>
      </c>
    </row>
  </sheetData>
  <conditionalFormatting sqref="I9:J48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8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2"/>
  <sheetViews>
    <sheetView workbookViewId="0">
      <selection activeCell="K7" sqref="K7"/>
    </sheetView>
  </sheetViews>
  <sheetFormatPr baseColWidth="10" defaultColWidth="11.44140625" defaultRowHeight="14.4" x14ac:dyDescent="0.3"/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412</v>
      </c>
      <c r="C3" s="5" t="s">
        <v>20</v>
      </c>
      <c r="D3" s="5"/>
      <c r="E3" s="5"/>
      <c r="F3" s="5">
        <v>412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3">
      <c r="B4" s="5">
        <v>4</v>
      </c>
      <c r="C4" s="5" t="s">
        <v>38</v>
      </c>
      <c r="D4" s="5"/>
      <c r="E4" s="5"/>
      <c r="F4" s="5">
        <v>4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3">
      <c r="B5" s="5">
        <v>3</v>
      </c>
      <c r="C5" s="5" t="s">
        <v>53</v>
      </c>
      <c r="D5" s="5"/>
      <c r="E5" s="5"/>
      <c r="F5" s="5">
        <v>3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3">
      <c r="B6" s="5">
        <v>3</v>
      </c>
      <c r="C6" s="5" t="s">
        <v>39</v>
      </c>
      <c r="D6" s="5"/>
      <c r="E6" s="5"/>
      <c r="F6" s="5">
        <v>3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3">
      <c r="B7" s="5">
        <v>2</v>
      </c>
      <c r="C7" s="5" t="s">
        <v>52</v>
      </c>
      <c r="D7" s="5"/>
      <c r="E7" s="5"/>
      <c r="F7" s="5">
        <v>2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3">
      <c r="B8" s="5">
        <v>9966</v>
      </c>
      <c r="C8" s="5" t="s">
        <v>42</v>
      </c>
      <c r="D8" s="5">
        <v>9940</v>
      </c>
      <c r="E8" s="5">
        <v>26</v>
      </c>
      <c r="F8" s="5"/>
      <c r="G8" s="3">
        <f>Tabla13[[#This Row],[COMPLETE]]/Tabla13[[#This Row],[WOS]]</f>
        <v>0.99739112984146094</v>
      </c>
      <c r="H8" s="3">
        <f>Tabla13[[#This Row],[FAILED]]/Tabla13[[#This Row],[WOS]]</f>
        <v>2.6088701585390327E-3</v>
      </c>
      <c r="I8" s="3">
        <f>Tabla13[[#This Row],[TIMEOUT]]/Tabla13[[#This Row],[WOS]]</f>
        <v>0</v>
      </c>
    </row>
    <row r="9" spans="2:9" x14ac:dyDescent="0.3">
      <c r="B9" s="5">
        <v>9910</v>
      </c>
      <c r="C9" s="5" t="s">
        <v>23</v>
      </c>
      <c r="D9" s="5">
        <v>457</v>
      </c>
      <c r="E9" s="5">
        <v>9453</v>
      </c>
      <c r="F9" s="5"/>
      <c r="G9" s="3">
        <f>Tabla13[[#This Row],[COMPLETE]]/Tabla13[[#This Row],[WOS]]</f>
        <v>4.6115035317860743E-2</v>
      </c>
      <c r="H9" s="3">
        <f>Tabla13[[#This Row],[FAILED]]/Tabla13[[#This Row],[WOS]]</f>
        <v>0.95388496468213924</v>
      </c>
      <c r="I9" s="3">
        <f>Tabla13[[#This Row],[TIMEOUT]]/Tabla13[[#This Row],[WOS]]</f>
        <v>0</v>
      </c>
    </row>
    <row r="10" spans="2:9" x14ac:dyDescent="0.3">
      <c r="B10" s="5">
        <v>9212</v>
      </c>
      <c r="C10" s="5" t="s">
        <v>43</v>
      </c>
      <c r="D10" s="5">
        <v>8747</v>
      </c>
      <c r="E10" s="5">
        <v>465</v>
      </c>
      <c r="F10" s="5"/>
      <c r="G10" s="3">
        <f>Tabla13[[#This Row],[COMPLETE]]/Tabla13[[#This Row],[WOS]]</f>
        <v>0.94952236213634389</v>
      </c>
      <c r="H10" s="3">
        <f>Tabla13[[#This Row],[FAILED]]/Tabla13[[#This Row],[WOS]]</f>
        <v>5.0477637863656104E-2</v>
      </c>
      <c r="I10" s="3">
        <f>Tabla13[[#This Row],[TIMEOUT]]/Tabla13[[#This Row],[WOS]]</f>
        <v>0</v>
      </c>
    </row>
    <row r="11" spans="2:9" x14ac:dyDescent="0.3">
      <c r="B11" s="5">
        <v>8077</v>
      </c>
      <c r="C11" s="5" t="s">
        <v>16</v>
      </c>
      <c r="D11" s="5">
        <v>7719</v>
      </c>
      <c r="E11" s="5">
        <v>358</v>
      </c>
      <c r="F11" s="5"/>
      <c r="G11" s="3">
        <f>Tabla13[[#This Row],[COMPLETE]]/Tabla13[[#This Row],[WOS]]</f>
        <v>0.95567661260368952</v>
      </c>
      <c r="H11" s="3">
        <f>Tabla13[[#This Row],[FAILED]]/Tabla13[[#This Row],[WOS]]</f>
        <v>4.4323387396310511E-2</v>
      </c>
      <c r="I11" s="3">
        <f>Tabla13[[#This Row],[TIMEOUT]]/Tabla13[[#This Row],[WOS]]</f>
        <v>0</v>
      </c>
    </row>
    <row r="12" spans="2:9" x14ac:dyDescent="0.3">
      <c r="B12" s="5">
        <v>7877</v>
      </c>
      <c r="C12" s="5" t="s">
        <v>45</v>
      </c>
      <c r="D12" s="5">
        <v>7846</v>
      </c>
      <c r="E12" s="5">
        <v>31</v>
      </c>
      <c r="F12" s="5"/>
      <c r="G12" s="3">
        <f>Tabla13[[#This Row],[COMPLETE]]/Tabla13[[#This Row],[WOS]]</f>
        <v>0.99606449155769961</v>
      </c>
      <c r="H12" s="3">
        <f>Tabla13[[#This Row],[FAILED]]/Tabla13[[#This Row],[WOS]]</f>
        <v>3.9355084423003681E-3</v>
      </c>
      <c r="I12" s="3">
        <f>Tabla13[[#This Row],[TIMEOUT]]/Tabla13[[#This Row],[WOS]]</f>
        <v>0</v>
      </c>
    </row>
    <row r="13" spans="2:9" x14ac:dyDescent="0.3">
      <c r="B13" s="5">
        <v>4782</v>
      </c>
      <c r="C13" s="5" t="s">
        <v>34</v>
      </c>
      <c r="D13" s="5">
        <v>4626</v>
      </c>
      <c r="E13" s="5">
        <v>156</v>
      </c>
      <c r="F13" s="5"/>
      <c r="G13" s="3">
        <f>Tabla13[[#This Row],[COMPLETE]]/Tabla13[[#This Row],[WOS]]</f>
        <v>0.96737766624843158</v>
      </c>
      <c r="H13" s="3">
        <f>Tabla13[[#This Row],[FAILED]]/Tabla13[[#This Row],[WOS]]</f>
        <v>3.262233375156838E-2</v>
      </c>
      <c r="I13" s="3">
        <f>Tabla13[[#This Row],[TIMEOUT]]/Tabla13[[#This Row],[WOS]]</f>
        <v>0</v>
      </c>
    </row>
    <row r="14" spans="2:9" x14ac:dyDescent="0.3">
      <c r="B14" s="5">
        <v>4377</v>
      </c>
      <c r="C14" s="5" t="s">
        <v>13</v>
      </c>
      <c r="D14" s="5">
        <v>4364</v>
      </c>
      <c r="E14" s="5">
        <v>13</v>
      </c>
      <c r="F14" s="5"/>
      <c r="G14" s="3">
        <f>Tabla13[[#This Row],[COMPLETE]]/Tabla13[[#This Row],[WOS]]</f>
        <v>0.99702992917523414</v>
      </c>
      <c r="H14" s="3">
        <f>Tabla13[[#This Row],[FAILED]]/Tabla13[[#This Row],[WOS]]</f>
        <v>2.9700708247658212E-3</v>
      </c>
      <c r="I14" s="3">
        <f>Tabla13[[#This Row],[TIMEOUT]]/Tabla13[[#This Row],[WOS]]</f>
        <v>0</v>
      </c>
    </row>
    <row r="15" spans="2:9" x14ac:dyDescent="0.3">
      <c r="B15" s="5">
        <v>3402</v>
      </c>
      <c r="C15" s="5" t="s">
        <v>33</v>
      </c>
      <c r="D15" s="5">
        <v>3368</v>
      </c>
      <c r="E15" s="5">
        <v>34</v>
      </c>
      <c r="F15" s="5"/>
      <c r="G15" s="3">
        <f>Tabla13[[#This Row],[COMPLETE]]/Tabla13[[#This Row],[WOS]]</f>
        <v>0.99000587889476777</v>
      </c>
      <c r="H15" s="3">
        <f>Tabla13[[#This Row],[FAILED]]/Tabla13[[#This Row],[WOS]]</f>
        <v>9.9941211052322169E-3</v>
      </c>
      <c r="I15" s="3">
        <f>Tabla13[[#This Row],[TIMEOUT]]/Tabla13[[#This Row],[WOS]]</f>
        <v>0</v>
      </c>
    </row>
    <row r="16" spans="2:9" x14ac:dyDescent="0.3">
      <c r="B16" s="5">
        <v>1340</v>
      </c>
      <c r="C16" s="5" t="s">
        <v>36</v>
      </c>
      <c r="D16" s="5">
        <v>1297</v>
      </c>
      <c r="E16" s="5">
        <v>43</v>
      </c>
      <c r="F16" s="5"/>
      <c r="G16" s="3">
        <f>Tabla13[[#This Row],[COMPLETE]]/Tabla13[[#This Row],[WOS]]</f>
        <v>0.96791044776119406</v>
      </c>
      <c r="H16" s="3">
        <f>Tabla13[[#This Row],[FAILED]]/Tabla13[[#This Row],[WOS]]</f>
        <v>3.2089552238805968E-2</v>
      </c>
      <c r="I16" s="3">
        <f>Tabla13[[#This Row],[TIMEOUT]]/Tabla13[[#This Row],[WOS]]</f>
        <v>0</v>
      </c>
    </row>
    <row r="17" spans="2:9" x14ac:dyDescent="0.3">
      <c r="B17" s="5">
        <v>759</v>
      </c>
      <c r="C17" s="5" t="s">
        <v>44</v>
      </c>
      <c r="D17" s="5">
        <v>495</v>
      </c>
      <c r="E17" s="5">
        <v>264</v>
      </c>
      <c r="F17" s="5"/>
      <c r="G17" s="3">
        <f>Tabla13[[#This Row],[COMPLETE]]/Tabla13[[#This Row],[WOS]]</f>
        <v>0.65217391304347827</v>
      </c>
      <c r="H17" s="3">
        <f>Tabla13[[#This Row],[FAILED]]/Tabla13[[#This Row],[WOS]]</f>
        <v>0.34782608695652173</v>
      </c>
      <c r="I17" s="3">
        <f>Tabla13[[#This Row],[TIMEOUT]]/Tabla13[[#This Row],[WOS]]</f>
        <v>0</v>
      </c>
    </row>
    <row r="18" spans="2:9" x14ac:dyDescent="0.3">
      <c r="B18" s="5">
        <v>631</v>
      </c>
      <c r="C18" s="5" t="s">
        <v>14</v>
      </c>
      <c r="D18" s="5">
        <v>544</v>
      </c>
      <c r="E18" s="5">
        <v>87</v>
      </c>
      <c r="F18" s="5"/>
      <c r="G18" s="3">
        <f>Tabla13[[#This Row],[COMPLETE]]/Tabla13[[#This Row],[WOS]]</f>
        <v>0.86212361331220289</v>
      </c>
      <c r="H18" s="3">
        <f>Tabla13[[#This Row],[FAILED]]/Tabla13[[#This Row],[WOS]]</f>
        <v>0.13787638668779714</v>
      </c>
      <c r="I18" s="3">
        <f>Tabla13[[#This Row],[TIMEOUT]]/Tabla13[[#This Row],[WOS]]</f>
        <v>0</v>
      </c>
    </row>
    <row r="19" spans="2:9" x14ac:dyDescent="0.3">
      <c r="B19" s="5">
        <v>593</v>
      </c>
      <c r="C19" s="5" t="s">
        <v>37</v>
      </c>
      <c r="D19" s="5">
        <v>404</v>
      </c>
      <c r="E19" s="5">
        <v>189</v>
      </c>
      <c r="F19" s="5"/>
      <c r="G19" s="3">
        <f>Tabla13[[#This Row],[COMPLETE]]/Tabla13[[#This Row],[WOS]]</f>
        <v>0.68128161888701522</v>
      </c>
      <c r="H19" s="3">
        <f>Tabla13[[#This Row],[FAILED]]/Tabla13[[#This Row],[WOS]]</f>
        <v>0.31871838111298484</v>
      </c>
      <c r="I19" s="3">
        <f>Tabla13[[#This Row],[TIMEOUT]]/Tabla13[[#This Row],[WOS]]</f>
        <v>0</v>
      </c>
    </row>
    <row r="20" spans="2:9" x14ac:dyDescent="0.3">
      <c r="B20" s="5">
        <v>562</v>
      </c>
      <c r="C20" s="5" t="s">
        <v>47</v>
      </c>
      <c r="D20" s="5">
        <v>509</v>
      </c>
      <c r="E20" s="5">
        <v>53</v>
      </c>
      <c r="F20" s="5"/>
      <c r="G20" s="3">
        <f>Tabla13[[#This Row],[COMPLETE]]/Tabla13[[#This Row],[WOS]]</f>
        <v>0.90569395017793597</v>
      </c>
      <c r="H20" s="3">
        <f>Tabla13[[#This Row],[FAILED]]/Tabla13[[#This Row],[WOS]]</f>
        <v>9.4306049822064059E-2</v>
      </c>
      <c r="I20" s="3">
        <f>Tabla13[[#This Row],[TIMEOUT]]/Tabla13[[#This Row],[WOS]]</f>
        <v>0</v>
      </c>
    </row>
    <row r="21" spans="2:9" x14ac:dyDescent="0.3">
      <c r="B21" s="5">
        <v>255</v>
      </c>
      <c r="C21" s="5" t="s">
        <v>17</v>
      </c>
      <c r="D21" s="5">
        <v>2</v>
      </c>
      <c r="E21" s="5">
        <v>253</v>
      </c>
      <c r="F21" s="5"/>
      <c r="G21" s="3">
        <f>Tabla13[[#This Row],[COMPLETE]]/Tabla13[[#This Row],[WOS]]</f>
        <v>7.8431372549019607E-3</v>
      </c>
      <c r="H21" s="3">
        <f>Tabla13[[#This Row],[FAILED]]/Tabla13[[#This Row],[WOS]]</f>
        <v>0.99215686274509807</v>
      </c>
      <c r="I21" s="3">
        <f>Tabla13[[#This Row],[TIMEOUT]]/Tabla13[[#This Row],[WOS]]</f>
        <v>0</v>
      </c>
    </row>
    <row r="22" spans="2:9" x14ac:dyDescent="0.3">
      <c r="B22" s="5">
        <v>209</v>
      </c>
      <c r="C22" s="5" t="s">
        <v>15</v>
      </c>
      <c r="D22" s="5">
        <v>183</v>
      </c>
      <c r="E22" s="5">
        <v>26</v>
      </c>
      <c r="F22" s="5"/>
      <c r="G22" s="3">
        <f>Tabla13[[#This Row],[COMPLETE]]/Tabla13[[#This Row],[WOS]]</f>
        <v>0.87559808612440193</v>
      </c>
      <c r="H22" s="3">
        <f>Tabla13[[#This Row],[FAILED]]/Tabla13[[#This Row],[WOS]]</f>
        <v>0.12440191387559808</v>
      </c>
      <c r="I22" s="3">
        <f>Tabla13[[#This Row],[TIMEOUT]]/Tabla13[[#This Row],[WOS]]</f>
        <v>0</v>
      </c>
    </row>
    <row r="23" spans="2:9" x14ac:dyDescent="0.3">
      <c r="B23" s="5">
        <v>99</v>
      </c>
      <c r="C23" s="5" t="s">
        <v>40</v>
      </c>
      <c r="D23" s="5">
        <v>88</v>
      </c>
      <c r="E23" s="5">
        <v>11</v>
      </c>
      <c r="F23" s="5"/>
      <c r="G23" s="3">
        <f>Tabla13[[#This Row],[COMPLETE]]/Tabla13[[#This Row],[WOS]]</f>
        <v>0.88888888888888884</v>
      </c>
      <c r="H23" s="3">
        <f>Tabla13[[#This Row],[FAILED]]/Tabla13[[#This Row],[WOS]]</f>
        <v>0.1111111111111111</v>
      </c>
      <c r="I23" s="3">
        <f>Tabla13[[#This Row],[TIMEOUT]]/Tabla13[[#This Row],[WOS]]</f>
        <v>0</v>
      </c>
    </row>
    <row r="24" spans="2:9" x14ac:dyDescent="0.3">
      <c r="B24" s="5">
        <v>85</v>
      </c>
      <c r="C24" s="5" t="s">
        <v>32</v>
      </c>
      <c r="D24" s="5">
        <v>82</v>
      </c>
      <c r="E24" s="5">
        <v>3</v>
      </c>
      <c r="F24" s="5"/>
      <c r="G24" s="3">
        <f>Tabla13[[#This Row],[COMPLETE]]/Tabla13[[#This Row],[WOS]]</f>
        <v>0.96470588235294119</v>
      </c>
      <c r="H24" s="3">
        <f>Tabla13[[#This Row],[FAILED]]/Tabla13[[#This Row],[WOS]]</f>
        <v>3.5294117647058823E-2</v>
      </c>
      <c r="I24" s="3">
        <f>Tabla13[[#This Row],[TIMEOUT]]/Tabla13[[#This Row],[WOS]]</f>
        <v>0</v>
      </c>
    </row>
    <row r="25" spans="2:9" x14ac:dyDescent="0.3">
      <c r="B25" s="5">
        <v>83</v>
      </c>
      <c r="C25" s="5" t="s">
        <v>21</v>
      </c>
      <c r="D25" s="5">
        <v>77</v>
      </c>
      <c r="E25" s="5">
        <v>6</v>
      </c>
      <c r="F25" s="5"/>
      <c r="G25" s="3">
        <f>Tabla13[[#This Row],[COMPLETE]]/Tabla13[[#This Row],[WOS]]</f>
        <v>0.92771084337349397</v>
      </c>
      <c r="H25" s="3">
        <f>Tabla13[[#This Row],[FAILED]]/Tabla13[[#This Row],[WOS]]</f>
        <v>7.2289156626506021E-2</v>
      </c>
      <c r="I25" s="3">
        <f>Tabla13[[#This Row],[TIMEOUT]]/Tabla13[[#This Row],[WOS]]</f>
        <v>0</v>
      </c>
    </row>
    <row r="26" spans="2:9" x14ac:dyDescent="0.3">
      <c r="B26" s="5">
        <v>74</v>
      </c>
      <c r="C26" s="5" t="s">
        <v>18</v>
      </c>
      <c r="D26" s="5">
        <v>64</v>
      </c>
      <c r="E26" s="5">
        <v>10</v>
      </c>
      <c r="F26" s="5"/>
      <c r="G26" s="3">
        <f>Tabla13[[#This Row],[COMPLETE]]/Tabla13[[#This Row],[WOS]]</f>
        <v>0.86486486486486491</v>
      </c>
      <c r="H26" s="3">
        <f>Tabla13[[#This Row],[FAILED]]/Tabla13[[#This Row],[WOS]]</f>
        <v>0.13513513513513514</v>
      </c>
      <c r="I26" s="3">
        <f>Tabla13[[#This Row],[TIMEOUT]]/Tabla13[[#This Row],[WOS]]</f>
        <v>0</v>
      </c>
    </row>
    <row r="27" spans="2:9" x14ac:dyDescent="0.3">
      <c r="B27" s="5">
        <v>46</v>
      </c>
      <c r="C27" s="5" t="s">
        <v>25</v>
      </c>
      <c r="D27" s="5">
        <v>45</v>
      </c>
      <c r="E27" s="5">
        <v>1</v>
      </c>
      <c r="F27" s="5"/>
      <c r="G27" s="3">
        <f>Tabla13[[#This Row],[COMPLETE]]/Tabla13[[#This Row],[WOS]]</f>
        <v>0.97826086956521741</v>
      </c>
      <c r="H27" s="3">
        <f>Tabla13[[#This Row],[FAILED]]/Tabla13[[#This Row],[WOS]]</f>
        <v>2.1739130434782608E-2</v>
      </c>
      <c r="I27" s="3">
        <f>Tabla13[[#This Row],[TIMEOUT]]/Tabla13[[#This Row],[WOS]]</f>
        <v>0</v>
      </c>
    </row>
    <row r="28" spans="2:9" x14ac:dyDescent="0.3">
      <c r="B28" s="5">
        <v>41</v>
      </c>
      <c r="C28" s="5" t="s">
        <v>35</v>
      </c>
      <c r="D28" s="5">
        <v>40</v>
      </c>
      <c r="E28" s="5">
        <v>1</v>
      </c>
      <c r="F28" s="5"/>
      <c r="G28" s="3">
        <f>Tabla13[[#This Row],[COMPLETE]]/Tabla13[[#This Row],[WOS]]</f>
        <v>0.97560975609756095</v>
      </c>
      <c r="H28" s="3">
        <f>Tabla13[[#This Row],[FAILED]]/Tabla13[[#This Row],[WOS]]</f>
        <v>2.4390243902439025E-2</v>
      </c>
      <c r="I28" s="3">
        <f>Tabla13[[#This Row],[TIMEOUT]]/Tabla13[[#This Row],[WOS]]</f>
        <v>0</v>
      </c>
    </row>
    <row r="29" spans="2:9" x14ac:dyDescent="0.3">
      <c r="B29" s="5">
        <v>39</v>
      </c>
      <c r="C29" s="5" t="s">
        <v>24</v>
      </c>
      <c r="D29" s="5">
        <v>38</v>
      </c>
      <c r="E29" s="5">
        <v>1</v>
      </c>
      <c r="F29" s="5"/>
      <c r="G29" s="3">
        <f>Tabla13[[#This Row],[COMPLETE]]/Tabla13[[#This Row],[WOS]]</f>
        <v>0.97435897435897434</v>
      </c>
      <c r="H29" s="3">
        <f>Tabla13[[#This Row],[FAILED]]/Tabla13[[#This Row],[WOS]]</f>
        <v>2.564102564102564E-2</v>
      </c>
      <c r="I29" s="3">
        <f>Tabla13[[#This Row],[TIMEOUT]]/Tabla13[[#This Row],[WOS]]</f>
        <v>0</v>
      </c>
    </row>
    <row r="30" spans="2:9" x14ac:dyDescent="0.3">
      <c r="B30" s="5">
        <v>33</v>
      </c>
      <c r="C30" s="5" t="s">
        <v>31</v>
      </c>
      <c r="D30" s="5"/>
      <c r="E30" s="5">
        <v>33</v>
      </c>
      <c r="F30" s="5"/>
      <c r="G30" s="3">
        <f>Tabla13[[#This Row],[COMPLETE]]/Tabla13[[#This Row],[WOS]]</f>
        <v>0</v>
      </c>
      <c r="H30" s="3">
        <f>Tabla13[[#This Row],[FAILED]]/Tabla13[[#This Row],[WOS]]</f>
        <v>1</v>
      </c>
      <c r="I30" s="3">
        <f>Tabla13[[#This Row],[TIMEOUT]]/Tabla13[[#This Row],[WOS]]</f>
        <v>0</v>
      </c>
    </row>
    <row r="31" spans="2:9" x14ac:dyDescent="0.3">
      <c r="B31" s="5">
        <v>18</v>
      </c>
      <c r="C31" s="5" t="s">
        <v>30</v>
      </c>
      <c r="D31" s="5"/>
      <c r="E31" s="5">
        <v>18</v>
      </c>
      <c r="F31" s="5"/>
      <c r="G31" s="3">
        <f>Tabla13[[#This Row],[COMPLETE]]/Tabla13[[#This Row],[WOS]]</f>
        <v>0</v>
      </c>
      <c r="H31" s="3">
        <f>Tabla13[[#This Row],[FAILED]]/Tabla13[[#This Row],[WOS]]</f>
        <v>1</v>
      </c>
      <c r="I31" s="3">
        <f>Tabla13[[#This Row],[TIMEOUT]]/Tabla13[[#This Row],[WOS]]</f>
        <v>0</v>
      </c>
    </row>
    <row r="32" spans="2:9" x14ac:dyDescent="0.3">
      <c r="B32" s="5">
        <v>11</v>
      </c>
      <c r="C32" s="5" t="s">
        <v>60</v>
      </c>
      <c r="D32" s="5">
        <v>10</v>
      </c>
      <c r="E32" s="5">
        <v>1</v>
      </c>
      <c r="F32" s="5"/>
      <c r="G32" s="3">
        <f>Tabla13[[#This Row],[COMPLETE]]/Tabla13[[#This Row],[WOS]]</f>
        <v>0.90909090909090906</v>
      </c>
      <c r="H32" s="3">
        <f>Tabla13[[#This Row],[FAILED]]/Tabla13[[#This Row],[WOS]]</f>
        <v>9.0909090909090912E-2</v>
      </c>
      <c r="I32" s="3">
        <f>Tabla13[[#This Row],[TIMEOUT]]/Tabla13[[#This Row],[WOS]]</f>
        <v>0</v>
      </c>
    </row>
    <row r="33" spans="2:9" x14ac:dyDescent="0.3">
      <c r="B33" s="5">
        <v>6</v>
      </c>
      <c r="C33" s="5" t="s">
        <v>46</v>
      </c>
      <c r="D33" s="5">
        <v>3</v>
      </c>
      <c r="E33" s="5">
        <v>3</v>
      </c>
      <c r="F33" s="5"/>
      <c r="G33" s="3">
        <f>Tabla13[[#This Row],[COMPLETE]]/Tabla13[[#This Row],[WOS]]</f>
        <v>0.5</v>
      </c>
      <c r="H33" s="3">
        <f>Tabla13[[#This Row],[FAILED]]/Tabla13[[#This Row],[WOS]]</f>
        <v>0.5</v>
      </c>
      <c r="I33" s="3">
        <f>Tabla13[[#This Row],[TIMEOUT]]/Tabla13[[#This Row],[WOS]]</f>
        <v>0</v>
      </c>
    </row>
    <row r="34" spans="2:9" x14ac:dyDescent="0.3">
      <c r="B34" s="5">
        <v>5</v>
      </c>
      <c r="C34" s="5" t="s">
        <v>41</v>
      </c>
      <c r="D34" s="5"/>
      <c r="E34" s="5">
        <v>5</v>
      </c>
      <c r="F34" s="5"/>
      <c r="G34" s="3">
        <f>Tabla13[[#This Row],[COMPLETE]]/Tabla13[[#This Row],[WOS]]</f>
        <v>0</v>
      </c>
      <c r="H34" s="3">
        <f>Tabla13[[#This Row],[FAILED]]/Tabla13[[#This Row],[WOS]]</f>
        <v>1</v>
      </c>
      <c r="I34" s="3">
        <f>Tabla13[[#This Row],[TIMEOUT]]/Tabla13[[#This Row],[WOS]]</f>
        <v>0</v>
      </c>
    </row>
    <row r="35" spans="2:9" x14ac:dyDescent="0.3">
      <c r="B35" s="5">
        <v>5</v>
      </c>
      <c r="C35" s="5" t="s">
        <v>61</v>
      </c>
      <c r="D35" s="5">
        <v>3</v>
      </c>
      <c r="E35" s="5">
        <v>2</v>
      </c>
      <c r="F35" s="5"/>
      <c r="G35" s="3">
        <f>Tabla13[[#This Row],[COMPLETE]]/Tabla13[[#This Row],[WOS]]</f>
        <v>0.6</v>
      </c>
      <c r="H35" s="3">
        <f>Tabla13[[#This Row],[FAILED]]/Tabla13[[#This Row],[WOS]]</f>
        <v>0.4</v>
      </c>
      <c r="I35" s="3">
        <f>Tabla13[[#This Row],[TIMEOUT]]/Tabla13[[#This Row],[WOS]]</f>
        <v>0</v>
      </c>
    </row>
    <row r="36" spans="2:9" x14ac:dyDescent="0.3">
      <c r="B36" s="5">
        <v>4</v>
      </c>
      <c r="C36" s="5" t="s">
        <v>49</v>
      </c>
      <c r="D36" s="5">
        <v>4</v>
      </c>
      <c r="E36" s="5"/>
      <c r="F36" s="5"/>
      <c r="G36" s="3">
        <f>Tabla13[[#This Row],[COMPLETE]]/Tabla13[[#This Row],[WOS]]</f>
        <v>1</v>
      </c>
      <c r="H36" s="3">
        <f>Tabla13[[#This Row],[FAILED]]/Tabla13[[#This Row],[WOS]]</f>
        <v>0</v>
      </c>
      <c r="I36" s="3">
        <f>Tabla13[[#This Row],[TIMEOUT]]/Tabla13[[#This Row],[WOS]]</f>
        <v>0</v>
      </c>
    </row>
    <row r="37" spans="2:9" x14ac:dyDescent="0.3">
      <c r="B37" s="5">
        <v>3</v>
      </c>
      <c r="C37" s="5" t="s">
        <v>19</v>
      </c>
      <c r="D37" s="5">
        <v>3</v>
      </c>
      <c r="E37" s="5"/>
      <c r="F37" s="5"/>
      <c r="G37" s="3">
        <f>Tabla13[[#This Row],[COMPLETE]]/Tabla13[[#This Row],[WOS]]</f>
        <v>1</v>
      </c>
      <c r="H37" s="3">
        <f>Tabla13[[#This Row],[FAILED]]/Tabla13[[#This Row],[WOS]]</f>
        <v>0</v>
      </c>
      <c r="I37" s="3">
        <f>Tabla13[[#This Row],[TIMEOUT]]/Tabla13[[#This Row],[WOS]]</f>
        <v>0</v>
      </c>
    </row>
    <row r="38" spans="2:9" x14ac:dyDescent="0.3">
      <c r="B38" s="5">
        <v>3</v>
      </c>
      <c r="C38" s="5" t="s">
        <v>22</v>
      </c>
      <c r="D38" s="5">
        <v>3</v>
      </c>
      <c r="E38" s="5"/>
      <c r="F38" s="5"/>
      <c r="G38" s="3">
        <f>Tabla13[[#This Row],[COMPLETE]]/Tabla13[[#This Row],[WOS]]</f>
        <v>1</v>
      </c>
      <c r="H38" s="3">
        <f>Tabla13[[#This Row],[FAILED]]/Tabla13[[#This Row],[WOS]]</f>
        <v>0</v>
      </c>
      <c r="I38" s="3">
        <f>Tabla13[[#This Row],[TIMEOUT]]/Tabla13[[#This Row],[WOS]]</f>
        <v>0</v>
      </c>
    </row>
    <row r="39" spans="2:9" x14ac:dyDescent="0.3">
      <c r="B39" s="5">
        <v>1</v>
      </c>
      <c r="C39" s="5" t="s">
        <v>50</v>
      </c>
      <c r="D39" s="5">
        <v>1</v>
      </c>
      <c r="E39" s="5"/>
      <c r="F39" s="5"/>
      <c r="G39" s="3">
        <f>Tabla13[[#This Row],[COMPLETE]]/Tabla13[[#This Row],[WOS]]</f>
        <v>1</v>
      </c>
      <c r="H39" s="3">
        <f>Tabla13[[#This Row],[FAILED]]/Tabla13[[#This Row],[WOS]]</f>
        <v>0</v>
      </c>
      <c r="I39" s="3">
        <f>Tabla13[[#This Row],[TIMEOUT]]/Tabla13[[#This Row],[WOS]]</f>
        <v>0</v>
      </c>
    </row>
    <row r="40" spans="2:9" x14ac:dyDescent="0.3">
      <c r="B40" s="5">
        <v>1</v>
      </c>
      <c r="C40" s="5" t="s">
        <v>51</v>
      </c>
      <c r="D40" s="5"/>
      <c r="E40" s="5">
        <v>1</v>
      </c>
      <c r="F40" s="5"/>
      <c r="G40" s="3">
        <f>Tabla13[[#This Row],[COMPLETE]]/Tabla13[[#This Row],[WOS]]</f>
        <v>0</v>
      </c>
      <c r="H40" s="3">
        <f>Tabla13[[#This Row],[FAILED]]/Tabla13[[#This Row],[WOS]]</f>
        <v>1</v>
      </c>
      <c r="I40" s="3">
        <f>Tabla13[[#This Row],[TIMEOUT]]/Tabla13[[#This Row],[WOS]]</f>
        <v>0</v>
      </c>
    </row>
    <row r="41" spans="2:9" x14ac:dyDescent="0.3">
      <c r="B41" s="5">
        <v>1</v>
      </c>
      <c r="C41" s="5" t="s">
        <v>54</v>
      </c>
      <c r="D41" s="5">
        <v>1</v>
      </c>
      <c r="E41" s="5"/>
      <c r="F41" s="5"/>
      <c r="G41" s="3">
        <f>Tabla13[[#This Row],[COMPLETE]]/Tabla13[[#This Row],[WOS]]</f>
        <v>1</v>
      </c>
      <c r="H41" s="3">
        <f>Tabla13[[#This Row],[FAILED]]/Tabla13[[#This Row],[WOS]]</f>
        <v>0</v>
      </c>
      <c r="I41" s="3">
        <f>Tabla13[[#This Row],[TIMEOUT]]/Tabla13[[#This Row],[WOS]]</f>
        <v>0</v>
      </c>
    </row>
    <row r="42" spans="2:9" x14ac:dyDescent="0.3">
      <c r="B42" s="5">
        <v>1</v>
      </c>
      <c r="C42" s="5" t="s">
        <v>48</v>
      </c>
      <c r="D42" s="5">
        <v>1</v>
      </c>
      <c r="E42" s="5"/>
      <c r="F42" s="5"/>
      <c r="G42" s="3">
        <f>Tabla13[[#This Row],[COMPLETE]]/Tabla13[[#This Row],[WOS]]</f>
        <v>1</v>
      </c>
      <c r="H42" s="3">
        <f>Tabla13[[#This Row],[FAILED]]/Tabla13[[#This Row],[WOS]]</f>
        <v>0</v>
      </c>
      <c r="I42" s="3">
        <f>Tabla13[[#This Row],[TIMEOUT]]/Tabla13[[#This Row],[WOS]]</f>
        <v>0</v>
      </c>
    </row>
  </sheetData>
  <conditionalFormatting sqref="H3:I42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2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2"/>
  <sheetViews>
    <sheetView workbookViewId="0">
      <selection activeCell="C3" sqref="C3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9910</v>
      </c>
      <c r="C3" s="5" t="s">
        <v>23</v>
      </c>
      <c r="D3" s="5">
        <v>457</v>
      </c>
      <c r="E3" s="5">
        <v>9453</v>
      </c>
      <c r="F3" s="5"/>
      <c r="G3" s="3">
        <f>Tabla16[[#This Row],[COMPLETE]]/Tabla16[[#This Row],[WOS]]</f>
        <v>4.6115035317860743E-2</v>
      </c>
      <c r="H3" s="3">
        <f>Tabla16[[#This Row],[FAILED]]/Tabla16[[#This Row],[WOS]]</f>
        <v>0.95388496468213924</v>
      </c>
      <c r="I3" s="3">
        <f>Tabla16[[#This Row],[TIMEOUT]]/Tabla16[[#This Row],[WOS]]</f>
        <v>0</v>
      </c>
    </row>
    <row r="4" spans="2:9" x14ac:dyDescent="0.3">
      <c r="B4" s="5">
        <v>9212</v>
      </c>
      <c r="C4" s="5" t="s">
        <v>43</v>
      </c>
      <c r="D4" s="5">
        <v>8747</v>
      </c>
      <c r="E4" s="5">
        <v>465</v>
      </c>
      <c r="F4" s="5"/>
      <c r="G4" s="3">
        <f>Tabla16[[#This Row],[COMPLETE]]/Tabla16[[#This Row],[WOS]]</f>
        <v>0.94952236213634389</v>
      </c>
      <c r="H4" s="3">
        <f>Tabla16[[#This Row],[FAILED]]/Tabla16[[#This Row],[WOS]]</f>
        <v>5.0477637863656104E-2</v>
      </c>
      <c r="I4" s="3">
        <f>Tabla16[[#This Row],[TIMEOUT]]/Tabla16[[#This Row],[WOS]]</f>
        <v>0</v>
      </c>
    </row>
    <row r="5" spans="2:9" x14ac:dyDescent="0.3">
      <c r="B5" s="5">
        <v>8077</v>
      </c>
      <c r="C5" s="5" t="s">
        <v>16</v>
      </c>
      <c r="D5" s="5">
        <v>7719</v>
      </c>
      <c r="E5" s="5">
        <v>358</v>
      </c>
      <c r="F5" s="5"/>
      <c r="G5" s="3">
        <f>Tabla16[[#This Row],[COMPLETE]]/Tabla16[[#This Row],[WOS]]</f>
        <v>0.95567661260368952</v>
      </c>
      <c r="H5" s="3">
        <f>Tabla16[[#This Row],[FAILED]]/Tabla16[[#This Row],[WOS]]</f>
        <v>4.4323387396310511E-2</v>
      </c>
      <c r="I5" s="3">
        <f>Tabla16[[#This Row],[TIMEOUT]]/Tabla16[[#This Row],[WOS]]</f>
        <v>0</v>
      </c>
    </row>
    <row r="6" spans="2:9" x14ac:dyDescent="0.3">
      <c r="B6" s="5">
        <v>759</v>
      </c>
      <c r="C6" s="5" t="s">
        <v>44</v>
      </c>
      <c r="D6" s="5">
        <v>495</v>
      </c>
      <c r="E6" s="5">
        <v>264</v>
      </c>
      <c r="F6" s="5"/>
      <c r="G6" s="3">
        <f>Tabla16[[#This Row],[COMPLETE]]/Tabla16[[#This Row],[WOS]]</f>
        <v>0.65217391304347827</v>
      </c>
      <c r="H6" s="3">
        <f>Tabla16[[#This Row],[FAILED]]/Tabla16[[#This Row],[WOS]]</f>
        <v>0.34782608695652173</v>
      </c>
      <c r="I6" s="3">
        <f>Tabla16[[#This Row],[TIMEOUT]]/Tabla16[[#This Row],[WOS]]</f>
        <v>0</v>
      </c>
    </row>
    <row r="7" spans="2:9" x14ac:dyDescent="0.3">
      <c r="B7" s="5">
        <v>255</v>
      </c>
      <c r="C7" s="5" t="s">
        <v>17</v>
      </c>
      <c r="D7" s="5">
        <v>2</v>
      </c>
      <c r="E7" s="5">
        <v>253</v>
      </c>
      <c r="F7" s="5"/>
      <c r="G7" s="3">
        <f>Tabla16[[#This Row],[COMPLETE]]/Tabla16[[#This Row],[WOS]]</f>
        <v>7.8431372549019607E-3</v>
      </c>
      <c r="H7" s="3">
        <f>Tabla16[[#This Row],[FAILED]]/Tabla16[[#This Row],[WOS]]</f>
        <v>0.99215686274509807</v>
      </c>
      <c r="I7" s="3">
        <f>Tabla16[[#This Row],[TIMEOUT]]/Tabla16[[#This Row],[WOS]]</f>
        <v>0</v>
      </c>
    </row>
    <row r="8" spans="2:9" x14ac:dyDescent="0.3">
      <c r="B8" s="5">
        <v>593</v>
      </c>
      <c r="C8" s="5" t="s">
        <v>37</v>
      </c>
      <c r="D8" s="5">
        <v>404</v>
      </c>
      <c r="E8" s="5">
        <v>189</v>
      </c>
      <c r="F8" s="5"/>
      <c r="G8" s="3">
        <f>Tabla16[[#This Row],[COMPLETE]]/Tabla16[[#This Row],[WOS]]</f>
        <v>0.68128161888701522</v>
      </c>
      <c r="H8" s="3">
        <f>Tabla16[[#This Row],[FAILED]]/Tabla16[[#This Row],[WOS]]</f>
        <v>0.31871838111298484</v>
      </c>
      <c r="I8" s="3">
        <f>Tabla16[[#This Row],[TIMEOUT]]/Tabla16[[#This Row],[WOS]]</f>
        <v>0</v>
      </c>
    </row>
    <row r="9" spans="2:9" x14ac:dyDescent="0.3">
      <c r="B9" s="5">
        <v>4782</v>
      </c>
      <c r="C9" s="5" t="s">
        <v>34</v>
      </c>
      <c r="D9" s="5">
        <v>4626</v>
      </c>
      <c r="E9" s="5">
        <v>156</v>
      </c>
      <c r="F9" s="5"/>
      <c r="G9" s="3">
        <f>Tabla16[[#This Row],[COMPLETE]]/Tabla16[[#This Row],[WOS]]</f>
        <v>0.96737766624843158</v>
      </c>
      <c r="H9" s="3">
        <f>Tabla16[[#This Row],[FAILED]]/Tabla16[[#This Row],[WOS]]</f>
        <v>3.262233375156838E-2</v>
      </c>
      <c r="I9" s="3">
        <f>Tabla16[[#This Row],[TIMEOUT]]/Tabla16[[#This Row],[WOS]]</f>
        <v>0</v>
      </c>
    </row>
    <row r="10" spans="2:9" x14ac:dyDescent="0.3">
      <c r="B10" s="5">
        <v>631</v>
      </c>
      <c r="C10" s="5" t="s">
        <v>14</v>
      </c>
      <c r="D10" s="5">
        <v>544</v>
      </c>
      <c r="E10" s="5">
        <v>87</v>
      </c>
      <c r="F10" s="5"/>
      <c r="G10" s="3">
        <f>Tabla16[[#This Row],[COMPLETE]]/Tabla16[[#This Row],[WOS]]</f>
        <v>0.86212361331220289</v>
      </c>
      <c r="H10" s="3">
        <f>Tabla16[[#This Row],[FAILED]]/Tabla16[[#This Row],[WOS]]</f>
        <v>0.13787638668779714</v>
      </c>
      <c r="I10" s="3">
        <f>Tabla16[[#This Row],[TIMEOUT]]/Tabla16[[#This Row],[WOS]]</f>
        <v>0</v>
      </c>
    </row>
    <row r="11" spans="2:9" x14ac:dyDescent="0.3">
      <c r="B11" s="5">
        <v>562</v>
      </c>
      <c r="C11" s="5" t="s">
        <v>47</v>
      </c>
      <c r="D11" s="5">
        <v>509</v>
      </c>
      <c r="E11" s="5">
        <v>53</v>
      </c>
      <c r="F11" s="5"/>
      <c r="G11" s="3">
        <f>Tabla16[[#This Row],[COMPLETE]]/Tabla16[[#This Row],[WOS]]</f>
        <v>0.90569395017793597</v>
      </c>
      <c r="H11" s="3">
        <f>Tabla16[[#This Row],[FAILED]]/Tabla16[[#This Row],[WOS]]</f>
        <v>9.4306049822064059E-2</v>
      </c>
      <c r="I11" s="3">
        <f>Tabla16[[#This Row],[TIMEOUT]]/Tabla16[[#This Row],[WOS]]</f>
        <v>0</v>
      </c>
    </row>
    <row r="12" spans="2:9" x14ac:dyDescent="0.3">
      <c r="B12" s="5">
        <v>1340</v>
      </c>
      <c r="C12" s="5" t="s">
        <v>36</v>
      </c>
      <c r="D12" s="5">
        <v>1297</v>
      </c>
      <c r="E12" s="5">
        <v>43</v>
      </c>
      <c r="F12" s="5"/>
      <c r="G12" s="3">
        <f>Tabla16[[#This Row],[COMPLETE]]/Tabla16[[#This Row],[WOS]]</f>
        <v>0.96791044776119406</v>
      </c>
      <c r="H12" s="3">
        <f>Tabla16[[#This Row],[FAILED]]/Tabla16[[#This Row],[WOS]]</f>
        <v>3.2089552238805968E-2</v>
      </c>
      <c r="I12" s="3">
        <f>Tabla16[[#This Row],[TIMEOUT]]/Tabla16[[#This Row],[WOS]]</f>
        <v>0</v>
      </c>
    </row>
    <row r="13" spans="2:9" x14ac:dyDescent="0.3">
      <c r="B13" s="5">
        <v>3402</v>
      </c>
      <c r="C13" s="5" t="s">
        <v>33</v>
      </c>
      <c r="D13" s="5">
        <v>3368</v>
      </c>
      <c r="E13" s="5">
        <v>34</v>
      </c>
      <c r="F13" s="5"/>
      <c r="G13" s="3">
        <f>Tabla16[[#This Row],[COMPLETE]]/Tabla16[[#This Row],[WOS]]</f>
        <v>0.99000587889476777</v>
      </c>
      <c r="H13" s="3">
        <f>Tabla16[[#This Row],[FAILED]]/Tabla16[[#This Row],[WOS]]</f>
        <v>9.9941211052322169E-3</v>
      </c>
      <c r="I13" s="3">
        <f>Tabla16[[#This Row],[TIMEOUT]]/Tabla16[[#This Row],[WOS]]</f>
        <v>0</v>
      </c>
    </row>
    <row r="14" spans="2:9" x14ac:dyDescent="0.3">
      <c r="B14" s="5">
        <v>33</v>
      </c>
      <c r="C14" s="5" t="s">
        <v>31</v>
      </c>
      <c r="D14" s="5"/>
      <c r="E14" s="5">
        <v>33</v>
      </c>
      <c r="F14" s="5"/>
      <c r="G14" s="3">
        <f>Tabla16[[#This Row],[COMPLETE]]/Tabla16[[#This Row],[WOS]]</f>
        <v>0</v>
      </c>
      <c r="H14" s="3">
        <f>Tabla16[[#This Row],[FAILED]]/Tabla16[[#This Row],[WOS]]</f>
        <v>1</v>
      </c>
      <c r="I14" s="3">
        <f>Tabla16[[#This Row],[TIMEOUT]]/Tabla16[[#This Row],[WOS]]</f>
        <v>0</v>
      </c>
    </row>
    <row r="15" spans="2:9" x14ac:dyDescent="0.3">
      <c r="B15" s="5">
        <v>7877</v>
      </c>
      <c r="C15" s="5" t="s">
        <v>45</v>
      </c>
      <c r="D15" s="5">
        <v>7846</v>
      </c>
      <c r="E15" s="5">
        <v>31</v>
      </c>
      <c r="F15" s="5"/>
      <c r="G15" s="3">
        <f>Tabla16[[#This Row],[COMPLETE]]/Tabla16[[#This Row],[WOS]]</f>
        <v>0.99606449155769961</v>
      </c>
      <c r="H15" s="3">
        <f>Tabla16[[#This Row],[FAILED]]/Tabla16[[#This Row],[WOS]]</f>
        <v>3.9355084423003681E-3</v>
      </c>
      <c r="I15" s="3">
        <f>Tabla16[[#This Row],[TIMEOUT]]/Tabla16[[#This Row],[WOS]]</f>
        <v>0</v>
      </c>
    </row>
    <row r="16" spans="2:9" x14ac:dyDescent="0.3">
      <c r="B16" s="5">
        <v>9966</v>
      </c>
      <c r="C16" s="5" t="s">
        <v>42</v>
      </c>
      <c r="D16" s="5">
        <v>9940</v>
      </c>
      <c r="E16" s="5">
        <v>26</v>
      </c>
      <c r="F16" s="5"/>
      <c r="G16" s="3">
        <f>Tabla16[[#This Row],[COMPLETE]]/Tabla16[[#This Row],[WOS]]</f>
        <v>0.99739112984146094</v>
      </c>
      <c r="H16" s="3">
        <f>Tabla16[[#This Row],[FAILED]]/Tabla16[[#This Row],[WOS]]</f>
        <v>2.6088701585390327E-3</v>
      </c>
      <c r="I16" s="3">
        <f>Tabla16[[#This Row],[TIMEOUT]]/Tabla16[[#This Row],[WOS]]</f>
        <v>0</v>
      </c>
    </row>
    <row r="17" spans="2:9" x14ac:dyDescent="0.3">
      <c r="B17" s="5">
        <v>209</v>
      </c>
      <c r="C17" s="5" t="s">
        <v>15</v>
      </c>
      <c r="D17" s="5">
        <v>183</v>
      </c>
      <c r="E17" s="5">
        <v>26</v>
      </c>
      <c r="F17" s="5"/>
      <c r="G17" s="3">
        <f>Tabla16[[#This Row],[COMPLETE]]/Tabla16[[#This Row],[WOS]]</f>
        <v>0.87559808612440193</v>
      </c>
      <c r="H17" s="3">
        <f>Tabla16[[#This Row],[FAILED]]/Tabla16[[#This Row],[WOS]]</f>
        <v>0.12440191387559808</v>
      </c>
      <c r="I17" s="3">
        <f>Tabla16[[#This Row],[TIMEOUT]]/Tabla16[[#This Row],[WOS]]</f>
        <v>0</v>
      </c>
    </row>
    <row r="18" spans="2:9" x14ac:dyDescent="0.3">
      <c r="B18" s="5">
        <v>18</v>
      </c>
      <c r="C18" s="5" t="s">
        <v>30</v>
      </c>
      <c r="D18" s="5"/>
      <c r="E18" s="5">
        <v>18</v>
      </c>
      <c r="F18" s="5"/>
      <c r="G18" s="3">
        <f>Tabla16[[#This Row],[COMPLETE]]/Tabla16[[#This Row],[WOS]]</f>
        <v>0</v>
      </c>
      <c r="H18" s="3">
        <f>Tabla16[[#This Row],[FAILED]]/Tabla16[[#This Row],[WOS]]</f>
        <v>1</v>
      </c>
      <c r="I18" s="3">
        <f>Tabla16[[#This Row],[TIMEOUT]]/Tabla16[[#This Row],[WOS]]</f>
        <v>0</v>
      </c>
    </row>
    <row r="19" spans="2:9" x14ac:dyDescent="0.3">
      <c r="B19" s="5">
        <v>4377</v>
      </c>
      <c r="C19" s="5" t="s">
        <v>13</v>
      </c>
      <c r="D19" s="5">
        <v>4364</v>
      </c>
      <c r="E19" s="5">
        <v>13</v>
      </c>
      <c r="F19" s="5"/>
      <c r="G19" s="3">
        <f>Tabla16[[#This Row],[COMPLETE]]/Tabla16[[#This Row],[WOS]]</f>
        <v>0.99702992917523414</v>
      </c>
      <c r="H19" s="3">
        <f>Tabla16[[#This Row],[FAILED]]/Tabla16[[#This Row],[WOS]]</f>
        <v>2.9700708247658212E-3</v>
      </c>
      <c r="I19" s="3">
        <f>Tabla16[[#This Row],[TIMEOUT]]/Tabla16[[#This Row],[WOS]]</f>
        <v>0</v>
      </c>
    </row>
    <row r="20" spans="2:9" x14ac:dyDescent="0.3">
      <c r="B20" s="5">
        <v>99</v>
      </c>
      <c r="C20" s="5" t="s">
        <v>40</v>
      </c>
      <c r="D20" s="5">
        <v>88</v>
      </c>
      <c r="E20" s="5">
        <v>11</v>
      </c>
      <c r="F20" s="5"/>
      <c r="G20" s="3">
        <f>Tabla16[[#This Row],[COMPLETE]]/Tabla16[[#This Row],[WOS]]</f>
        <v>0.88888888888888884</v>
      </c>
      <c r="H20" s="3">
        <f>Tabla16[[#This Row],[FAILED]]/Tabla16[[#This Row],[WOS]]</f>
        <v>0.1111111111111111</v>
      </c>
      <c r="I20" s="3">
        <f>Tabla16[[#This Row],[TIMEOUT]]/Tabla16[[#This Row],[WOS]]</f>
        <v>0</v>
      </c>
    </row>
    <row r="21" spans="2:9" x14ac:dyDescent="0.3">
      <c r="B21" s="5">
        <v>74</v>
      </c>
      <c r="C21" s="5" t="s">
        <v>18</v>
      </c>
      <c r="D21" s="5">
        <v>64</v>
      </c>
      <c r="E21" s="5">
        <v>10</v>
      </c>
      <c r="F21" s="5"/>
      <c r="G21" s="3">
        <f>Tabla16[[#This Row],[COMPLETE]]/Tabla16[[#This Row],[WOS]]</f>
        <v>0.86486486486486491</v>
      </c>
      <c r="H21" s="3">
        <f>Tabla16[[#This Row],[FAILED]]/Tabla16[[#This Row],[WOS]]</f>
        <v>0.13513513513513514</v>
      </c>
      <c r="I21" s="3">
        <f>Tabla16[[#This Row],[TIMEOUT]]/Tabla16[[#This Row],[WOS]]</f>
        <v>0</v>
      </c>
    </row>
    <row r="22" spans="2:9" x14ac:dyDescent="0.3">
      <c r="B22" s="5">
        <v>83</v>
      </c>
      <c r="C22" s="5" t="s">
        <v>21</v>
      </c>
      <c r="D22" s="5">
        <v>77</v>
      </c>
      <c r="E22" s="5">
        <v>6</v>
      </c>
      <c r="F22" s="5"/>
      <c r="G22" s="3">
        <f>Tabla16[[#This Row],[COMPLETE]]/Tabla16[[#This Row],[WOS]]</f>
        <v>0.92771084337349397</v>
      </c>
      <c r="H22" s="3">
        <f>Tabla16[[#This Row],[FAILED]]/Tabla16[[#This Row],[WOS]]</f>
        <v>7.2289156626506021E-2</v>
      </c>
      <c r="I22" s="3">
        <f>Tabla16[[#This Row],[TIMEOUT]]/Tabla16[[#This Row],[WOS]]</f>
        <v>0</v>
      </c>
    </row>
    <row r="23" spans="2:9" x14ac:dyDescent="0.3">
      <c r="B23" s="5">
        <v>5</v>
      </c>
      <c r="C23" s="5" t="s">
        <v>41</v>
      </c>
      <c r="D23" s="5"/>
      <c r="E23" s="5">
        <v>5</v>
      </c>
      <c r="F23" s="5"/>
      <c r="G23" s="3">
        <f>Tabla16[[#This Row],[COMPLETE]]/Tabla16[[#This Row],[WOS]]</f>
        <v>0</v>
      </c>
      <c r="H23" s="3">
        <f>Tabla16[[#This Row],[FAILED]]/Tabla16[[#This Row],[WOS]]</f>
        <v>1</v>
      </c>
      <c r="I23" s="3">
        <f>Tabla16[[#This Row],[TIMEOUT]]/Tabla16[[#This Row],[WOS]]</f>
        <v>0</v>
      </c>
    </row>
    <row r="24" spans="2:9" x14ac:dyDescent="0.3">
      <c r="B24" s="5">
        <v>85</v>
      </c>
      <c r="C24" s="5" t="s">
        <v>32</v>
      </c>
      <c r="D24" s="5">
        <v>82</v>
      </c>
      <c r="E24" s="5">
        <v>3</v>
      </c>
      <c r="F24" s="5"/>
      <c r="G24" s="3">
        <f>Tabla16[[#This Row],[COMPLETE]]/Tabla16[[#This Row],[WOS]]</f>
        <v>0.96470588235294119</v>
      </c>
      <c r="H24" s="3">
        <f>Tabla16[[#This Row],[FAILED]]/Tabla16[[#This Row],[WOS]]</f>
        <v>3.5294117647058823E-2</v>
      </c>
      <c r="I24" s="3">
        <f>Tabla16[[#This Row],[TIMEOUT]]/Tabla16[[#This Row],[WOS]]</f>
        <v>0</v>
      </c>
    </row>
    <row r="25" spans="2:9" x14ac:dyDescent="0.3">
      <c r="B25" s="5">
        <v>6</v>
      </c>
      <c r="C25" s="5" t="s">
        <v>46</v>
      </c>
      <c r="D25" s="5">
        <v>3</v>
      </c>
      <c r="E25" s="5">
        <v>3</v>
      </c>
      <c r="F25" s="5"/>
      <c r="G25" s="3">
        <f>Tabla16[[#This Row],[COMPLETE]]/Tabla16[[#This Row],[WOS]]</f>
        <v>0.5</v>
      </c>
      <c r="H25" s="3">
        <f>Tabla16[[#This Row],[FAILED]]/Tabla16[[#This Row],[WOS]]</f>
        <v>0.5</v>
      </c>
      <c r="I25" s="3">
        <f>Tabla16[[#This Row],[TIMEOUT]]/Tabla16[[#This Row],[WOS]]</f>
        <v>0</v>
      </c>
    </row>
    <row r="26" spans="2:9" x14ac:dyDescent="0.3">
      <c r="B26" s="5">
        <v>5</v>
      </c>
      <c r="C26" s="5" t="s">
        <v>61</v>
      </c>
      <c r="D26" s="5">
        <v>3</v>
      </c>
      <c r="E26" s="5">
        <v>2</v>
      </c>
      <c r="F26" s="5"/>
      <c r="G26" s="3">
        <f>Tabla16[[#This Row],[COMPLETE]]/Tabla16[[#This Row],[WOS]]</f>
        <v>0.6</v>
      </c>
      <c r="H26" s="3">
        <f>Tabla16[[#This Row],[FAILED]]/Tabla16[[#This Row],[WOS]]</f>
        <v>0.4</v>
      </c>
      <c r="I26" s="3">
        <f>Tabla16[[#This Row],[TIMEOUT]]/Tabla16[[#This Row],[WOS]]</f>
        <v>0</v>
      </c>
    </row>
    <row r="27" spans="2:9" x14ac:dyDescent="0.3">
      <c r="B27" s="5">
        <v>46</v>
      </c>
      <c r="C27" s="5" t="s">
        <v>25</v>
      </c>
      <c r="D27" s="5">
        <v>45</v>
      </c>
      <c r="E27" s="5">
        <v>1</v>
      </c>
      <c r="F27" s="5"/>
      <c r="G27" s="3">
        <f>Tabla16[[#This Row],[COMPLETE]]/Tabla16[[#This Row],[WOS]]</f>
        <v>0.97826086956521741</v>
      </c>
      <c r="H27" s="3">
        <f>Tabla16[[#This Row],[FAILED]]/Tabla16[[#This Row],[WOS]]</f>
        <v>2.1739130434782608E-2</v>
      </c>
      <c r="I27" s="3">
        <f>Tabla16[[#This Row],[TIMEOUT]]/Tabla16[[#This Row],[WOS]]</f>
        <v>0</v>
      </c>
    </row>
    <row r="28" spans="2:9" x14ac:dyDescent="0.3">
      <c r="B28" s="5">
        <v>41</v>
      </c>
      <c r="C28" s="5" t="s">
        <v>35</v>
      </c>
      <c r="D28" s="5">
        <v>40</v>
      </c>
      <c r="E28" s="5">
        <v>1</v>
      </c>
      <c r="F28" s="5"/>
      <c r="G28" s="3">
        <f>Tabla16[[#This Row],[COMPLETE]]/Tabla16[[#This Row],[WOS]]</f>
        <v>0.97560975609756095</v>
      </c>
      <c r="H28" s="3">
        <f>Tabla16[[#This Row],[FAILED]]/Tabla16[[#This Row],[WOS]]</f>
        <v>2.4390243902439025E-2</v>
      </c>
      <c r="I28" s="3">
        <f>Tabla16[[#This Row],[TIMEOUT]]/Tabla16[[#This Row],[WOS]]</f>
        <v>0</v>
      </c>
    </row>
    <row r="29" spans="2:9" x14ac:dyDescent="0.3">
      <c r="B29" s="5">
        <v>39</v>
      </c>
      <c r="C29" s="5" t="s">
        <v>24</v>
      </c>
      <c r="D29" s="5">
        <v>38</v>
      </c>
      <c r="E29" s="5">
        <v>1</v>
      </c>
      <c r="F29" s="5"/>
      <c r="G29" s="3">
        <f>Tabla16[[#This Row],[COMPLETE]]/Tabla16[[#This Row],[WOS]]</f>
        <v>0.97435897435897434</v>
      </c>
      <c r="H29" s="3">
        <f>Tabla16[[#This Row],[FAILED]]/Tabla16[[#This Row],[WOS]]</f>
        <v>2.564102564102564E-2</v>
      </c>
      <c r="I29" s="3">
        <f>Tabla16[[#This Row],[TIMEOUT]]/Tabla16[[#This Row],[WOS]]</f>
        <v>0</v>
      </c>
    </row>
    <row r="30" spans="2:9" x14ac:dyDescent="0.3">
      <c r="B30" s="5">
        <v>11</v>
      </c>
      <c r="C30" s="5" t="s">
        <v>60</v>
      </c>
      <c r="D30" s="5">
        <v>10</v>
      </c>
      <c r="E30" s="5">
        <v>1</v>
      </c>
      <c r="F30" s="5"/>
      <c r="G30" s="3">
        <f>Tabla16[[#This Row],[COMPLETE]]/Tabla16[[#This Row],[WOS]]</f>
        <v>0.90909090909090906</v>
      </c>
      <c r="H30" s="3">
        <f>Tabla16[[#This Row],[FAILED]]/Tabla16[[#This Row],[WOS]]</f>
        <v>9.0909090909090912E-2</v>
      </c>
      <c r="I30" s="3">
        <f>Tabla16[[#This Row],[TIMEOUT]]/Tabla16[[#This Row],[WOS]]</f>
        <v>0</v>
      </c>
    </row>
    <row r="31" spans="2:9" x14ac:dyDescent="0.3">
      <c r="B31" s="5">
        <v>1</v>
      </c>
      <c r="C31" s="5" t="s">
        <v>51</v>
      </c>
      <c r="D31" s="5"/>
      <c r="E31" s="5">
        <v>1</v>
      </c>
      <c r="F31" s="5"/>
      <c r="G31" s="3">
        <f>Tabla16[[#This Row],[COMPLETE]]/Tabla16[[#This Row],[WOS]]</f>
        <v>0</v>
      </c>
      <c r="H31" s="3">
        <f>Tabla16[[#This Row],[FAILED]]/Tabla16[[#This Row],[WOS]]</f>
        <v>1</v>
      </c>
      <c r="I31" s="3">
        <f>Tabla16[[#This Row],[TIMEOUT]]/Tabla16[[#This Row],[WOS]]</f>
        <v>0</v>
      </c>
    </row>
    <row r="32" spans="2:9" x14ac:dyDescent="0.3">
      <c r="B32" s="5">
        <v>412</v>
      </c>
      <c r="C32" s="5" t="s">
        <v>20</v>
      </c>
      <c r="D32" s="5"/>
      <c r="E32" s="5"/>
      <c r="F32" s="5">
        <v>412</v>
      </c>
      <c r="G32" s="3">
        <f>Tabla16[[#This Row],[COMPLETE]]/Tabla16[[#This Row],[WOS]]</f>
        <v>0</v>
      </c>
      <c r="H32" s="3">
        <f>Tabla16[[#This Row],[FAILED]]/Tabla16[[#This Row],[WOS]]</f>
        <v>0</v>
      </c>
      <c r="I32" s="3">
        <f>Tabla16[[#This Row],[TIMEOUT]]/Tabla16[[#This Row],[WOS]]</f>
        <v>1</v>
      </c>
    </row>
    <row r="33" spans="2:9" x14ac:dyDescent="0.3">
      <c r="B33" s="5">
        <v>4</v>
      </c>
      <c r="C33" s="5" t="s">
        <v>49</v>
      </c>
      <c r="D33" s="5">
        <v>4</v>
      </c>
      <c r="E33" s="5"/>
      <c r="F33" s="5"/>
      <c r="G33" s="3">
        <f>Tabla16[[#This Row],[COMPLETE]]/Tabla16[[#This Row],[WOS]]</f>
        <v>1</v>
      </c>
      <c r="H33" s="3">
        <f>Tabla16[[#This Row],[FAILED]]/Tabla16[[#This Row],[WOS]]</f>
        <v>0</v>
      </c>
      <c r="I33" s="3">
        <f>Tabla16[[#This Row],[TIMEOUT]]/Tabla16[[#This Row],[WOS]]</f>
        <v>0</v>
      </c>
    </row>
    <row r="34" spans="2:9" x14ac:dyDescent="0.3">
      <c r="B34" s="5">
        <v>4</v>
      </c>
      <c r="C34" s="5" t="s">
        <v>38</v>
      </c>
      <c r="D34" s="5"/>
      <c r="E34" s="5"/>
      <c r="F34" s="5">
        <v>4</v>
      </c>
      <c r="G34" s="3">
        <f>Tabla16[[#This Row],[COMPLETE]]/Tabla16[[#This Row],[WOS]]</f>
        <v>0</v>
      </c>
      <c r="H34" s="3">
        <f>Tabla16[[#This Row],[FAILED]]/Tabla16[[#This Row],[WOS]]</f>
        <v>0</v>
      </c>
      <c r="I34" s="3">
        <f>Tabla16[[#This Row],[TIMEOUT]]/Tabla16[[#This Row],[WOS]]</f>
        <v>1</v>
      </c>
    </row>
    <row r="35" spans="2:9" x14ac:dyDescent="0.3">
      <c r="B35" s="5">
        <v>3</v>
      </c>
      <c r="C35" s="5" t="s">
        <v>53</v>
      </c>
      <c r="D35" s="5"/>
      <c r="E35" s="5"/>
      <c r="F35" s="5">
        <v>3</v>
      </c>
      <c r="G35" s="3">
        <f>Tabla16[[#This Row],[COMPLETE]]/Tabla16[[#This Row],[WOS]]</f>
        <v>0</v>
      </c>
      <c r="H35" s="3">
        <f>Tabla16[[#This Row],[FAILED]]/Tabla16[[#This Row],[WOS]]</f>
        <v>0</v>
      </c>
      <c r="I35" s="3">
        <f>Tabla16[[#This Row],[TIMEOUT]]/Tabla16[[#This Row],[WOS]]</f>
        <v>1</v>
      </c>
    </row>
    <row r="36" spans="2:9" x14ac:dyDescent="0.3">
      <c r="B36" s="5">
        <v>3</v>
      </c>
      <c r="C36" s="5" t="s">
        <v>39</v>
      </c>
      <c r="D36" s="5"/>
      <c r="E36" s="5"/>
      <c r="F36" s="5">
        <v>3</v>
      </c>
      <c r="G36" s="3">
        <f>Tabla16[[#This Row],[COMPLETE]]/Tabla16[[#This Row],[WOS]]</f>
        <v>0</v>
      </c>
      <c r="H36" s="3">
        <f>Tabla16[[#This Row],[FAILED]]/Tabla16[[#This Row],[WOS]]</f>
        <v>0</v>
      </c>
      <c r="I36" s="3">
        <f>Tabla16[[#This Row],[TIMEOUT]]/Tabla16[[#This Row],[WOS]]</f>
        <v>1</v>
      </c>
    </row>
    <row r="37" spans="2:9" x14ac:dyDescent="0.3">
      <c r="B37" s="5">
        <v>3</v>
      </c>
      <c r="C37" s="5" t="s">
        <v>19</v>
      </c>
      <c r="D37" s="5">
        <v>3</v>
      </c>
      <c r="E37" s="5"/>
      <c r="F37" s="5"/>
      <c r="G37" s="3">
        <f>Tabla16[[#This Row],[COMPLETE]]/Tabla16[[#This Row],[WOS]]</f>
        <v>1</v>
      </c>
      <c r="H37" s="3">
        <f>Tabla16[[#This Row],[FAILED]]/Tabla16[[#This Row],[WOS]]</f>
        <v>0</v>
      </c>
      <c r="I37" s="3">
        <f>Tabla16[[#This Row],[TIMEOUT]]/Tabla16[[#This Row],[WOS]]</f>
        <v>0</v>
      </c>
    </row>
    <row r="38" spans="2:9" x14ac:dyDescent="0.3">
      <c r="B38" s="5">
        <v>3</v>
      </c>
      <c r="C38" s="5" t="s">
        <v>22</v>
      </c>
      <c r="D38" s="5">
        <v>3</v>
      </c>
      <c r="E38" s="5"/>
      <c r="F38" s="5"/>
      <c r="G38" s="3">
        <f>Tabla16[[#This Row],[COMPLETE]]/Tabla16[[#This Row],[WOS]]</f>
        <v>1</v>
      </c>
      <c r="H38" s="3">
        <f>Tabla16[[#This Row],[FAILED]]/Tabla16[[#This Row],[WOS]]</f>
        <v>0</v>
      </c>
      <c r="I38" s="3">
        <f>Tabla16[[#This Row],[TIMEOUT]]/Tabla16[[#This Row],[WOS]]</f>
        <v>0</v>
      </c>
    </row>
    <row r="39" spans="2:9" x14ac:dyDescent="0.3">
      <c r="B39" s="5">
        <v>2</v>
      </c>
      <c r="C39" s="5" t="s">
        <v>52</v>
      </c>
      <c r="D39" s="5"/>
      <c r="E39" s="5"/>
      <c r="F39" s="5">
        <v>2</v>
      </c>
      <c r="G39" s="3">
        <f>Tabla16[[#This Row],[COMPLETE]]/Tabla16[[#This Row],[WOS]]</f>
        <v>0</v>
      </c>
      <c r="H39" s="3">
        <f>Tabla16[[#This Row],[FAILED]]/Tabla16[[#This Row],[WOS]]</f>
        <v>0</v>
      </c>
      <c r="I39" s="3">
        <f>Tabla16[[#This Row],[TIMEOUT]]/Tabla16[[#This Row],[WOS]]</f>
        <v>1</v>
      </c>
    </row>
    <row r="40" spans="2:9" x14ac:dyDescent="0.3">
      <c r="B40" s="5">
        <v>1</v>
      </c>
      <c r="C40" s="5" t="s">
        <v>50</v>
      </c>
      <c r="D40" s="5">
        <v>1</v>
      </c>
      <c r="E40" s="5"/>
      <c r="F40" s="5"/>
      <c r="G40" s="3">
        <f>Tabla16[[#This Row],[COMPLETE]]/Tabla16[[#This Row],[WOS]]</f>
        <v>1</v>
      </c>
      <c r="H40" s="3">
        <f>Tabla16[[#This Row],[FAILED]]/Tabla16[[#This Row],[WOS]]</f>
        <v>0</v>
      </c>
      <c r="I40" s="3">
        <f>Tabla16[[#This Row],[TIMEOUT]]/Tabla16[[#This Row],[WOS]]</f>
        <v>0</v>
      </c>
    </row>
    <row r="41" spans="2:9" x14ac:dyDescent="0.3">
      <c r="B41" s="5">
        <v>1</v>
      </c>
      <c r="C41" s="5" t="s">
        <v>54</v>
      </c>
      <c r="D41" s="5">
        <v>1</v>
      </c>
      <c r="E41" s="5"/>
      <c r="F41" s="5"/>
      <c r="G41" s="3">
        <f>Tabla16[[#This Row],[COMPLETE]]/Tabla16[[#This Row],[WOS]]</f>
        <v>1</v>
      </c>
      <c r="H41" s="3">
        <f>Tabla16[[#This Row],[FAILED]]/Tabla16[[#This Row],[WOS]]</f>
        <v>0</v>
      </c>
      <c r="I41" s="3">
        <f>Tabla16[[#This Row],[TIMEOUT]]/Tabla16[[#This Row],[WOS]]</f>
        <v>0</v>
      </c>
    </row>
    <row r="42" spans="2:9" x14ac:dyDescent="0.3">
      <c r="B42" s="5">
        <v>1</v>
      </c>
      <c r="C42" s="5" t="s">
        <v>48</v>
      </c>
      <c r="D42" s="5">
        <v>1</v>
      </c>
      <c r="E42" s="5"/>
      <c r="F42" s="5"/>
      <c r="G42" s="3">
        <f>Tabla16[[#This Row],[COMPLETE]]/Tabla16[[#This Row],[WOS]]</f>
        <v>1</v>
      </c>
      <c r="H42" s="3">
        <f>Tabla16[[#This Row],[FAILED]]/Tabla16[[#This Row],[WOS]]</f>
        <v>0</v>
      </c>
      <c r="I42" s="3">
        <f>Tabla16[[#This Row],[TIMEOUT]]/Tabla16[[#This Row],[WOS]]</f>
        <v>0</v>
      </c>
    </row>
  </sheetData>
  <conditionalFormatting sqref="H3:I42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2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C14" sqref="C14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6" t="s">
        <v>11</v>
      </c>
      <c r="C2" s="7" t="s">
        <v>12</v>
      </c>
    </row>
    <row r="3" spans="2:3" ht="15.6" thickBot="1" x14ac:dyDescent="0.35">
      <c r="B3" s="8">
        <v>9397</v>
      </c>
      <c r="C3" s="9" t="s">
        <v>29</v>
      </c>
    </row>
    <row r="4" spans="2:3" ht="15.6" thickBot="1" x14ac:dyDescent="0.35">
      <c r="B4" s="10">
        <v>33</v>
      </c>
      <c r="C4" s="11" t="s">
        <v>26</v>
      </c>
    </row>
    <row r="5" spans="2:3" ht="15.6" thickBot="1" x14ac:dyDescent="0.35">
      <c r="B5" s="10">
        <v>21</v>
      </c>
      <c r="C5" s="11" t="s">
        <v>28</v>
      </c>
    </row>
    <row r="6" spans="2:3" ht="15.6" thickBot="1" x14ac:dyDescent="0.35">
      <c r="B6" s="10">
        <v>2</v>
      </c>
      <c r="C6" s="11" t="s">
        <v>27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>
      <selection activeCell="B3" sqref="B3:C7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.6" thickBot="1" x14ac:dyDescent="0.35">
      <c r="B3" s="8">
        <v>309</v>
      </c>
      <c r="C3" s="12" t="s">
        <v>55</v>
      </c>
    </row>
    <row r="4" spans="2:3" ht="15.6" thickBot="1" x14ac:dyDescent="0.35">
      <c r="B4" s="10">
        <v>110</v>
      </c>
      <c r="C4" s="13" t="s">
        <v>56</v>
      </c>
    </row>
    <row r="5" spans="2:3" ht="15.6" thickBot="1" x14ac:dyDescent="0.35">
      <c r="B5" s="10">
        <v>28</v>
      </c>
      <c r="C5" s="13" t="s">
        <v>57</v>
      </c>
    </row>
    <row r="6" spans="2:3" ht="15.6" thickBot="1" x14ac:dyDescent="0.35">
      <c r="B6" s="10">
        <v>17</v>
      </c>
      <c r="C6" s="13" t="s">
        <v>58</v>
      </c>
    </row>
    <row r="7" spans="2:3" ht="15.6" thickBot="1" x14ac:dyDescent="0.35">
      <c r="B7" s="10">
        <v>1</v>
      </c>
      <c r="C7" s="13" t="s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3"/>
  <sheetViews>
    <sheetView workbookViewId="0">
      <selection activeCell="C8" sqref="C8"/>
    </sheetView>
  </sheetViews>
  <sheetFormatPr baseColWidth="10" defaultColWidth="11.44140625" defaultRowHeight="14.4" x14ac:dyDescent="0.3"/>
  <cols>
    <col min="1" max="1" width="11.44140625" style="5"/>
    <col min="2" max="2" width="9.6640625" style="5" bestFit="1" customWidth="1"/>
    <col min="3" max="3" width="92.109375" style="5" customWidth="1"/>
    <col min="4" max="16384" width="11.44140625" style="5"/>
  </cols>
  <sheetData>
    <row r="2" spans="2:3" ht="15" thickBot="1" x14ac:dyDescent="0.35">
      <c r="B2" s="6" t="s">
        <v>11</v>
      </c>
      <c r="C2" s="7" t="s">
        <v>12</v>
      </c>
    </row>
    <row r="3" spans="2:3" ht="15.6" thickBot="1" x14ac:dyDescent="0.35">
      <c r="B3" s="8">
        <v>358</v>
      </c>
      <c r="C3" s="12" t="s">
        <v>59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JAM_HUA2</vt:lpstr>
      <vt:lpstr>JAM_LDAP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2018-09-10T22:44:34Z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