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F9422BF8-7B2D-4DA8-9BB4-78418CF478F3}" xr6:coauthVersionLast="34" xr6:coauthVersionMax="36" xr10:uidLastSave="{00000000-0000-0000-0000-000000000000}"/>
  <bookViews>
    <workbookView xWindow="1860" yWindow="456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 calcMode="manual"/>
</workbook>
</file>

<file path=xl/calcChain.xml><?xml version="1.0" encoding="utf-8"?>
<calcChain xmlns="http://schemas.openxmlformats.org/spreadsheetml/2006/main">
  <c r="L255" i="1" l="1"/>
  <c r="J255" i="1"/>
  <c r="H255" i="1"/>
  <c r="F255" i="1"/>
  <c r="D255" i="1"/>
  <c r="C255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55" i="1" l="1"/>
  <c r="G255" i="1"/>
  <c r="I255" i="1"/>
  <c r="M255" i="1"/>
  <c r="K255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<sst xmlns="http://schemas.openxmlformats.org/spreadsheetml/2006/main" count="163" uniqueCount="28">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</sst>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JAMUPerformance!$C$248:$C$254</c:f>
              <c:numCache>
                <c:formatCode>#,##0</c:formatCode>
                <c:ptCount val="7"/>
                <c:pt idx="0">
                  <c:v>8943</c:v>
                </c:pt>
                <c:pt idx="1">
                  <c:v>8420</c:v>
                </c:pt>
                <c:pt idx="2">
                  <c:v>10656</c:v>
                </c:pt>
                <c:pt idx="3">
                  <c:v>8954</c:v>
                </c:pt>
                <c:pt idx="4">
                  <c:v>9321</c:v>
                </c:pt>
                <c:pt idx="5">
                  <c:v>4901</c:v>
                </c:pt>
                <c:pt idx="6">
                  <c:v>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JAMUPerformance!$D$248:$D$254</c:f>
              <c:numCache>
                <c:formatCode>#,##0</c:formatCode>
                <c:ptCount val="7"/>
                <c:pt idx="0">
                  <c:v>8447</c:v>
                </c:pt>
                <c:pt idx="1">
                  <c:v>7910</c:v>
                </c:pt>
                <c:pt idx="2">
                  <c:v>9962</c:v>
                </c:pt>
                <c:pt idx="3">
                  <c:v>7320</c:v>
                </c:pt>
                <c:pt idx="4">
                  <c:v>6847</c:v>
                </c:pt>
                <c:pt idx="5">
                  <c:v>3683</c:v>
                </c:pt>
                <c:pt idx="6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JAMUPerformance!$F$248:$F$254</c:f>
              <c:numCache>
                <c:formatCode>#,##0</c:formatCode>
                <c:ptCount val="7"/>
                <c:pt idx="0">
                  <c:v>451</c:v>
                </c:pt>
                <c:pt idx="1">
                  <c:v>466</c:v>
                </c:pt>
                <c:pt idx="2">
                  <c:v>651</c:v>
                </c:pt>
                <c:pt idx="3">
                  <c:v>1586</c:v>
                </c:pt>
                <c:pt idx="4">
                  <c:v>2430</c:v>
                </c:pt>
                <c:pt idx="5">
                  <c:v>1181</c:v>
                </c:pt>
                <c:pt idx="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JAMUPerformance!$H$248:$H$254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JAMUPerformance!$J$248:$J$254</c:f>
              <c:numCache>
                <c:formatCode>#,##0</c:formatCode>
                <c:ptCount val="7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48</c:v>
                </c:pt>
                <c:pt idx="4">
                  <c:v>44</c:v>
                </c:pt>
                <c:pt idx="5">
                  <c:v>37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JAMUPerformance!$L$248:$L$254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255</xdr:row>
      <xdr:rowOff>143435</xdr:rowOff>
    </xdr:from>
    <xdr:to>
      <xdr:col>12</xdr:col>
      <xdr:colOff>810535</xdr:colOff>
      <xdr:row>283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55" totalsRowCount="1" headerRowDxfId="161" dataDxfId="160" totalsRowDxfId="159">
  <autoFilter ref="B16:M254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23" totalsRowDxfId="11"/>
    <tableColumn id="2" xr3:uid="{00000000-0010-0000-0000-000002000000}" name="Total" totalsRowFunction="custom" dataDxfId="22" totalsRowDxfId="10">
      <totalsRowFormula>SUM(C248:C254)</totalsRowFormula>
    </tableColumn>
    <tableColumn id="3" xr3:uid="{00000000-0010-0000-0000-000003000000}" name="Transactions _x000a_Complete" totalsRowFunction="custom" dataDxfId="21" totalsRowDxfId="9">
      <totalsRowFormula>SUM(D248:D254)</totalsRowFormula>
    </tableColumn>
    <tableColumn id="4" xr3:uid="{00000000-0010-0000-0000-000004000000}" name="%_x000a_Complete" totalsRowFunction="custom" dataDxfId="20" totalsRowDxfId="8">
      <calculatedColumnFormula>Tabla18[Transactions 
Complete]/Tabla18[Total]</calculatedColumnFormula>
      <totalsRowFormula>AVERAGE(E248:E254)</totalsRowFormula>
    </tableColumn>
    <tableColumn id="5" xr3:uid="{00000000-0010-0000-0000-000005000000}" name="Transactions _x000a_Failed" totalsRowFunction="custom" dataDxfId="19" totalsRowDxfId="7">
      <totalsRowFormula>SUM(F248:F254)</totalsRowFormula>
    </tableColumn>
    <tableColumn id="6" xr3:uid="{00000000-0010-0000-0000-000006000000}" name="% _x000a_Failed" totalsRowFunction="custom" dataDxfId="18" totalsRowDxfId="6">
      <calculatedColumnFormula>Tabla18[Transactions 
Failed]/Tabla18[Total]</calculatedColumnFormula>
      <totalsRowFormula>AVERAGE(G248:G254)</totalsRowFormula>
    </tableColumn>
    <tableColumn id="7" xr3:uid="{00000000-0010-0000-0000-000007000000}" name="Transactions _x000a_In_Prog" totalsRowFunction="custom" dataDxfId="17" totalsRowDxfId="5">
      <totalsRowFormula>SUM(H248:H254)</totalsRowFormula>
    </tableColumn>
    <tableColumn id="8" xr3:uid="{00000000-0010-0000-0000-000008000000}" name="%_x000a_In_Prog" totalsRowFunction="custom" dataDxfId="16" totalsRowDxfId="4">
      <calculatedColumnFormula>Tabla18[Transactions 
In_Prog]/Tabla18[Total]</calculatedColumnFormula>
      <totalsRowFormula>AVERAGE(I248:I254)</totalsRowFormula>
    </tableColumn>
    <tableColumn id="9" xr3:uid="{00000000-0010-0000-0000-000009000000}" name="Transactions _x000a_Timeout" totalsRowFunction="custom" dataDxfId="15" totalsRowDxfId="3">
      <totalsRowFormula>SUM(J248:J254)</totalsRowFormula>
    </tableColumn>
    <tableColumn id="10" xr3:uid="{00000000-0010-0000-0000-00000A000000}" name="%_x000a_Timeout" totalsRowFunction="custom" dataDxfId="14" totalsRowDxfId="2">
      <calculatedColumnFormula>Tabla18[Transactions 
Timeout]/Tabla18[Total]</calculatedColumnFormula>
      <totalsRowFormula>AVERAGE(K248:K254)</totalsRowFormula>
    </tableColumn>
    <tableColumn id="11" xr3:uid="{00000000-0010-0000-0000-00000B000000}" name="Transactions_x000a_Trans Fail" totalsRowFunction="custom" dataDxfId="13" totalsRowDxfId="1">
      <totalsRowFormula>SUM(L248:L254)</totalsRowFormula>
    </tableColumn>
    <tableColumn id="12" xr3:uid="{00000000-0010-0000-0000-00000C000000}" name="% _x000a_Trans Fail" totalsRowFunction="custom" dataDxfId="12" totalsRowDxfId="0">
      <calculatedColumnFormula>Tabla18[Transactions
Trans Fail]/Tabla18[Total]</calculatedColumnFormula>
      <totalsRowFormula>AVERAGE(M248:M254)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58" dataDxfId="157" totalsRowDxfId="156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55" totalsRowDxfId="154"/>
    <tableColumn id="2" xr3:uid="{00000000-0010-0000-0100-000002000000}" name="Total" totalsRowFunction="custom" dataDxfId="153" totalsRowDxfId="152">
      <totalsRowFormula>SUM(C42:C44)</totalsRowFormula>
    </tableColumn>
    <tableColumn id="3" xr3:uid="{00000000-0010-0000-0100-000003000000}" name="Transactions _x000a_Complete" totalsRowFunction="custom" dataDxfId="151" totalsRowDxfId="150">
      <totalsRowFormula>SUM(D42:D44)</totalsRowFormula>
    </tableColumn>
    <tableColumn id="4" xr3:uid="{00000000-0010-0000-0100-000004000000}" name="%_x000a_Complete" totalsRowFunction="custom" dataDxfId="149" totalsRowDxfId="148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47" totalsRowDxfId="146">
      <totalsRowFormula>SUM(F42:F44)</totalsRowFormula>
    </tableColumn>
    <tableColumn id="6" xr3:uid="{00000000-0010-0000-0100-000006000000}" name="% _x000a_Failed" totalsRowFunction="custom" dataDxfId="145" totalsRowDxfId="144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43" totalsRowDxfId="142">
      <totalsRowFormula>SUM(H42:H44)</totalsRowFormula>
    </tableColumn>
    <tableColumn id="8" xr3:uid="{00000000-0010-0000-0100-000008000000}" name="%_x000a_In_Prog" totalsRowFunction="custom" dataDxfId="141" totalsRowDxfId="140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39" totalsRowDxfId="138">
      <totalsRowFormula>SUM(J42:J44)</totalsRowFormula>
    </tableColumn>
    <tableColumn id="10" xr3:uid="{00000000-0010-0000-0100-00000A000000}" name="%_x000a_Timeout" totalsRowFunction="custom" dataDxfId="137" totalsRowDxfId="136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35" totalsRowDxfId="134">
      <totalsRowFormula>SUM(L42:L44)</totalsRowFormula>
    </tableColumn>
    <tableColumn id="12" xr3:uid="{00000000-0010-0000-0100-00000C000000}" name="% _x000a_Trans Fail" totalsRowFunction="custom" dataDxfId="133" totalsRowDxfId="132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31" dataDxfId="130" totalsRowDxfId="129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28" totalsRowDxfId="127"/>
    <tableColumn id="2" xr3:uid="{00000000-0010-0000-0200-000002000000}" name="Total" totalsRowFunction="custom" dataDxfId="126" totalsRowDxfId="125">
      <totalsRowFormula>SUM(C42:C47)</totalsRowFormula>
    </tableColumn>
    <tableColumn id="3" xr3:uid="{00000000-0010-0000-0200-000003000000}" name="Transactions _x000a_Complete" totalsRowFunction="custom" dataDxfId="124" totalsRowDxfId="123">
      <totalsRowFormula>SUM(D42:D47)</totalsRowFormula>
    </tableColumn>
    <tableColumn id="4" xr3:uid="{00000000-0010-0000-0200-000004000000}" name="%_x000a_Complete" totalsRowFunction="custom" dataDxfId="122" totalsRowDxfId="121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20" totalsRowDxfId="119">
      <totalsRowFormula>SUM(F42:F47)</totalsRowFormula>
    </tableColumn>
    <tableColumn id="6" xr3:uid="{00000000-0010-0000-0200-000006000000}" name="% _x000a_Failed" totalsRowFunction="custom" dataDxfId="118" totalsRowDxfId="117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16" totalsRowDxfId="115">
      <totalsRowFormula>SUM(H42:H47)</totalsRowFormula>
    </tableColumn>
    <tableColumn id="8" xr3:uid="{00000000-0010-0000-0200-000008000000}" name="%_x000a_In_Prog" totalsRowFunction="custom" dataDxfId="114" totalsRowDxfId="113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12" totalsRowDxfId="111">
      <totalsRowFormula>SUM(J42:J47)</totalsRowFormula>
    </tableColumn>
    <tableColumn id="10" xr3:uid="{00000000-0010-0000-0200-00000A000000}" name="%_x000a_Timeout" totalsRowFunction="custom" dataDxfId="110" totalsRowDxfId="109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108" totalsRowDxfId="107">
      <totalsRowFormula>SUM(L42:L47)</totalsRowFormula>
    </tableColumn>
    <tableColumn id="12" xr3:uid="{00000000-0010-0000-0200-00000C000000}" name="% _x000a_Trans Fail" totalsRowFunction="custom" dataDxfId="106" totalsRowDxfId="105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104" dataDxfId="103" totalsRowDxfId="102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101" totalsRowDxfId="100"/>
    <tableColumn id="2" xr3:uid="{00000000-0010-0000-0300-000002000000}" name="Total" totalsRowFunction="custom" dataDxfId="99" totalsRowDxfId="98">
      <totalsRowFormula>SUM(C17:C46)</totalsRowFormula>
    </tableColumn>
    <tableColumn id="3" xr3:uid="{00000000-0010-0000-0300-000003000000}" name="Transactions _x000a_Complete" totalsRowFunction="custom" dataDxfId="97" totalsRowDxfId="96">
      <totalsRowFormula>SUM(D17:D46)</totalsRowFormula>
    </tableColumn>
    <tableColumn id="4" xr3:uid="{00000000-0010-0000-0300-000004000000}" name="%_x000a_Complete" totalsRowFunction="custom" dataDxfId="95" totalsRowDxfId="94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93" totalsRowDxfId="92">
      <totalsRowFormula>SUM(F17:F46)</totalsRowFormula>
    </tableColumn>
    <tableColumn id="6" xr3:uid="{00000000-0010-0000-0300-000006000000}" name="% _x000a_Failed" totalsRowFunction="custom" dataDxfId="91" totalsRowDxfId="90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89" totalsRowDxfId="88">
      <totalsRowFormula>SUM(H17:H46)</totalsRowFormula>
    </tableColumn>
    <tableColumn id="8" xr3:uid="{00000000-0010-0000-0300-000008000000}" name="%_x000a_In_Prog" totalsRowFunction="custom" dataDxfId="87" totalsRowDxfId="86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85" totalsRowDxfId="84">
      <totalsRowFormula>SUM(J17:J46)</totalsRowFormula>
    </tableColumn>
    <tableColumn id="10" xr3:uid="{00000000-0010-0000-0300-00000A000000}" name="%_x000a_Timeout" totalsRowFunction="custom" dataDxfId="83" totalsRowDxfId="82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81" totalsRowDxfId="80">
      <totalsRowFormula>SUM(L17:L46)</totalsRowFormula>
    </tableColumn>
    <tableColumn id="12" xr3:uid="{00000000-0010-0000-0300-00000C000000}" name="% _x000a_Trans Fail" totalsRowFunction="custom" dataDxfId="79" totalsRowDxfId="78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77" dataDxfId="76" totalsRowDxfId="75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74" totalsRowDxfId="73"/>
    <tableColumn id="2" xr3:uid="{00000000-0010-0000-0400-000002000000}" name="Total" totalsRowFunction="custom" dataDxfId="72" totalsRowDxfId="71">
      <totalsRowFormula>SUM(C17:C47)</totalsRowFormula>
    </tableColumn>
    <tableColumn id="3" xr3:uid="{00000000-0010-0000-0400-000003000000}" name="Transactions _x000a_Complete" totalsRowFunction="custom" dataDxfId="70" totalsRowDxfId="69">
      <totalsRowFormula>SUM(D17:D47)</totalsRowFormula>
    </tableColumn>
    <tableColumn id="4" xr3:uid="{00000000-0010-0000-0400-000004000000}" name="%_x000a_Complete" totalsRowFunction="custom" dataDxfId="68" totalsRowDxfId="67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66" totalsRowDxfId="65">
      <totalsRowFormula>SUM(F17:F47)</totalsRowFormula>
    </tableColumn>
    <tableColumn id="6" xr3:uid="{00000000-0010-0000-0400-000006000000}" name="% _x000a_Failed" totalsRowFunction="custom" dataDxfId="64" totalsRowDxfId="63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62" totalsRowDxfId="61">
      <totalsRowFormula>SUM(H17:H47)</totalsRowFormula>
    </tableColumn>
    <tableColumn id="8" xr3:uid="{00000000-0010-0000-0400-000008000000}" name="%_x000a_In_Prog" totalsRowFunction="custom" dataDxfId="60" totalsRowDxfId="59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58" totalsRowDxfId="57">
      <totalsRowFormula>SUM(J17:J47)</totalsRowFormula>
    </tableColumn>
    <tableColumn id="10" xr3:uid="{00000000-0010-0000-0400-00000A000000}" name="%_x000a_Timeout" totalsRowFunction="custom" dataDxfId="56" totalsRowDxfId="55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54" totalsRowDxfId="53">
      <totalsRowFormula>SUM(L17:L47)</totalsRowFormula>
    </tableColumn>
    <tableColumn id="12" xr3:uid="{00000000-0010-0000-0400-00000C000000}" name="% _x000a_Trans Fail" totalsRowFunction="custom" dataDxfId="52" totalsRowDxfId="51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50" dataDxfId="49" totalsRowDxfId="48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47" totalsRowDxfId="46"/>
    <tableColumn id="2" xr3:uid="{00000000-0010-0000-0500-000002000000}" name="Total" totalsRowFunction="custom" dataDxfId="45" totalsRowDxfId="44">
      <totalsRowFormula>SUM(C17:C46)</totalsRowFormula>
    </tableColumn>
    <tableColumn id="3" xr3:uid="{00000000-0010-0000-0500-000003000000}" name="Transactions _x000a_Complete" totalsRowFunction="custom" dataDxfId="43" totalsRowDxfId="42">
      <totalsRowFormula>SUM(D17:D46)</totalsRowFormula>
    </tableColumn>
    <tableColumn id="4" xr3:uid="{00000000-0010-0000-0500-000004000000}" name="%_x000a_Complete" totalsRowFunction="custom" dataDxfId="41" totalsRowDxfId="40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39" totalsRowDxfId="38">
      <totalsRowFormula>SUM(F17:F46)</totalsRowFormula>
    </tableColumn>
    <tableColumn id="6" xr3:uid="{00000000-0010-0000-0500-000006000000}" name="% _x000a_Failed" totalsRowFunction="custom" dataDxfId="37" totalsRowDxfId="36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35" totalsRowDxfId="34">
      <totalsRowFormula>SUM(H17:H46)</totalsRowFormula>
    </tableColumn>
    <tableColumn id="8" xr3:uid="{00000000-0010-0000-0500-000008000000}" name="%_x000a_In_Prog" totalsRowFunction="custom" dataDxfId="33" totalsRowDxfId="32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31" totalsRowDxfId="30">
      <totalsRowFormula>SUM(J17:J46)</totalsRowFormula>
    </tableColumn>
    <tableColumn id="10" xr3:uid="{00000000-0010-0000-0500-00000A000000}" name="%_x000a_Timeout" totalsRowFunction="custom" dataDxfId="29" totalsRowDxfId="28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27" totalsRowDxfId="26">
      <totalsRowFormula>SUM(L17:L46)</totalsRowFormula>
    </tableColumn>
    <tableColumn id="12" xr3:uid="{00000000-0010-0000-0500-00000C000000}" name="% _x000a_Trans Fail" totalsRowFunction="custom" dataDxfId="25" totalsRowDxfId="24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59"/>
  <sheetViews>
    <sheetView tabSelected="1" topLeftCell="A13" zoomScaleNormal="100" workbookViewId="0">
      <selection activeCell="B248" sqref="B248:M255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1982183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1792656</v>
      </c>
      <c r="D6" s="14">
        <f>C6/C5</f>
        <v>0.90438471119972275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125645</v>
      </c>
      <c r="D7" s="14">
        <f>C7/C5</f>
        <v>6.3387184735213653E-2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22</v>
      </c>
      <c r="D8" s="14">
        <f>C8/C5</f>
        <v>1.1098874321896617E-5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63860</v>
      </c>
      <c r="D9" s="14">
        <f>C9/C5</f>
        <v>3.2217005190741721E-2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1982183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SUM(Tabla18[Total])</f>
        <v>1982188.07</v>
      </c>
      <c r="D15" s="17">
        <f>SUM(Tabla18[Transactions 
Complete])</f>
        <v>1792656</v>
      </c>
      <c r="E15" s="18">
        <f>AVERAGE(Tabla18[%
Complete])</f>
        <v>0.88709002262568548</v>
      </c>
      <c r="F15" s="17">
        <f>SUM(Tabla18[Transactions 
Failed])</f>
        <v>125645</v>
      </c>
      <c r="G15" s="18">
        <f>AVERAGE(Tabla18[% 
Failed])</f>
        <v>5.3276908300109817E-2</v>
      </c>
      <c r="H15" s="17">
        <f>SUM(Tabla18[Transactions 
In_Prog])</f>
        <v>22</v>
      </c>
      <c r="I15" s="18">
        <f>AVERAGE(Tabla18[%
In_Prog])</f>
        <v>1.2962870869156738E-5</v>
      </c>
      <c r="J15" s="17">
        <f>SUM(Tabla18[Transactions 
Timeout])</f>
        <v>63860</v>
      </c>
      <c r="K15" s="18">
        <f>AVERAGE(Tabla18[%
Timeout])</f>
        <v>3.0203522202598632E-2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C826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ht="20.399999999999999" x14ac:dyDescent="0.3">
      <c r="B255" s="29" t="s">
        <v>26</v>
      </c>
      <c r="C255" s="39">
        <f>SUM(C248:C254)</f>
        <v>53342</v>
      </c>
      <c r="D255" s="39">
        <f>SUM(D248:D254)</f>
        <v>46087</v>
      </c>
      <c r="E255" s="36">
        <f>AVERAGE(E248:E254)</f>
        <v>0.85939261762810948</v>
      </c>
      <c r="F255" s="39">
        <f>SUM(F248:F254)</f>
        <v>6972</v>
      </c>
      <c r="G255" s="36">
        <f>AVERAGE(G248:G254)</f>
        <v>0.13458303966458421</v>
      </c>
      <c r="H255" s="39">
        <f>SUM(H248:H254)</f>
        <v>0</v>
      </c>
      <c r="I255" s="36">
        <f>AVERAGE(I248:I254)</f>
        <v>0</v>
      </c>
      <c r="J255" s="39">
        <f>SUM(J248:J254)</f>
        <v>283</v>
      </c>
      <c r="K255" s="36">
        <f>AVERAGE(K248:K254)</f>
        <v>6.0243427073063101E-3</v>
      </c>
      <c r="L255" s="39">
        <f>SUM(L248:L254)</f>
        <v>0</v>
      </c>
      <c r="M255" s="36">
        <f>AVERAGE(M248:M254)</f>
        <v>0</v>
      </c>
    </row>
    <row r="256" spans="2:13" x14ac:dyDescent="0.3">
      <c r="E256" s="26"/>
    </row>
    <row r="257" spans="5:5" x14ac:dyDescent="0.3">
      <c r="E257" s="26"/>
    </row>
    <row r="258" spans="5:5" x14ac:dyDescent="0.3">
      <c r="E258" s="26"/>
    </row>
    <row r="259" spans="5:5" x14ac:dyDescent="0.3">
      <c r="E25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2018-08-27T22:51:37Z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