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512B449A-5992-497E-AD89-8461F930AD81}" xr6:coauthVersionLast="34" xr6:coauthVersionMax="36" xr10:uidLastSave="{00000000-0000-0000-0000-000000000000}"/>
  <bookViews>
    <workbookView xWindow="660" yWindow="4620" windowWidth="25596" windowHeight="14436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276" i="1" l="1"/>
  <c r="J276" i="1"/>
  <c r="H276" i="1"/>
  <c r="F276" i="1"/>
  <c r="D276" i="1"/>
  <c r="C276" i="1"/>
  <c r="E269" i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K276" i="1" l="1"/>
  <c r="M276" i="1"/>
  <c r="E276" i="1"/>
  <c r="G276" i="1"/>
  <c r="I276" i="1"/>
  <c r="E262" i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15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<sst xmlns="http://schemas.openxmlformats.org/spreadsheetml/2006/main" count="164" uniqueCount="27">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</sst>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Énfasis6" xfId="2" builtinId="51"/>
    <cellStyle name="60% - Énfasis6" xfId="3" builtinId="52"/>
    <cellStyle name="Énfasis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WASSPerformance!$C$269:$C$275</c:f>
              <c:numCache>
                <c:formatCode>#,##0</c:formatCode>
                <c:ptCount val="7"/>
                <c:pt idx="0">
                  <c:v>5974</c:v>
                </c:pt>
                <c:pt idx="1">
                  <c:v>2944</c:v>
                </c:pt>
                <c:pt idx="2">
                  <c:v>3126</c:v>
                </c:pt>
                <c:pt idx="3">
                  <c:v>4834</c:v>
                </c:pt>
                <c:pt idx="4">
                  <c:v>2637</c:v>
                </c:pt>
                <c:pt idx="5">
                  <c:v>1255</c:v>
                </c:pt>
                <c:pt idx="6">
                  <c:v>379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WASSPerformance!$D$269:$D$275</c:f>
              <c:numCache>
                <c:formatCode>General</c:formatCode>
                <c:ptCount val="7"/>
                <c:pt idx="0">
                  <c:v>4809</c:v>
                </c:pt>
                <c:pt idx="1">
                  <c:v>2178</c:v>
                </c:pt>
                <c:pt idx="2">
                  <c:v>2311</c:v>
                </c:pt>
                <c:pt idx="3">
                  <c:v>4045</c:v>
                </c:pt>
                <c:pt idx="4">
                  <c:v>2032</c:v>
                </c:pt>
                <c:pt idx="5">
                  <c:v>858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WASSPerformance!$F$269:$F$275</c:f>
              <c:numCache>
                <c:formatCode>General</c:formatCode>
                <c:ptCount val="7"/>
                <c:pt idx="0">
                  <c:v>905</c:v>
                </c:pt>
                <c:pt idx="1">
                  <c:v>433</c:v>
                </c:pt>
                <c:pt idx="2">
                  <c:v>511</c:v>
                </c:pt>
                <c:pt idx="3">
                  <c:v>448</c:v>
                </c:pt>
                <c:pt idx="4">
                  <c:v>311</c:v>
                </c:pt>
                <c:pt idx="5">
                  <c:v>104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WASSPerformance!$H$269:$H$275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WASSPerformance!$J$269:$J$275</c:f>
              <c:numCache>
                <c:formatCode>General</c:formatCode>
                <c:ptCount val="7"/>
                <c:pt idx="0">
                  <c:v>260</c:v>
                </c:pt>
                <c:pt idx="1">
                  <c:v>333</c:v>
                </c:pt>
                <c:pt idx="2">
                  <c:v>304</c:v>
                </c:pt>
                <c:pt idx="3">
                  <c:v>341</c:v>
                </c:pt>
                <c:pt idx="4">
                  <c:v>294</c:v>
                </c:pt>
                <c:pt idx="5">
                  <c:v>293</c:v>
                </c:pt>
                <c:pt idx="6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WASSPerformance!$B$269:$B$275</c:f>
              <c:numCache>
                <c:formatCode>m/d/yyyy</c:formatCode>
                <c:ptCount val="7"/>
                <c:pt idx="0">
                  <c:v>43353</c:v>
                </c:pt>
                <c:pt idx="1">
                  <c:v>43354</c:v>
                </c:pt>
                <c:pt idx="2">
                  <c:v>43355</c:v>
                </c:pt>
                <c:pt idx="3">
                  <c:v>43356</c:v>
                </c:pt>
                <c:pt idx="4">
                  <c:v>43357</c:v>
                </c:pt>
                <c:pt idx="5">
                  <c:v>43358</c:v>
                </c:pt>
                <c:pt idx="6">
                  <c:v>43359</c:v>
                </c:pt>
              </c:numCache>
            </c:numRef>
          </c:cat>
          <c:val>
            <c:numRef>
              <c:f>WASSPerformance!$L$269:$L$275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35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276</xdr:row>
      <xdr:rowOff>128587</xdr:rowOff>
    </xdr:from>
    <xdr:to>
      <xdr:col>11</xdr:col>
      <xdr:colOff>866774</xdr:colOff>
      <xdr:row>302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76" totalsRowCount="1" headerRowDxfId="95" dataDxfId="94" totalsRowDxfId="93">
  <autoFilter ref="B16:M275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12" totalsRowDxfId="11"/>
    <tableColumn id="2" xr3:uid="{00000000-0010-0000-0000-000002000000}" name="Total" totalsRowFunction="custom" totalsRowDxfId="10">
      <totalsRowFormula>SUM(C269:C275)</totalsRowFormula>
    </tableColumn>
    <tableColumn id="3" xr3:uid="{00000000-0010-0000-0000-000003000000}" name="Transactions _x000a_Complete" totalsRowFunction="custom" totalsRowDxfId="9">
      <totalsRowFormula>SUM(D269:D275)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AVERAGE(E269:E275)</totalsRowFormula>
    </tableColumn>
    <tableColumn id="5" xr3:uid="{00000000-0010-0000-0000-000005000000}" name="Transactions _x000a_Failed" totalsRowFunction="custom" totalsRowDxfId="7">
      <totalsRowFormula>SUM(F269:F275)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AVERAGE(G269:G275)</totalsRowFormula>
    </tableColumn>
    <tableColumn id="7" xr3:uid="{00000000-0010-0000-0000-000007000000}" name="Transactions _x000a_In_Prog" totalsRowFunction="custom" totalsRowDxfId="5">
      <totalsRowFormula>SUM(H269:H275)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AVERAGE(I269:I275)</totalsRowFormula>
    </tableColumn>
    <tableColumn id="9" xr3:uid="{00000000-0010-0000-0000-000009000000}" name="Transactions _x000a_Timeout" totalsRowFunction="custom" totalsRowDxfId="3">
      <totalsRowFormula>SUM(J269:J275)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AVERAGE(K269:K275)</totalsRowFormula>
    </tableColumn>
    <tableColumn id="11" xr3:uid="{00000000-0010-0000-0000-00000B000000}" name="Transactions_x000a_Trans Fail" totalsRowFunction="custom" totalsRowDxfId="1">
      <totalsRowFormula>SUM(L269:L275)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AVERAGE(M269:M275)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2" dataDxfId="91" totalsRowDxfId="90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9" totalsRowDxfId="88"/>
    <tableColumn id="2" xr3:uid="{00000000-0010-0000-0100-000002000000}" name="Total" totalsRowFunction="custom" totalsRowDxfId="87">
      <totalsRowFormula>SUM(C42:C44)</totalsRowFormula>
    </tableColumn>
    <tableColumn id="3" xr3:uid="{00000000-0010-0000-0100-000003000000}" name="Transactions _x000a_Complete" totalsRowFunction="custom" totalsRowDxfId="86">
      <totalsRowFormula>SUM(D42:D44)</totalsRowFormula>
    </tableColumn>
    <tableColumn id="4" xr3:uid="{00000000-0010-0000-0100-000004000000}" name="%_x000a_Complete" totalsRowFunction="custom" totalsRowDxfId="85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4">
      <totalsRowFormula>SUM(F42:F44)</totalsRowFormula>
    </tableColumn>
    <tableColumn id="6" xr3:uid="{00000000-0010-0000-0100-000006000000}" name="% _x000a_Failed" totalsRowFunction="custom" totalsRowDxfId="83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2">
      <totalsRowFormula>SUM(H42:H44)</totalsRowFormula>
    </tableColumn>
    <tableColumn id="8" xr3:uid="{00000000-0010-0000-0100-000008000000}" name="%_x000a_In_Prog" totalsRowFunction="custom" totalsRowDxfId="81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80">
      <totalsRowFormula>SUM(J42:J44)</totalsRowFormula>
    </tableColumn>
    <tableColumn id="10" xr3:uid="{00000000-0010-0000-0100-00000A000000}" name="%_x000a_Timeout" totalsRowFunction="custom" totalsRowDxfId="79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8">
      <totalsRowFormula>SUM(L42:L44)</totalsRowFormula>
    </tableColumn>
    <tableColumn id="12" xr3:uid="{00000000-0010-0000-0100-00000C000000}" name="% _x000a_Trans Fail" totalsRowFunction="custom" totalsRowDxfId="77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6" dataDxfId="75" totalsRowDxfId="74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3" totalsRowDxfId="72"/>
    <tableColumn id="2" xr3:uid="{00000000-0010-0000-0200-000002000000}" name="Total" totalsRowFunction="custom" totalsRowDxfId="71">
      <totalsRowFormula>SUM(C42:C48)</totalsRowFormula>
    </tableColumn>
    <tableColumn id="3" xr3:uid="{00000000-0010-0000-0200-000003000000}" name="Transactions _x000a_Complete" totalsRowFunction="custom" totalsRowDxfId="70">
      <totalsRowFormula>SUM(D42:D48)</totalsRowFormula>
    </tableColumn>
    <tableColumn id="4" xr3:uid="{00000000-0010-0000-0200-000004000000}" name="%_x000a_Complete" totalsRowFunction="custom" totalsRowDxfId="69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8">
      <totalsRowFormula>SUM(F42:F48)</totalsRowFormula>
    </tableColumn>
    <tableColumn id="6" xr3:uid="{00000000-0010-0000-0200-000006000000}" name="% _x000a_Failed" totalsRowFunction="custom" totalsRowDxfId="67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6">
      <totalsRowFormula>SUM(H42:H48)</totalsRowFormula>
    </tableColumn>
    <tableColumn id="8" xr3:uid="{00000000-0010-0000-0200-000008000000}" name="%_x000a_In_Prog" totalsRowFunction="custom" totalsRowDxfId="65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4">
      <totalsRowFormula>SUM(J42:J48)</totalsRowFormula>
    </tableColumn>
    <tableColumn id="10" xr3:uid="{00000000-0010-0000-0200-00000A000000}" name="%_x000a_Timeout" totalsRowFunction="custom" totalsRowDxfId="63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2">
      <totalsRowFormula>SUM(L42:L48)</totalsRowFormula>
    </tableColumn>
    <tableColumn id="12" xr3:uid="{00000000-0010-0000-0200-00000C000000}" name="% _x000a_Trans Fail" totalsRowFunction="custom" totalsRowDxfId="61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60" dataDxfId="59" totalsRowDxfId="58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7" totalsRowDxfId="56"/>
    <tableColumn id="2" xr3:uid="{00000000-0010-0000-0300-000002000000}" name="Total" totalsRowFunction="custom" totalsRowDxfId="55">
      <totalsRowFormula>SUM(C17:C46)</totalsRowFormula>
    </tableColumn>
    <tableColumn id="3" xr3:uid="{00000000-0010-0000-0300-000003000000}" name="Transactions _x000a_Complete" totalsRowFunction="custom" totalsRowDxfId="54">
      <totalsRowFormula>SUM(D17:D46)</totalsRowFormula>
    </tableColumn>
    <tableColumn id="4" xr3:uid="{00000000-0010-0000-0300-000004000000}" name="%_x000a_Complete" totalsRowFunction="custom" totalsRowDxfId="53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2">
      <totalsRowFormula>SUM(F17:F46)</totalsRowFormula>
    </tableColumn>
    <tableColumn id="6" xr3:uid="{00000000-0010-0000-0300-000006000000}" name="% _x000a_Failed" totalsRowFunction="custom" totalsRowDxfId="51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50">
      <totalsRowFormula>SUM(H17:H46)</totalsRowFormula>
    </tableColumn>
    <tableColumn id="8" xr3:uid="{00000000-0010-0000-0300-000008000000}" name="%_x000a_In_Prog" totalsRowFunction="custom" totalsRowDxfId="49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8">
      <totalsRowFormula>SUM(J17:J46)</totalsRowFormula>
    </tableColumn>
    <tableColumn id="10" xr3:uid="{00000000-0010-0000-0300-00000A000000}" name="%_x000a_Timeout" totalsRowFunction="custom" totalsRowDxfId="47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6">
      <totalsRowFormula>SUM(L17:L46)</totalsRowFormula>
    </tableColumn>
    <tableColumn id="12" xr3:uid="{00000000-0010-0000-0300-00000C000000}" name="% _x000a_Trans Fail" totalsRowFunction="custom" totalsRowDxfId="45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4" dataDxfId="43" totalsRowDxfId="42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1" totalsRowDxfId="40"/>
    <tableColumn id="2" xr3:uid="{00000000-0010-0000-0400-000002000000}" name="Total" totalsRowFunction="custom" totalsRowDxfId="39">
      <totalsRowFormula>SUM(C17:C47)</totalsRowFormula>
    </tableColumn>
    <tableColumn id="3" xr3:uid="{00000000-0010-0000-0400-000003000000}" name="Transactions _x000a_Complete" totalsRowFunction="custom" totalsRowDxfId="38">
      <totalsRowFormula>SUM(D17:D47)</totalsRowFormula>
    </tableColumn>
    <tableColumn id="4" xr3:uid="{00000000-0010-0000-0400-000004000000}" name="%_x000a_Complete" totalsRowFunction="custom" totalsRowDxfId="37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6">
      <totalsRowFormula>SUM(F17:F47)</totalsRowFormula>
    </tableColumn>
    <tableColumn id="6" xr3:uid="{00000000-0010-0000-0400-000006000000}" name="% _x000a_Failed" totalsRowFunction="custom" totalsRowDxfId="35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4">
      <totalsRowFormula>SUM(H17:H47)</totalsRowFormula>
    </tableColumn>
    <tableColumn id="8" xr3:uid="{00000000-0010-0000-0400-000008000000}" name="%_x000a_In_Prog" totalsRowFunction="custom" totalsRowDxfId="33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2">
      <totalsRowFormula>SUM(J17:J47)</totalsRowFormula>
    </tableColumn>
    <tableColumn id="10" xr3:uid="{00000000-0010-0000-0400-00000A000000}" name="%_x000a_Timeout" totalsRowFunction="custom" totalsRowDxfId="31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30">
      <totalsRowFormula>SUM(L17:L47)</totalsRowFormula>
    </tableColumn>
    <tableColumn id="12" xr3:uid="{00000000-0010-0000-0400-00000C000000}" name="% _x000a_Trans Fail" totalsRowFunction="custom" totalsRowDxfId="29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8" dataDxfId="27" totalsRowDxfId="2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5" totalsRowDxfId="24"/>
    <tableColumn id="2" xr3:uid="{00000000-0010-0000-0500-000002000000}" name="Total" totalsRowFunction="custom" totalsRowDxfId="23">
      <totalsRowFormula>SUM(C17:C46)</totalsRowFormula>
    </tableColumn>
    <tableColumn id="3" xr3:uid="{00000000-0010-0000-0500-000003000000}" name="Transactions _x000a_Complete" totalsRowFunction="custom" totalsRowDxfId="22">
      <totalsRowFormula>SUM(D17:D46)</totalsRowFormula>
    </tableColumn>
    <tableColumn id="4" xr3:uid="{00000000-0010-0000-0500-000004000000}" name="%_x000a_Complete" totalsRowFunction="custom" totalsRowDxfId="21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20">
      <totalsRowFormula>SUM(F17:F46)</totalsRowFormula>
    </tableColumn>
    <tableColumn id="6" xr3:uid="{00000000-0010-0000-0500-000006000000}" name="% _x000a_Failed" totalsRowFunction="custom" totalsRowDxfId="19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8">
      <totalsRowFormula>SUM(H17:H46)</totalsRowFormula>
    </tableColumn>
    <tableColumn id="8" xr3:uid="{00000000-0010-0000-0500-000008000000}" name="%_x000a_In_Prog" totalsRowFunction="custom" totalsRowDxfId="17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6">
      <totalsRowFormula>SUM(J17:J46)</totalsRowFormula>
    </tableColumn>
    <tableColumn id="10" xr3:uid="{00000000-0010-0000-0500-00000A000000}" name="%_x000a_Timeout" totalsRowFunction="custom" totalsRowDxfId="15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4">
      <totalsRowFormula>SUM(L17:L46)</totalsRowFormula>
    </tableColumn>
    <tableColumn id="12" xr3:uid="{00000000-0010-0000-0500-00000C000000}" name="% _x000a_Trans Fail" totalsRowFunction="custom" totalsRowDxfId="13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53"/>
  <sheetViews>
    <sheetView tabSelected="1" topLeftCell="A272" zoomScaleNormal="100" workbookViewId="0">
      <selection activeCell="B269" sqref="B269:M276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</row>
    <row r="2" spans="2:13" ht="16.5" customHeight="1" x14ac:dyDescent="0.3">
      <c r="B2" s="5" t="s">
        <v>1</v>
      </c>
      <c r="C2" s="110" t="s">
        <v>2</v>
      </c>
      <c r="D2" s="110"/>
    </row>
    <row r="3" spans="2:13" x14ac:dyDescent="0.3">
      <c r="B3" s="5"/>
      <c r="C3" s="6"/>
      <c r="D3" s="4"/>
    </row>
    <row r="4" spans="2:13" x14ac:dyDescent="0.3">
      <c r="B4" s="7" t="s">
        <v>3</v>
      </c>
      <c r="C4" s="8">
        <v>43101</v>
      </c>
      <c r="D4" s="4"/>
    </row>
    <row r="5" spans="2:13" x14ac:dyDescent="0.3">
      <c r="B5" s="9" t="s">
        <v>4</v>
      </c>
      <c r="C5" s="10"/>
      <c r="D5" s="4"/>
    </row>
    <row r="6" spans="2:13" x14ac:dyDescent="0.3">
      <c r="B6" s="9" t="s">
        <v>5</v>
      </c>
      <c r="C6" s="11">
        <f>SUM(Tabla1820[Total])</f>
        <v>988710.03</v>
      </c>
      <c r="D6" s="4"/>
    </row>
    <row r="7" spans="2:13" x14ac:dyDescent="0.3">
      <c r="B7" s="9" t="s">
        <v>6</v>
      </c>
      <c r="C7" s="11">
        <f>D15</f>
        <v>836068</v>
      </c>
      <c r="D7" s="12">
        <f>C7/C6</f>
        <v>0.8456149676159348</v>
      </c>
    </row>
    <row r="8" spans="2:13" x14ac:dyDescent="0.3">
      <c r="B8" s="9" t="s">
        <v>7</v>
      </c>
      <c r="C8" s="11">
        <f>F15</f>
        <v>122166</v>
      </c>
      <c r="D8" s="12">
        <f>C8/C6</f>
        <v>0.12356099998297781</v>
      </c>
    </row>
    <row r="9" spans="2:13" x14ac:dyDescent="0.3">
      <c r="B9" s="9" t="s">
        <v>8</v>
      </c>
      <c r="C9" s="11">
        <f>H15</f>
        <v>3</v>
      </c>
      <c r="D9" s="12">
        <f>C9/C6</f>
        <v>3.0342566667397923E-6</v>
      </c>
    </row>
    <row r="10" spans="2:13" x14ac:dyDescent="0.3">
      <c r="B10" s="9" t="s">
        <v>9</v>
      </c>
      <c r="C10" s="11">
        <f>J15</f>
        <v>30457</v>
      </c>
      <c r="D10" s="12">
        <f>C10/C6</f>
        <v>3.0804785099631284E-2</v>
      </c>
    </row>
    <row r="11" spans="2:13" x14ac:dyDescent="0.3">
      <c r="B11" s="9" t="s">
        <v>10</v>
      </c>
      <c r="C11" s="11">
        <f>L15</f>
        <v>0</v>
      </c>
      <c r="D11" s="12">
        <f>C11/C6</f>
        <v>0</v>
      </c>
    </row>
    <row r="12" spans="2:13" x14ac:dyDescent="0.3">
      <c r="B12" s="9" t="s">
        <v>11</v>
      </c>
      <c r="C12" s="11">
        <f>SUM(C7:C11)</f>
        <v>988694</v>
      </c>
      <c r="D12" s="4"/>
    </row>
    <row r="14" spans="2:13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7.6" x14ac:dyDescent="0.3">
      <c r="B15" s="13" t="s">
        <v>13</v>
      </c>
      <c r="C15" s="14">
        <f>SUM(Tabla1820[Total])</f>
        <v>988710.03</v>
      </c>
      <c r="D15" s="14">
        <f>SUM(Tabla1820[Transactions 
Complete])</f>
        <v>836068</v>
      </c>
      <c r="E15" s="15">
        <f>AVERAGE(Tabla1820[%
Complete])</f>
        <v>0.78638877178990207</v>
      </c>
      <c r="F15" s="14">
        <f>SUM(Tabla1820[Transactions 
Failed])</f>
        <v>122166</v>
      </c>
      <c r="G15" s="15">
        <f>AVERAGE(Tabla1820[% 
Failed])</f>
        <v>0.14280740331614644</v>
      </c>
      <c r="H15" s="14">
        <f>SUM(Tabla1820[Transactions 
In_Prog])</f>
        <v>3</v>
      </c>
      <c r="I15" s="15">
        <f>AVERAGE(Tabla1820[%
In_Prog])</f>
        <v>3.5029408280779518E-6</v>
      </c>
      <c r="J15" s="14">
        <f>SUM(Tabla1820[Transactions 
Timeout])</f>
        <v>30457</v>
      </c>
      <c r="K15" s="15">
        <f>AVERAGE(Tabla1820[%
Timeout])</f>
        <v>5.9177398347395951E-2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3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3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3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3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3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3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3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3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3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3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3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3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3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3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3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3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3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3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3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3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3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3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3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3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3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3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3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3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3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3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3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3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3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3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3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3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3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3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3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3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3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3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3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3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3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3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3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3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3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3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3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3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3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3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3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3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3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3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3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3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3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3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3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3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3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3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3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3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3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3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3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3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3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3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3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3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3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3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3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3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3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3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3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3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3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3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3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3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3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3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3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3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3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3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3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3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3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3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3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3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3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3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3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3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3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3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3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3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3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3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3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3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3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3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3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3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3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3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3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3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3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3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3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3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3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3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3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3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3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3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3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3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3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3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3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3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3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3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3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3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3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3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3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3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3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3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3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3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3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3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3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3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3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3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3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3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3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3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3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3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3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3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3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3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3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3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3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3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3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3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3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3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3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3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3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3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3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A846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3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3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3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3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3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3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3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3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3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3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3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3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3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3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3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3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3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3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3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3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3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3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3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3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3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3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3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3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3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3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3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3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3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3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3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3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3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3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3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3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3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3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3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3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3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3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3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3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3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3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3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3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3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3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3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3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3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3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3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3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3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3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3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3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3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3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3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3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3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3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3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3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3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3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3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x14ac:dyDescent="0.3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x14ac:dyDescent="0.3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x14ac:dyDescent="0.3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x14ac:dyDescent="0.3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x14ac:dyDescent="0.3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x14ac:dyDescent="0.3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x14ac:dyDescent="0.3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ht="24" x14ac:dyDescent="0.3">
      <c r="B276" s="38" t="s">
        <v>26</v>
      </c>
      <c r="C276" s="39">
        <f>SUM(C269:C275)</f>
        <v>21149</v>
      </c>
      <c r="D276" s="39">
        <f>SUM(D269:D275)</f>
        <v>16308</v>
      </c>
      <c r="E276" s="94">
        <f>AVERAGE(E269:E275)</f>
        <v>0.68185568131589236</v>
      </c>
      <c r="F276" s="39">
        <f>SUM(F269:F275)</f>
        <v>2730</v>
      </c>
      <c r="G276" s="94">
        <f>AVERAGE(G269:G275)</f>
        <v>0.11471601931379023</v>
      </c>
      <c r="H276" s="39">
        <f>SUM(H269:H275)</f>
        <v>0</v>
      </c>
      <c r="I276" s="94">
        <f>AVERAGE(I269:I275)</f>
        <v>0</v>
      </c>
      <c r="J276" s="39">
        <f>SUM(J269:J275)</f>
        <v>2111</v>
      </c>
      <c r="K276" s="94">
        <f>AVERAGE(K269:K275)</f>
        <v>0.20342829937031739</v>
      </c>
      <c r="L276" s="39">
        <f>SUM(L269:L275)</f>
        <v>0</v>
      </c>
      <c r="M276" s="94">
        <f>AVERAGE(M269:M275)</f>
        <v>0</v>
      </c>
    </row>
    <row r="277" spans="2:13" x14ac:dyDescent="0.3">
      <c r="D277" s="1"/>
    </row>
    <row r="278" spans="2:13" x14ac:dyDescent="0.3">
      <c r="D278" s="1"/>
    </row>
    <row r="279" spans="2:13" x14ac:dyDescent="0.3">
      <c r="D279" s="1"/>
    </row>
    <row r="280" spans="2:13" x14ac:dyDescent="0.3">
      <c r="D280" s="1"/>
    </row>
    <row r="281" spans="2:13" x14ac:dyDescent="0.3">
      <c r="D281" s="1"/>
    </row>
    <row r="282" spans="2:13" x14ac:dyDescent="0.3">
      <c r="D282" s="1"/>
    </row>
    <row r="283" spans="2:13" x14ac:dyDescent="0.3">
      <c r="D283" s="1"/>
    </row>
    <row r="284" spans="2:13" x14ac:dyDescent="0.3">
      <c r="D284" s="1"/>
    </row>
    <row r="285" spans="2:13" x14ac:dyDescent="0.3">
      <c r="D285" s="1"/>
    </row>
    <row r="286" spans="2:13" x14ac:dyDescent="0.3">
      <c r="D286" s="1"/>
    </row>
    <row r="287" spans="2:13" x14ac:dyDescent="0.3">
      <c r="D287" s="1"/>
    </row>
    <row r="288" spans="2:13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SUM(Tabla18203[Total])</f>
        <v>148432.02999999997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3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3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3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3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3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3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3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3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3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3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3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3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3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3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3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3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3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3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3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3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3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3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3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3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3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3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3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3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3">
      <c r="D46" s="1"/>
    </row>
    <row r="47" spans="2:13" x14ac:dyDescent="0.3">
      <c r="D47" s="1"/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6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SUM(Tabla18204[Total])</f>
        <v>200109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3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3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3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3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3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3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3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3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3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3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3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3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3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3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3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3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3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3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3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3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3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3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3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3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3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3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3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3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3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3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3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3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3">
      <c r="D50" s="1"/>
    </row>
    <row r="51" spans="2:13" x14ac:dyDescent="0.3">
      <c r="D51" s="1"/>
    </row>
    <row r="52" spans="2:13" x14ac:dyDescent="0.3">
      <c r="D52" s="1"/>
    </row>
    <row r="53" spans="2:13" x14ac:dyDescent="0.3">
      <c r="D53" s="1"/>
    </row>
    <row r="54" spans="2:13" x14ac:dyDescent="0.3">
      <c r="D54" s="1"/>
    </row>
    <row r="55" spans="2:13" x14ac:dyDescent="0.3">
      <c r="D55" s="1"/>
    </row>
    <row r="56" spans="2:13" x14ac:dyDescent="0.3">
      <c r="D56" s="1"/>
    </row>
    <row r="57" spans="2:13" x14ac:dyDescent="0.3">
      <c r="D57" s="1"/>
    </row>
    <row r="58" spans="2:13" x14ac:dyDescent="0.3">
      <c r="D58" s="1"/>
    </row>
    <row r="59" spans="2:13" x14ac:dyDescent="0.3">
      <c r="D59" s="1"/>
    </row>
    <row r="60" spans="2:13" x14ac:dyDescent="0.3">
      <c r="D60" s="1"/>
    </row>
    <row r="61" spans="2:13" x14ac:dyDescent="0.3">
      <c r="D61" s="1"/>
    </row>
    <row r="62" spans="2:13" x14ac:dyDescent="0.3">
      <c r="D62" s="1"/>
    </row>
    <row r="63" spans="2:13" x14ac:dyDescent="0.3">
      <c r="D63" s="1"/>
    </row>
    <row r="64" spans="2:13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7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SUM(Tabla18205[Total])</f>
        <v>155801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3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3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3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3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3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3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3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3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3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3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3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3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3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3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3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3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3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3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3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3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3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3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3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3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3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3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3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3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3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3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53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SUM(Tabla18206[Total])</f>
        <v>87395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3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3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3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3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3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3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3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3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3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3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3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3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3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3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3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3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3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3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3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3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3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3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3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3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3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3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3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3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3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3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3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9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SUM(Tabla18207[Total])</f>
        <v>29148</v>
      </c>
      <c r="D6" s="4"/>
    </row>
    <row r="7" spans="2:16" x14ac:dyDescent="0.3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3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29138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3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3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3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3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3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3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3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3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3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3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3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3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3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3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3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3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3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3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3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3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3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3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3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3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3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3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3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3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3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3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4.4" x14ac:dyDescent="0.3"/>
  <sheetData>
    <row r="1" spans="1:12" x14ac:dyDescent="0.3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3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3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3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3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3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3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3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3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3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3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3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3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3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3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3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3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3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3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3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3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3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3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3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3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3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3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3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3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3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5" thickBot="1" x14ac:dyDescent="0.3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4.6" thickTop="1" x14ac:dyDescent="0.3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4.4" x14ac:dyDescent="0.3"/>
  <cols>
    <col min="5" max="5" width="11.44140625" customWidth="1"/>
  </cols>
  <sheetData>
    <row r="2" spans="2:13" x14ac:dyDescent="0.3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3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3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3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3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3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3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3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3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3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3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3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3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3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3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3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3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3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3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3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3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3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3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3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3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3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3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3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3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3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5" thickBot="1" x14ac:dyDescent="0.3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4.6" thickTop="1" x14ac:dyDescent="0.3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WASSPerformance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2016-06-03T14:28:07Z</dcterms:created>
  <dcterms:modified xsi:type="dcterms:W3CDTF">2018-09-17T23:05:45Z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