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ocuments/ASAP/ReporteSemanal/Performance by NE JAMU-WASS week/"/>
    </mc:Choice>
  </mc:AlternateContent>
  <xr:revisionPtr revIDLastSave="0" documentId="13_ncr:1_{876FE52A-9903-BC4F-8AE2-195F6C53AFF2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DSLAM" sheetId="4" r:id="rId5"/>
    <sheet name="JAM_MDVL" sheetId="1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I36" i="1"/>
  <c r="J36" i="1"/>
  <c r="H14" i="1"/>
  <c r="I14" i="1"/>
  <c r="J14" i="1"/>
  <c r="H15" i="1"/>
  <c r="I15" i="1"/>
  <c r="J15" i="1"/>
  <c r="H16" i="1"/>
  <c r="I16" i="1"/>
  <c r="J16" i="1"/>
  <c r="H57" i="1"/>
  <c r="I57" i="1"/>
  <c r="J57" i="1"/>
  <c r="H50" i="1"/>
  <c r="I50" i="1"/>
  <c r="J50" i="1"/>
  <c r="H17" i="1"/>
  <c r="I17" i="1"/>
  <c r="J17" i="1"/>
  <c r="H29" i="1"/>
  <c r="I29" i="1"/>
  <c r="J29" i="1"/>
  <c r="H60" i="1"/>
  <c r="I60" i="1"/>
  <c r="J60" i="1"/>
  <c r="H52" i="1"/>
  <c r="I52" i="1"/>
  <c r="J52" i="1"/>
  <c r="H38" i="1"/>
  <c r="I38" i="1"/>
  <c r="J38" i="1"/>
  <c r="H62" i="1"/>
  <c r="I62" i="1"/>
  <c r="J62" i="1"/>
  <c r="H28" i="1"/>
  <c r="I28" i="1"/>
  <c r="J28" i="1"/>
  <c r="H49" i="1"/>
  <c r="I49" i="1"/>
  <c r="J49" i="1"/>
  <c r="H25" i="1"/>
  <c r="I25" i="1"/>
  <c r="J25" i="1"/>
  <c r="H22" i="1"/>
  <c r="I22" i="1"/>
  <c r="J22" i="1"/>
  <c r="H33" i="1"/>
  <c r="I33" i="1"/>
  <c r="J33" i="1"/>
  <c r="H63" i="1"/>
  <c r="I63" i="1"/>
  <c r="J63" i="1"/>
  <c r="H34" i="1"/>
  <c r="I34" i="1"/>
  <c r="J34" i="1"/>
  <c r="H44" i="1"/>
  <c r="I44" i="1"/>
  <c r="J44" i="1"/>
  <c r="H18" i="1"/>
  <c r="I18" i="1"/>
  <c r="J18" i="1"/>
  <c r="H9" i="1"/>
  <c r="I9" i="1"/>
  <c r="J9" i="1"/>
  <c r="H51" i="1"/>
  <c r="I51" i="1"/>
  <c r="J51" i="1"/>
  <c r="H13" i="1"/>
  <c r="I13" i="1"/>
  <c r="J13" i="1"/>
  <c r="H12" i="1"/>
  <c r="I12" i="1"/>
  <c r="J12" i="1"/>
  <c r="H26" i="1"/>
  <c r="I26" i="1"/>
  <c r="J26" i="1"/>
  <c r="H21" i="1"/>
  <c r="I21" i="1"/>
  <c r="J21" i="1"/>
  <c r="H39" i="1"/>
  <c r="I39" i="1"/>
  <c r="J39" i="1"/>
  <c r="H30" i="1"/>
  <c r="I30" i="1"/>
  <c r="J30" i="1"/>
  <c r="H20" i="1"/>
  <c r="I20" i="1"/>
  <c r="J20" i="1"/>
  <c r="H35" i="1"/>
  <c r="I35" i="1"/>
  <c r="J35" i="1"/>
  <c r="H53" i="1"/>
  <c r="I53" i="1"/>
  <c r="J53" i="1"/>
  <c r="H46" i="1"/>
  <c r="I46" i="1"/>
  <c r="J46" i="1"/>
  <c r="H64" i="1"/>
  <c r="I64" i="1"/>
  <c r="J64" i="1"/>
  <c r="H31" i="1"/>
  <c r="I31" i="1"/>
  <c r="J31" i="1"/>
  <c r="H55" i="1"/>
  <c r="I55" i="1"/>
  <c r="J55" i="1"/>
  <c r="H27" i="1"/>
  <c r="I27" i="1"/>
  <c r="J27" i="1"/>
  <c r="H19" i="1"/>
  <c r="I19" i="1"/>
  <c r="J19" i="1"/>
  <c r="H58" i="1"/>
  <c r="I58" i="1"/>
  <c r="J58" i="1"/>
  <c r="H32" i="1"/>
  <c r="I32" i="1"/>
  <c r="J32" i="1"/>
  <c r="H43" i="1"/>
  <c r="I43" i="1"/>
  <c r="J43" i="1"/>
  <c r="H37" i="1"/>
  <c r="I37" i="1"/>
  <c r="J37" i="1"/>
  <c r="H11" i="1"/>
  <c r="I11" i="1"/>
  <c r="J11" i="1"/>
  <c r="H47" i="1"/>
  <c r="I47" i="1"/>
  <c r="J47" i="1"/>
  <c r="H24" i="1"/>
  <c r="I24" i="1"/>
  <c r="J24" i="1"/>
  <c r="H40" i="1"/>
  <c r="I40" i="1"/>
  <c r="J40" i="1"/>
  <c r="H42" i="1"/>
  <c r="I42" i="1"/>
  <c r="J42" i="1"/>
  <c r="H41" i="1"/>
  <c r="I41" i="1"/>
  <c r="J41" i="1"/>
  <c r="H56" i="1"/>
  <c r="I56" i="1"/>
  <c r="J56" i="1"/>
  <c r="H59" i="1"/>
  <c r="I59" i="1"/>
  <c r="J59" i="1"/>
  <c r="H23" i="1"/>
  <c r="I23" i="1"/>
  <c r="J23" i="1"/>
  <c r="H54" i="1"/>
  <c r="I54" i="1"/>
  <c r="J54" i="1"/>
  <c r="H10" i="1"/>
  <c r="I10" i="1"/>
  <c r="J10" i="1"/>
  <c r="H45" i="1"/>
  <c r="I45" i="1"/>
  <c r="J45" i="1"/>
  <c r="H48" i="1"/>
  <c r="I48" i="1"/>
  <c r="J48" i="1"/>
  <c r="H61" i="1"/>
  <c r="I61" i="1"/>
  <c r="J61" i="1"/>
  <c r="G4" i="3" l="1"/>
  <c r="I16" i="3"/>
  <c r="H16" i="3"/>
  <c r="G16" i="3"/>
  <c r="I29" i="3"/>
  <c r="H29" i="3"/>
  <c r="G29" i="3"/>
  <c r="I26" i="3"/>
  <c r="H26" i="3"/>
  <c r="G26" i="3"/>
  <c r="I44" i="3"/>
  <c r="H44" i="3"/>
  <c r="G44" i="3"/>
  <c r="I58" i="3"/>
  <c r="H58" i="3"/>
  <c r="G58" i="3"/>
  <c r="I57" i="3"/>
  <c r="H57" i="3"/>
  <c r="G57" i="3"/>
  <c r="I40" i="3"/>
  <c r="H40" i="3"/>
  <c r="G40" i="3"/>
  <c r="I56" i="3"/>
  <c r="H56" i="3"/>
  <c r="G56" i="3"/>
  <c r="I53" i="3"/>
  <c r="H53" i="3"/>
  <c r="G53" i="3"/>
  <c r="I55" i="3"/>
  <c r="H55" i="3"/>
  <c r="G55" i="3"/>
  <c r="I27" i="3"/>
  <c r="H27" i="3"/>
  <c r="G27" i="3"/>
  <c r="I34" i="3"/>
  <c r="H34" i="3"/>
  <c r="G34" i="3"/>
  <c r="I23" i="3"/>
  <c r="H23" i="3"/>
  <c r="G23" i="3"/>
  <c r="I52" i="3"/>
  <c r="H52" i="3"/>
  <c r="G52" i="3"/>
  <c r="I49" i="3"/>
  <c r="H49" i="3"/>
  <c r="G49" i="3"/>
  <c r="I38" i="3"/>
  <c r="H38" i="3"/>
  <c r="G38" i="3"/>
  <c r="I25" i="3"/>
  <c r="H25" i="3"/>
  <c r="G25" i="3"/>
  <c r="I39" i="3"/>
  <c r="H39" i="3"/>
  <c r="G39" i="3"/>
  <c r="I32" i="3"/>
  <c r="H32" i="3"/>
  <c r="G32" i="3"/>
  <c r="I33" i="3"/>
  <c r="H33" i="3"/>
  <c r="G33" i="3"/>
  <c r="I24" i="3"/>
  <c r="H24" i="3"/>
  <c r="G24" i="3"/>
  <c r="I13" i="3"/>
  <c r="H13" i="3"/>
  <c r="G13" i="3"/>
  <c r="I48" i="3"/>
  <c r="H48" i="3"/>
  <c r="G48" i="3"/>
  <c r="I37" i="3"/>
  <c r="H37" i="3"/>
  <c r="G37" i="3"/>
  <c r="I22" i="3"/>
  <c r="H22" i="3"/>
  <c r="G22" i="3"/>
  <c r="I41" i="3"/>
  <c r="H41" i="3"/>
  <c r="G41" i="3"/>
  <c r="I54" i="3"/>
  <c r="H54" i="3"/>
  <c r="G54" i="3"/>
  <c r="I45" i="3"/>
  <c r="H45" i="3"/>
  <c r="G45" i="3"/>
  <c r="I14" i="3"/>
  <c r="H14" i="3"/>
  <c r="G14" i="3"/>
  <c r="I51" i="3"/>
  <c r="H51" i="3"/>
  <c r="G51" i="3"/>
  <c r="I46" i="3"/>
  <c r="H46" i="3"/>
  <c r="G46" i="3"/>
  <c r="I15" i="3"/>
  <c r="H15" i="3"/>
  <c r="G15" i="3"/>
  <c r="I20" i="3"/>
  <c r="H20" i="3"/>
  <c r="G20" i="3"/>
  <c r="I19" i="3"/>
  <c r="H19" i="3"/>
  <c r="G19" i="3"/>
  <c r="I21" i="3"/>
  <c r="H21" i="3"/>
  <c r="G21" i="3"/>
  <c r="I3" i="3"/>
  <c r="H3" i="3"/>
  <c r="G3" i="3"/>
  <c r="I11" i="3"/>
  <c r="H11" i="3"/>
  <c r="G11" i="3"/>
  <c r="I5" i="3"/>
  <c r="H5" i="3"/>
  <c r="G5" i="3"/>
  <c r="I6" i="3"/>
  <c r="H6" i="3"/>
  <c r="G6" i="3"/>
  <c r="I28" i="3"/>
  <c r="H28" i="3"/>
  <c r="G28" i="3"/>
  <c r="I30" i="3"/>
  <c r="H30" i="3"/>
  <c r="G30" i="3"/>
  <c r="I8" i="3"/>
  <c r="H8" i="3"/>
  <c r="G8" i="3"/>
  <c r="I50" i="3"/>
  <c r="H50" i="3"/>
  <c r="G50" i="3"/>
  <c r="I47" i="3"/>
  <c r="H47" i="3"/>
  <c r="G47" i="3"/>
  <c r="I10" i="3"/>
  <c r="H10" i="3"/>
  <c r="G10" i="3"/>
  <c r="I35" i="3"/>
  <c r="H35" i="3"/>
  <c r="G35" i="3"/>
  <c r="I9" i="3"/>
  <c r="H9" i="3"/>
  <c r="G9" i="3"/>
  <c r="I18" i="3"/>
  <c r="H18" i="3"/>
  <c r="G18" i="3"/>
  <c r="I31" i="3"/>
  <c r="H31" i="3"/>
  <c r="G31" i="3"/>
  <c r="I12" i="3"/>
  <c r="H12" i="3"/>
  <c r="G12" i="3"/>
  <c r="I43" i="3"/>
  <c r="H43" i="3"/>
  <c r="G43" i="3"/>
  <c r="I17" i="3"/>
  <c r="H17" i="3"/>
  <c r="G17" i="3"/>
  <c r="I36" i="3"/>
  <c r="H36" i="3"/>
  <c r="G36" i="3"/>
  <c r="I7" i="3"/>
  <c r="H7" i="3"/>
  <c r="G7" i="3"/>
  <c r="I42" i="3"/>
  <c r="H42" i="3"/>
  <c r="G42" i="3"/>
  <c r="I4" i="3"/>
  <c r="H4" i="3"/>
  <c r="I22" i="2"/>
  <c r="H22" i="2"/>
  <c r="G22" i="2"/>
  <c r="I27" i="2"/>
  <c r="H27" i="2"/>
  <c r="G27" i="2"/>
  <c r="I36" i="2"/>
  <c r="H36" i="2"/>
  <c r="G36" i="2"/>
  <c r="I17" i="2"/>
  <c r="H17" i="2"/>
  <c r="G17" i="2"/>
  <c r="I20" i="2"/>
  <c r="H20" i="2"/>
  <c r="G20" i="2"/>
  <c r="I10" i="2"/>
  <c r="H10" i="2"/>
  <c r="G10" i="2"/>
  <c r="I15" i="2"/>
  <c r="H15" i="2"/>
  <c r="G15" i="2"/>
  <c r="I5" i="2"/>
  <c r="H5" i="2"/>
  <c r="G5" i="2"/>
  <c r="I46" i="2"/>
  <c r="H46" i="2"/>
  <c r="G46" i="2"/>
  <c r="I19" i="2"/>
  <c r="H19" i="2"/>
  <c r="G19" i="2"/>
  <c r="I31" i="2"/>
  <c r="H31" i="2"/>
  <c r="G31" i="2"/>
  <c r="I30" i="2"/>
  <c r="H30" i="2"/>
  <c r="G30" i="2"/>
  <c r="I50" i="2"/>
  <c r="H50" i="2"/>
  <c r="G50" i="2"/>
  <c r="I45" i="2"/>
  <c r="H45" i="2"/>
  <c r="G45" i="2"/>
  <c r="I32" i="2"/>
  <c r="H32" i="2"/>
  <c r="G32" i="2"/>
  <c r="I13" i="2"/>
  <c r="H13" i="2"/>
  <c r="G13" i="2"/>
  <c r="I14" i="2"/>
  <c r="H14" i="2"/>
  <c r="G14" i="2"/>
  <c r="I29" i="2"/>
  <c r="H29" i="2"/>
  <c r="G29" i="2"/>
  <c r="I12" i="2"/>
  <c r="H12" i="2"/>
  <c r="G12" i="2"/>
  <c r="I58" i="2"/>
  <c r="H58" i="2"/>
  <c r="G58" i="2"/>
  <c r="I16" i="2"/>
  <c r="H16" i="2"/>
  <c r="G16" i="2"/>
  <c r="I57" i="2"/>
  <c r="H57" i="2"/>
  <c r="G57" i="2"/>
  <c r="I9" i="2"/>
  <c r="H9" i="2"/>
  <c r="G9" i="2"/>
  <c r="I8" i="2"/>
  <c r="H8" i="2"/>
  <c r="G8" i="2"/>
  <c r="I47" i="2"/>
  <c r="H47" i="2"/>
  <c r="G47" i="2"/>
  <c r="I24" i="2"/>
  <c r="H24" i="2"/>
  <c r="G24" i="2"/>
  <c r="I28" i="2"/>
  <c r="H28" i="2"/>
  <c r="G28" i="2"/>
  <c r="I42" i="2"/>
  <c r="H42" i="2"/>
  <c r="G42" i="2"/>
  <c r="I18" i="2"/>
  <c r="H18" i="2"/>
  <c r="G18" i="2"/>
  <c r="I4" i="2"/>
  <c r="H4" i="2"/>
  <c r="G4" i="2"/>
  <c r="I40" i="2"/>
  <c r="H40" i="2"/>
  <c r="G40" i="2"/>
  <c r="I6" i="2"/>
  <c r="H6" i="2"/>
  <c r="G6" i="2"/>
  <c r="I43" i="2"/>
  <c r="H43" i="2"/>
  <c r="G43" i="2"/>
  <c r="I33" i="2"/>
  <c r="H33" i="2"/>
  <c r="G33" i="2"/>
  <c r="I44" i="2"/>
  <c r="H44" i="2"/>
  <c r="G44" i="2"/>
  <c r="I35" i="2"/>
  <c r="H35" i="2"/>
  <c r="G35" i="2"/>
  <c r="I26" i="2"/>
  <c r="H26" i="2"/>
  <c r="G26" i="2"/>
  <c r="I34" i="2"/>
  <c r="H34" i="2"/>
  <c r="G34" i="2"/>
  <c r="I11" i="2"/>
  <c r="H11" i="2"/>
  <c r="G11" i="2"/>
  <c r="I52" i="2"/>
  <c r="H52" i="2"/>
  <c r="G52" i="2"/>
  <c r="I51" i="2"/>
  <c r="H51" i="2"/>
  <c r="G51" i="2"/>
  <c r="I39" i="2"/>
  <c r="H39" i="2"/>
  <c r="G39" i="2"/>
  <c r="I48" i="2"/>
  <c r="H48" i="2"/>
  <c r="G48" i="2"/>
  <c r="I7" i="2"/>
  <c r="H7" i="2"/>
  <c r="G7" i="2"/>
  <c r="I49" i="2"/>
  <c r="H49" i="2"/>
  <c r="G49" i="2"/>
  <c r="I56" i="2"/>
  <c r="H56" i="2"/>
  <c r="G56" i="2"/>
  <c r="I25" i="2"/>
  <c r="H25" i="2"/>
  <c r="G25" i="2"/>
  <c r="I55" i="2"/>
  <c r="H55" i="2"/>
  <c r="G55" i="2"/>
  <c r="I3" i="2"/>
  <c r="H3" i="2"/>
  <c r="G3" i="2"/>
  <c r="I41" i="2"/>
  <c r="H41" i="2"/>
  <c r="G41" i="2"/>
  <c r="I21" i="2"/>
  <c r="H21" i="2"/>
  <c r="G21" i="2"/>
  <c r="I54" i="2"/>
  <c r="H54" i="2"/>
  <c r="G54" i="2"/>
  <c r="I23" i="2"/>
  <c r="H23" i="2"/>
  <c r="G23" i="2"/>
  <c r="I38" i="2"/>
  <c r="H38" i="2"/>
  <c r="G38" i="2"/>
  <c r="I37" i="2"/>
  <c r="H37" i="2"/>
  <c r="G37" i="2"/>
  <c r="I53" i="2"/>
  <c r="H53" i="2"/>
  <c r="G53" i="2"/>
  <c r="B5" i="1" l="1"/>
  <c r="B4" i="1"/>
  <c r="B3" i="1"/>
  <c r="B2" i="1"/>
</calcChain>
</file>

<file path=xl/sharedStrings.xml><?xml version="1.0" encoding="utf-8"?>
<sst xmlns="http://schemas.openxmlformats.org/spreadsheetml/2006/main" count="221" uniqueCount="86">
  <si>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</si>
  <si>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</si>
  <si>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</si>
  <si>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</si>
  <si>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</si>
  <si>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</si>
  <si>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</si>
  <si>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</si>
  <si>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</si>
  <si>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</si>
  <si>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</si>
  <si>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</si>
  <si>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</si>
  <si>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BAR_CVVM</t>
  </si>
  <si>
    <t>BAR_EMA</t>
  </si>
  <si>
    <t>BAR_EMA2</t>
  </si>
  <si>
    <t>BAR_SC14B</t>
  </si>
  <si>
    <t>BAR_SC31</t>
  </si>
  <si>
    <t>CAY_CVVM</t>
  </si>
  <si>
    <t>CAY_EMA</t>
  </si>
  <si>
    <t>CAY_GNBND</t>
  </si>
  <si>
    <t>CMV_CARL</t>
  </si>
  <si>
    <t>CMV_PMBK</t>
  </si>
  <si>
    <t>CMV_PTMR</t>
  </si>
  <si>
    <t>JAM_BRA4</t>
  </si>
  <si>
    <t>JAM_CALIX</t>
  </si>
  <si>
    <t>JAM_CAR3</t>
  </si>
  <si>
    <t>JAM_CARL</t>
  </si>
  <si>
    <t>JAM_CENT</t>
  </si>
  <si>
    <t>JAM_CTG1</t>
  </si>
  <si>
    <t>JAM_CVVM</t>
  </si>
  <si>
    <t>JAM_DGPT</t>
  </si>
  <si>
    <t>JAM_DSLAM</t>
  </si>
  <si>
    <t>JAM_HUA2</t>
  </si>
  <si>
    <t>JAM_LDAP</t>
  </si>
  <si>
    <t>JAM_MDVL</t>
  </si>
  <si>
    <t>JAM_MOBY</t>
  </si>
  <si>
    <t>JAM_MONA</t>
  </si>
  <si>
    <t>JAM_MONT</t>
  </si>
  <si>
    <t>JAM_MSAN</t>
  </si>
  <si>
    <t>JAM_MYPN</t>
  </si>
  <si>
    <t>JAM_N2P</t>
  </si>
  <si>
    <t>JAM_NRTH</t>
  </si>
  <si>
    <t>JAM_OCHO</t>
  </si>
  <si>
    <t>JAM_PMBK</t>
  </si>
  <si>
    <t>JAM_PROG</t>
  </si>
  <si>
    <t>JAM_PTAN</t>
  </si>
  <si>
    <t>JAM_PTMR</t>
  </si>
  <si>
    <t>JAM_ROSE</t>
  </si>
  <si>
    <t>JAM_SABY</t>
  </si>
  <si>
    <t>JAM_SJON</t>
  </si>
  <si>
    <t>JAM_SNS1</t>
  </si>
  <si>
    <t>JAM_SNS2</t>
  </si>
  <si>
    <t>JAM_SPTN</t>
  </si>
  <si>
    <t>JAM_STHL</t>
  </si>
  <si>
    <t>JAM_WST2</t>
  </si>
  <si>
    <t>JAM_ZBRA</t>
  </si>
  <si>
    <t>JM-PBK-TX-</t>
  </si>
  <si>
    <t>NOR_CVVM</t>
  </si>
  <si>
    <t>SOU_CVVM</t>
  </si>
  <si>
    <t>JAM_EMA</t>
  </si>
  <si>
    <t>JAM_SC14B</t>
  </si>
  <si>
    <t>SIMA_TRY_MOD_SUB:Error trying to modify subscriber</t>
  </si>
  <si>
    <t>SIMA_ARRAYBOUND_OUT:SIMA-response: Array Index Out Of Bounds Exception</t>
  </si>
  <si>
    <t>SIMA_CANT_DELETE_SUB:Can't delete Subscriber from database</t>
  </si>
  <si>
    <t>SIMA_SUBS_TO_EXPIRED:Prepaid Subscriber To has Expired</t>
  </si>
  <si>
    <t>SIMA_DB_CONNEC_ERROR:Generic Database connection error</t>
  </si>
  <si>
    <t>SIMA_PIN_ALRDYEXISTS:PIN already exists in the database</t>
  </si>
  <si>
    <t>SIMA_MUST_BE_PREPAID:Subscribers must be Prepaid</t>
  </si>
  <si>
    <t>SIMA_CANT_UPDATE:Can't update Subscriber General Info in database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</si>
  <si>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</si>
  <si>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</si>
  <si>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</si>
  <si>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DSLAM10_IFINDEXNOCOR:The Ifindex generated is not correct.</t>
  </si>
  <si>
    <t>DSLAM_EXHAUSTEDRSET:Exhausted Resultset</t>
  </si>
  <si>
    <t>DMS100_NEP_DB_ERROR:Information not found in NEP data base</t>
  </si>
  <si>
    <t>DMS100_NO_UDETMATCH:No User Defined Exit Type Found</t>
  </si>
  <si>
    <t>JAM_OLHB</t>
  </si>
  <si>
    <t>JAM_WSH1</t>
  </si>
  <si>
    <t>JAM_HBVW</t>
  </si>
  <si>
    <t>JAM_OCBR</t>
  </si>
  <si>
    <t>JAM_WEST</t>
  </si>
  <si>
    <t>SIMAPIN_ALRDYEXISTS:PIN already exists in the database</t>
  </si>
  <si>
    <t>DMS100_LENNOBEASSDN:The LEN is either invalid or not assigned, Please check the LEN</t>
  </si>
  <si>
    <t>BAR_COMG</t>
  </si>
  <si>
    <t>CAY_VOX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</si>
</sst>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64" totalsRowShown="0">
  <autoFilter ref="C8:J64" xr:uid="{00000000-0009-0000-0100-000001000000}"/>
  <sortState ref="C9:J64">
    <sortCondition descending="1" ref="C8:C64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58" totalsRowShown="0">
  <autoFilter ref="B2:I58" xr:uid="{F36133E0-1D10-448C-8F5F-F59A14EFC021}"/>
  <sortState ref="B3:I58">
    <sortCondition descending="1" ref="F2:F58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58" totalsRowShown="0">
  <autoFilter ref="B2:I58" xr:uid="{D467E664-69FE-4BD6-89D8-FB663C697635}"/>
  <sortState ref="B3:I58">
    <sortCondition descending="1" ref="E2:E58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11" totalsRowShown="0" headerRowDxfId="5" headerRowBorderDxfId="4" tableBorderDxfId="3">
  <autoFilter ref="B2:C11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7" totalsRowShown="0">
  <autoFilter ref="B2:C7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5" totalsRowShown="0" headerRowDxfId="2" headerRowBorderDxfId="1" tableBorderDxfId="0">
  <autoFilter ref="B2:C5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topLeftCell="B8" workbookViewId="0">
      <selection activeCell="L16" sqref="L16"/>
    </sheetView>
  </sheetViews>
  <sheetFormatPr baseColWidth="10" defaultColWidth="11.5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2">
        <v>43290</v>
      </c>
    </row>
    <row r="2" spans="1:10" x14ac:dyDescent="0.2">
      <c r="A2" s="1" t="s">
        <v>0</v>
      </c>
      <c r="B2">
        <f>SUM(Tabla1[WOS])</f>
        <v>53197</v>
      </c>
    </row>
    <row r="3" spans="1:10" x14ac:dyDescent="0.2">
      <c r="A3" s="1" t="s">
        <v>1</v>
      </c>
      <c r="B3">
        <f>SUM(Tabla1[COMPLETE])</f>
        <v>47673</v>
      </c>
    </row>
    <row r="4" spans="1:10" x14ac:dyDescent="0.2">
      <c r="A4" s="1" t="s">
        <v>2</v>
      </c>
      <c r="B4">
        <f>SUM(Tabla1[FAILED])</f>
        <v>4001</v>
      </c>
    </row>
    <row r="5" spans="1:10" x14ac:dyDescent="0.2">
      <c r="A5" s="1" t="s">
        <v>3</v>
      </c>
      <c r="B5">
        <f>SUM(Tabla1[TIMEOUT])</f>
        <v>1523</v>
      </c>
    </row>
    <row r="6" spans="1:10" x14ac:dyDescent="0.2">
      <c r="A6" s="1" t="s">
        <v>10</v>
      </c>
      <c r="B6" s="2">
        <v>43296.999988425923</v>
      </c>
    </row>
    <row r="7" spans="1:10" x14ac:dyDescent="0.2">
      <c r="A7" s="4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5">
        <v>16601</v>
      </c>
      <c r="D9" s="5" t="s">
        <v>60</v>
      </c>
      <c r="E9" s="5">
        <v>16537</v>
      </c>
      <c r="F9" s="5">
        <v>64</v>
      </c>
      <c r="G9" s="5"/>
      <c r="H9" s="3">
        <f>Tabla1[[#This Row],[COMPLETE]]/Tabla1[[#This Row],[WOS]]</f>
        <v>0.99614481055358106</v>
      </c>
      <c r="I9" s="3">
        <f>Tabla1[[#This Row],[FAILED]]/Tabla1[[#This Row],[WOS]]</f>
        <v>3.8551894464188903E-3</v>
      </c>
      <c r="J9" s="3">
        <f>Tabla1[[#This Row],[TIMEOUT]]/Tabla1[[#This Row],[WOS]]</f>
        <v>0</v>
      </c>
    </row>
    <row r="10" spans="1:10" x14ac:dyDescent="0.2">
      <c r="C10" s="5">
        <v>11818</v>
      </c>
      <c r="D10" s="5" t="s">
        <v>57</v>
      </c>
      <c r="E10" s="5">
        <v>9761</v>
      </c>
      <c r="F10" s="5">
        <v>2057</v>
      </c>
      <c r="G10" s="5"/>
      <c r="H10" s="3">
        <f>Tabla1[[#This Row],[COMPLETE]]/Tabla1[[#This Row],[WOS]]</f>
        <v>0.82594347605347773</v>
      </c>
      <c r="I10" s="3">
        <f>Tabla1[[#This Row],[FAILED]]/Tabla1[[#This Row],[WOS]]</f>
        <v>0.17405652394652227</v>
      </c>
      <c r="J10" s="3">
        <f>Tabla1[[#This Row],[TIMEOUT]]/Tabla1[[#This Row],[WOS]]</f>
        <v>0</v>
      </c>
    </row>
    <row r="11" spans="1:10" x14ac:dyDescent="0.2">
      <c r="C11" s="5">
        <v>4853</v>
      </c>
      <c r="D11" s="5" t="s">
        <v>61</v>
      </c>
      <c r="E11" s="5">
        <v>4844</v>
      </c>
      <c r="F11" s="5">
        <v>9</v>
      </c>
      <c r="G11" s="5"/>
      <c r="H11" s="3">
        <f>Tabla1[[#This Row],[COMPLETE]]/Tabla1[[#This Row],[WOS]]</f>
        <v>0.99814547702452094</v>
      </c>
      <c r="I11" s="3">
        <f>Tabla1[[#This Row],[FAILED]]/Tabla1[[#This Row],[WOS]]</f>
        <v>1.854522975479085E-3</v>
      </c>
      <c r="J11" s="3">
        <f>Tabla1[[#This Row],[TIMEOUT]]/Tabla1[[#This Row],[WOS]]</f>
        <v>0</v>
      </c>
    </row>
    <row r="12" spans="1:10" x14ac:dyDescent="0.2">
      <c r="C12" s="5">
        <v>4065</v>
      </c>
      <c r="D12" s="5" t="s">
        <v>34</v>
      </c>
      <c r="E12" s="5">
        <v>3829</v>
      </c>
      <c r="F12" s="5">
        <v>236</v>
      </c>
      <c r="G12" s="5"/>
      <c r="H12" s="3">
        <f>Tabla1[[#This Row],[COMPLETE]]/Tabla1[[#This Row],[WOS]]</f>
        <v>0.94194341943419435</v>
      </c>
      <c r="I12" s="3">
        <f>Tabla1[[#This Row],[FAILED]]/Tabla1[[#This Row],[WOS]]</f>
        <v>5.8056580565805656E-2</v>
      </c>
      <c r="J12" s="3">
        <f>Tabla1[[#This Row],[TIMEOUT]]/Tabla1[[#This Row],[WOS]]</f>
        <v>0</v>
      </c>
    </row>
    <row r="13" spans="1:10" x14ac:dyDescent="0.2">
      <c r="C13" s="5">
        <v>4032</v>
      </c>
      <c r="D13" s="5" t="s">
        <v>33</v>
      </c>
      <c r="E13" s="5">
        <v>3794</v>
      </c>
      <c r="F13" s="5">
        <v>238</v>
      </c>
      <c r="G13" s="5"/>
      <c r="H13" s="3">
        <f>Tabla1[[#This Row],[COMPLETE]]/Tabla1[[#This Row],[WOS]]</f>
        <v>0.94097222222222221</v>
      </c>
      <c r="I13" s="3">
        <f>Tabla1[[#This Row],[FAILED]]/Tabla1[[#This Row],[WOS]]</f>
        <v>5.9027777777777776E-2</v>
      </c>
      <c r="J13" s="3">
        <f>Tabla1[[#This Row],[TIMEOUT]]/Tabla1[[#This Row],[WOS]]</f>
        <v>0</v>
      </c>
    </row>
    <row r="14" spans="1:10" x14ac:dyDescent="0.2">
      <c r="C14" s="5">
        <v>1608</v>
      </c>
      <c r="D14" s="5" t="s">
        <v>14</v>
      </c>
      <c r="E14" s="5">
        <v>1605</v>
      </c>
      <c r="F14" s="5">
        <v>3</v>
      </c>
      <c r="G14" s="5"/>
      <c r="H14" s="3">
        <f>Tabla1[[#This Row],[COMPLETE]]/Tabla1[[#This Row],[WOS]]</f>
        <v>0.99813432835820892</v>
      </c>
      <c r="I14" s="3">
        <f>Tabla1[[#This Row],[FAILED]]/Tabla1[[#This Row],[WOS]]</f>
        <v>1.8656716417910447E-3</v>
      </c>
      <c r="J14" s="3">
        <f>Tabla1[[#This Row],[TIMEOUT]]/Tabla1[[#This Row],[WOS]]</f>
        <v>0</v>
      </c>
    </row>
    <row r="15" spans="1:10" x14ac:dyDescent="0.2">
      <c r="C15" s="5">
        <v>1468</v>
      </c>
      <c r="D15" s="5" t="s">
        <v>15</v>
      </c>
      <c r="E15" s="5">
        <v>1357</v>
      </c>
      <c r="F15" s="5">
        <v>111</v>
      </c>
      <c r="G15" s="5"/>
      <c r="H15" s="3">
        <f>Tabla1[[#This Row],[COMPLETE]]/Tabla1[[#This Row],[WOS]]</f>
        <v>0.92438692098092645</v>
      </c>
      <c r="I15" s="3">
        <f>Tabla1[[#This Row],[FAILED]]/Tabla1[[#This Row],[WOS]]</f>
        <v>7.5613079019073576E-2</v>
      </c>
      <c r="J15" s="3">
        <f>Tabla1[[#This Row],[TIMEOUT]]/Tabla1[[#This Row],[WOS]]</f>
        <v>0</v>
      </c>
    </row>
    <row r="16" spans="1:10" x14ac:dyDescent="0.2">
      <c r="C16" s="5">
        <v>1314</v>
      </c>
      <c r="D16" s="5" t="s">
        <v>16</v>
      </c>
      <c r="E16" s="5">
        <v>1281</v>
      </c>
      <c r="F16" s="5">
        <v>33</v>
      </c>
      <c r="G16" s="5"/>
      <c r="H16" s="3">
        <f>Tabla1[[#This Row],[COMPLETE]]/Tabla1[[#This Row],[WOS]]</f>
        <v>0.97488584474885842</v>
      </c>
      <c r="I16" s="3">
        <f>Tabla1[[#This Row],[FAILED]]/Tabla1[[#This Row],[WOS]]</f>
        <v>2.5114155251141551E-2</v>
      </c>
      <c r="J16" s="3">
        <f>Tabla1[[#This Row],[TIMEOUT]]/Tabla1[[#This Row],[WOS]]</f>
        <v>0</v>
      </c>
    </row>
    <row r="17" spans="3:10" x14ac:dyDescent="0.2">
      <c r="C17" s="5">
        <v>959</v>
      </c>
      <c r="D17" s="5" t="s">
        <v>19</v>
      </c>
      <c r="E17" s="5">
        <v>954</v>
      </c>
      <c r="F17" s="5">
        <v>5</v>
      </c>
      <c r="G17" s="5"/>
      <c r="H17" s="3">
        <f>Tabla1[[#This Row],[COMPLETE]]/Tabla1[[#This Row],[WOS]]</f>
        <v>0.99478623566214808</v>
      </c>
      <c r="I17" s="3">
        <f>Tabla1[[#This Row],[FAILED]]/Tabla1[[#This Row],[WOS]]</f>
        <v>5.2137643378519288E-3</v>
      </c>
      <c r="J17" s="3">
        <f>Tabla1[[#This Row],[TIMEOUT]]/Tabla1[[#This Row],[WOS]]</f>
        <v>0</v>
      </c>
    </row>
    <row r="18" spans="3:10" x14ac:dyDescent="0.2">
      <c r="C18" s="5">
        <v>935</v>
      </c>
      <c r="D18" s="5" t="s">
        <v>32</v>
      </c>
      <c r="E18" s="5">
        <v>631</v>
      </c>
      <c r="F18" s="5">
        <v>304</v>
      </c>
      <c r="G18" s="5"/>
      <c r="H18" s="3">
        <f>Tabla1[[#This Row],[COMPLETE]]/Tabla1[[#This Row],[WOS]]</f>
        <v>0.67486631016042786</v>
      </c>
      <c r="I18" s="3">
        <f>Tabla1[[#This Row],[FAILED]]/Tabla1[[#This Row],[WOS]]</f>
        <v>0.32513368983957219</v>
      </c>
      <c r="J18" s="3">
        <f>Tabla1[[#This Row],[TIMEOUT]]/Tabla1[[#This Row],[WOS]]</f>
        <v>0</v>
      </c>
    </row>
    <row r="19" spans="3:10" x14ac:dyDescent="0.2">
      <c r="C19" s="5">
        <v>674</v>
      </c>
      <c r="D19" s="5" t="s">
        <v>45</v>
      </c>
      <c r="E19" s="5"/>
      <c r="F19" s="5"/>
      <c r="G19" s="5">
        <v>674</v>
      </c>
      <c r="H19" s="3">
        <f>Tabla1[[#This Row],[COMPLETE]]/Tabla1[[#This Row],[WOS]]</f>
        <v>0</v>
      </c>
      <c r="I19" s="3">
        <f>Tabla1[[#This Row],[FAILED]]/Tabla1[[#This Row],[WOS]]</f>
        <v>0</v>
      </c>
      <c r="J19" s="3">
        <f>Tabla1[[#This Row],[TIMEOUT]]/Tabla1[[#This Row],[WOS]]</f>
        <v>1</v>
      </c>
    </row>
    <row r="20" spans="3:10" x14ac:dyDescent="0.2">
      <c r="C20" s="5">
        <v>588</v>
      </c>
      <c r="D20" s="5" t="s">
        <v>39</v>
      </c>
      <c r="E20" s="5">
        <v>391</v>
      </c>
      <c r="F20" s="5">
        <v>197</v>
      </c>
      <c r="G20" s="5"/>
      <c r="H20" s="3">
        <f>Tabla1[[#This Row],[COMPLETE]]/Tabla1[[#This Row],[WOS]]</f>
        <v>0.66496598639455784</v>
      </c>
      <c r="I20" s="3">
        <f>Tabla1[[#This Row],[FAILED]]/Tabla1[[#This Row],[WOS]]</f>
        <v>0.33503401360544216</v>
      </c>
      <c r="J20" s="3">
        <f>Tabla1[[#This Row],[TIMEOUT]]/Tabla1[[#This Row],[WOS]]</f>
        <v>0</v>
      </c>
    </row>
    <row r="21" spans="3:10" x14ac:dyDescent="0.2">
      <c r="C21" s="5">
        <v>503</v>
      </c>
      <c r="D21" s="5" t="s">
        <v>36</v>
      </c>
      <c r="E21" s="5">
        <v>263</v>
      </c>
      <c r="F21" s="5">
        <v>75</v>
      </c>
      <c r="G21" s="5">
        <v>165</v>
      </c>
      <c r="H21" s="3">
        <f>Tabla1[[#This Row],[COMPLETE]]/Tabla1[[#This Row],[WOS]]</f>
        <v>0.52286282306163023</v>
      </c>
      <c r="I21" s="3">
        <f>Tabla1[[#This Row],[FAILED]]/Tabla1[[#This Row],[WOS]]</f>
        <v>0.14910536779324055</v>
      </c>
      <c r="J21" s="3">
        <f>Tabla1[[#This Row],[TIMEOUT]]/Tabla1[[#This Row],[WOS]]</f>
        <v>0.32803180914512925</v>
      </c>
    </row>
    <row r="22" spans="3:10" x14ac:dyDescent="0.2">
      <c r="C22" s="5">
        <v>474</v>
      </c>
      <c r="D22" s="5" t="s">
        <v>27</v>
      </c>
      <c r="E22" s="5">
        <v>404</v>
      </c>
      <c r="F22" s="5">
        <v>37</v>
      </c>
      <c r="G22" s="5">
        <v>33</v>
      </c>
      <c r="H22" s="3">
        <f>Tabla1[[#This Row],[COMPLETE]]/Tabla1[[#This Row],[WOS]]</f>
        <v>0.85232067510548526</v>
      </c>
      <c r="I22" s="3">
        <f>Tabla1[[#This Row],[FAILED]]/Tabla1[[#This Row],[WOS]]</f>
        <v>7.805907172995781E-2</v>
      </c>
      <c r="J22" s="3">
        <f>Tabla1[[#This Row],[TIMEOUT]]/Tabla1[[#This Row],[WOS]]</f>
        <v>6.9620253164556958E-2</v>
      </c>
    </row>
    <row r="23" spans="3:10" x14ac:dyDescent="0.2">
      <c r="C23" s="5">
        <v>407</v>
      </c>
      <c r="D23" s="5" t="s">
        <v>55</v>
      </c>
      <c r="E23" s="5">
        <v>274</v>
      </c>
      <c r="F23" s="5">
        <v>31</v>
      </c>
      <c r="G23" s="5">
        <v>102</v>
      </c>
      <c r="H23" s="3">
        <f>Tabla1[[#This Row],[COMPLETE]]/Tabla1[[#This Row],[WOS]]</f>
        <v>0.67321867321867324</v>
      </c>
      <c r="I23" s="3">
        <f>Tabla1[[#This Row],[FAILED]]/Tabla1[[#This Row],[WOS]]</f>
        <v>7.6167076167076173E-2</v>
      </c>
      <c r="J23" s="3">
        <f>Tabla1[[#This Row],[TIMEOUT]]/Tabla1[[#This Row],[WOS]]</f>
        <v>0.25061425061425063</v>
      </c>
    </row>
    <row r="24" spans="3:10" x14ac:dyDescent="0.2">
      <c r="C24" s="5">
        <v>379</v>
      </c>
      <c r="D24" s="5" t="s">
        <v>51</v>
      </c>
      <c r="E24" s="5">
        <v>359</v>
      </c>
      <c r="F24" s="5">
        <v>20</v>
      </c>
      <c r="G24" s="5"/>
      <c r="H24" s="3">
        <f>Tabla1[[#This Row],[COMPLETE]]/Tabla1[[#This Row],[WOS]]</f>
        <v>0.94722955145118737</v>
      </c>
      <c r="I24" s="3">
        <f>Tabla1[[#This Row],[FAILED]]/Tabla1[[#This Row],[WOS]]</f>
        <v>5.2770448548812667E-2</v>
      </c>
      <c r="J24" s="3">
        <f>Tabla1[[#This Row],[TIMEOUT]]/Tabla1[[#This Row],[WOS]]</f>
        <v>0</v>
      </c>
    </row>
    <row r="25" spans="3:10" x14ac:dyDescent="0.2">
      <c r="C25" s="5">
        <v>255</v>
      </c>
      <c r="D25" s="5" t="s">
        <v>26</v>
      </c>
      <c r="E25" s="5">
        <v>186</v>
      </c>
      <c r="F25" s="5">
        <v>18</v>
      </c>
      <c r="G25" s="5">
        <v>51</v>
      </c>
      <c r="H25" s="3">
        <f>Tabla1[[#This Row],[COMPLETE]]/Tabla1[[#This Row],[WOS]]</f>
        <v>0.72941176470588232</v>
      </c>
      <c r="I25" s="3">
        <f>Tabla1[[#This Row],[FAILED]]/Tabla1[[#This Row],[WOS]]</f>
        <v>7.0588235294117646E-2</v>
      </c>
      <c r="J25" s="3">
        <f>Tabla1[[#This Row],[TIMEOUT]]/Tabla1[[#This Row],[WOS]]</f>
        <v>0.2</v>
      </c>
    </row>
    <row r="26" spans="3:10" x14ac:dyDescent="0.2">
      <c r="C26" s="5">
        <v>255</v>
      </c>
      <c r="D26" s="5" t="s">
        <v>35</v>
      </c>
      <c r="E26" s="5"/>
      <c r="F26" s="5">
        <v>241</v>
      </c>
      <c r="G26" s="5">
        <v>14</v>
      </c>
      <c r="H26" s="3">
        <f>Tabla1[[#This Row],[COMPLETE]]/Tabla1[[#This Row],[WOS]]</f>
        <v>0</v>
      </c>
      <c r="I26" s="3">
        <f>Tabla1[[#This Row],[FAILED]]/Tabla1[[#This Row],[WOS]]</f>
        <v>0.94509803921568625</v>
      </c>
      <c r="J26" s="3">
        <f>Tabla1[[#This Row],[TIMEOUT]]/Tabla1[[#This Row],[WOS]]</f>
        <v>5.4901960784313725E-2</v>
      </c>
    </row>
    <row r="27" spans="3:10" x14ac:dyDescent="0.2">
      <c r="C27" s="5">
        <v>239</v>
      </c>
      <c r="D27" s="5" t="s">
        <v>44</v>
      </c>
      <c r="E27" s="5">
        <v>197</v>
      </c>
      <c r="F27" s="5">
        <v>18</v>
      </c>
      <c r="G27" s="5">
        <v>24</v>
      </c>
      <c r="H27" s="3">
        <f>Tabla1[[#This Row],[COMPLETE]]/Tabla1[[#This Row],[WOS]]</f>
        <v>0.82426778242677823</v>
      </c>
      <c r="I27" s="3">
        <f>Tabla1[[#This Row],[FAILED]]/Tabla1[[#This Row],[WOS]]</f>
        <v>7.5313807531380755E-2</v>
      </c>
      <c r="J27" s="3">
        <f>Tabla1[[#This Row],[TIMEOUT]]/Tabla1[[#This Row],[WOS]]</f>
        <v>0.100418410041841</v>
      </c>
    </row>
    <row r="28" spans="3:10" x14ac:dyDescent="0.2">
      <c r="C28" s="5">
        <v>160</v>
      </c>
      <c r="D28" s="5" t="s">
        <v>24</v>
      </c>
      <c r="E28" s="5">
        <v>77</v>
      </c>
      <c r="F28" s="5">
        <v>2</v>
      </c>
      <c r="G28" s="5">
        <v>81</v>
      </c>
      <c r="H28" s="3">
        <f>Tabla1[[#This Row],[COMPLETE]]/Tabla1[[#This Row],[WOS]]</f>
        <v>0.48125000000000001</v>
      </c>
      <c r="I28" s="3">
        <f>Tabla1[[#This Row],[FAILED]]/Tabla1[[#This Row],[WOS]]</f>
        <v>1.2500000000000001E-2</v>
      </c>
      <c r="J28" s="3">
        <f>Tabla1[[#This Row],[TIMEOUT]]/Tabla1[[#This Row],[WOS]]</f>
        <v>0.50624999999999998</v>
      </c>
    </row>
    <row r="29" spans="3:10" x14ac:dyDescent="0.2">
      <c r="C29" s="5">
        <v>139</v>
      </c>
      <c r="D29" s="5" t="s">
        <v>20</v>
      </c>
      <c r="E29" s="5">
        <v>78</v>
      </c>
      <c r="F29" s="5">
        <v>61</v>
      </c>
      <c r="G29" s="5"/>
      <c r="H29" s="3">
        <f>Tabla1[[#This Row],[COMPLETE]]/Tabla1[[#This Row],[WOS]]</f>
        <v>0.5611510791366906</v>
      </c>
      <c r="I29" s="3">
        <f>Tabla1[[#This Row],[FAILED]]/Tabla1[[#This Row],[WOS]]</f>
        <v>0.43884892086330934</v>
      </c>
      <c r="J29" s="3">
        <f>Tabla1[[#This Row],[TIMEOUT]]/Tabla1[[#This Row],[WOS]]</f>
        <v>0</v>
      </c>
    </row>
    <row r="30" spans="3:10" x14ac:dyDescent="0.2">
      <c r="C30" s="5">
        <v>138</v>
      </c>
      <c r="D30" s="5" t="s">
        <v>38</v>
      </c>
      <c r="E30" s="5">
        <v>123</v>
      </c>
      <c r="F30" s="5">
        <v>7</v>
      </c>
      <c r="G30" s="5">
        <v>8</v>
      </c>
      <c r="H30" s="3">
        <f>Tabla1[[#This Row],[COMPLETE]]/Tabla1[[#This Row],[WOS]]</f>
        <v>0.89130434782608692</v>
      </c>
      <c r="I30" s="3">
        <f>Tabla1[[#This Row],[FAILED]]/Tabla1[[#This Row],[WOS]]</f>
        <v>5.0724637681159424E-2</v>
      </c>
      <c r="J30" s="3">
        <f>Tabla1[[#This Row],[TIMEOUT]]/Tabla1[[#This Row],[WOS]]</f>
        <v>5.7971014492753624E-2</v>
      </c>
    </row>
    <row r="31" spans="3:10" x14ac:dyDescent="0.2">
      <c r="C31" s="5">
        <v>137</v>
      </c>
      <c r="D31" s="5" t="s">
        <v>43</v>
      </c>
      <c r="E31" s="5">
        <v>26</v>
      </c>
      <c r="F31" s="5">
        <v>104</v>
      </c>
      <c r="G31" s="5">
        <v>7</v>
      </c>
      <c r="H31" s="3">
        <f>Tabla1[[#This Row],[COMPLETE]]/Tabla1[[#This Row],[WOS]]</f>
        <v>0.18978102189781021</v>
      </c>
      <c r="I31" s="3">
        <f>Tabla1[[#This Row],[FAILED]]/Tabla1[[#This Row],[WOS]]</f>
        <v>0.75912408759124084</v>
      </c>
      <c r="J31" s="3">
        <f>Tabla1[[#This Row],[TIMEOUT]]/Tabla1[[#This Row],[WOS]]</f>
        <v>5.1094890510948905E-2</v>
      </c>
    </row>
    <row r="32" spans="3:10" x14ac:dyDescent="0.2">
      <c r="C32" s="5">
        <v>136</v>
      </c>
      <c r="D32" s="5" t="s">
        <v>47</v>
      </c>
      <c r="E32" s="5">
        <v>90</v>
      </c>
      <c r="F32" s="5">
        <v>17</v>
      </c>
      <c r="G32" s="5">
        <v>29</v>
      </c>
      <c r="H32" s="3">
        <f>Tabla1[[#This Row],[COMPLETE]]/Tabla1[[#This Row],[WOS]]</f>
        <v>0.66176470588235292</v>
      </c>
      <c r="I32" s="3">
        <f>Tabla1[[#This Row],[FAILED]]/Tabla1[[#This Row],[WOS]]</f>
        <v>0.125</v>
      </c>
      <c r="J32" s="3">
        <f>Tabla1[[#This Row],[TIMEOUT]]/Tabla1[[#This Row],[WOS]]</f>
        <v>0.21323529411764705</v>
      </c>
    </row>
    <row r="33" spans="3:10" x14ac:dyDescent="0.2">
      <c r="C33" s="5">
        <v>119</v>
      </c>
      <c r="D33" s="5" t="s">
        <v>28</v>
      </c>
      <c r="E33" s="5">
        <v>77</v>
      </c>
      <c r="F33" s="5">
        <v>21</v>
      </c>
      <c r="G33" s="5">
        <v>21</v>
      </c>
      <c r="H33" s="3">
        <f>Tabla1[[#This Row],[COMPLETE]]/Tabla1[[#This Row],[WOS]]</f>
        <v>0.6470588235294118</v>
      </c>
      <c r="I33" s="3">
        <f>Tabla1[[#This Row],[FAILED]]/Tabla1[[#This Row],[WOS]]</f>
        <v>0.17647058823529413</v>
      </c>
      <c r="J33" s="3">
        <f>Tabla1[[#This Row],[TIMEOUT]]/Tabla1[[#This Row],[WOS]]</f>
        <v>0.17647058823529413</v>
      </c>
    </row>
    <row r="34" spans="3:10" x14ac:dyDescent="0.2">
      <c r="C34" s="5">
        <v>82</v>
      </c>
      <c r="D34" s="5" t="s">
        <v>30</v>
      </c>
      <c r="E34" s="5">
        <v>79</v>
      </c>
      <c r="F34" s="5">
        <v>3</v>
      </c>
      <c r="G34" s="5"/>
      <c r="H34" s="3">
        <f>Tabla1[[#This Row],[COMPLETE]]/Tabla1[[#This Row],[WOS]]</f>
        <v>0.96341463414634143</v>
      </c>
      <c r="I34" s="3">
        <f>Tabla1[[#This Row],[FAILED]]/Tabla1[[#This Row],[WOS]]</f>
        <v>3.6585365853658534E-2</v>
      </c>
      <c r="J34" s="3">
        <f>Tabla1[[#This Row],[TIMEOUT]]/Tabla1[[#This Row],[WOS]]</f>
        <v>0</v>
      </c>
    </row>
    <row r="35" spans="3:10" x14ac:dyDescent="0.2">
      <c r="C35" s="5">
        <v>77</v>
      </c>
      <c r="D35" s="5" t="s">
        <v>40</v>
      </c>
      <c r="E35" s="5">
        <v>60</v>
      </c>
      <c r="F35" s="5">
        <v>3</v>
      </c>
      <c r="G35" s="5">
        <v>14</v>
      </c>
      <c r="H35" s="3">
        <f>Tabla1[[#This Row],[COMPLETE]]/Tabla1[[#This Row],[WOS]]</f>
        <v>0.77922077922077926</v>
      </c>
      <c r="I35" s="3">
        <f>Tabla1[[#This Row],[FAILED]]/Tabla1[[#This Row],[WOS]]</f>
        <v>3.896103896103896E-2</v>
      </c>
      <c r="J35" s="3">
        <f>Tabla1[[#This Row],[TIMEOUT]]/Tabla1[[#This Row],[WOS]]</f>
        <v>0.18181818181818182</v>
      </c>
    </row>
    <row r="36" spans="3:10" x14ac:dyDescent="0.2">
      <c r="C36" s="5">
        <v>68</v>
      </c>
      <c r="D36" s="5" t="s">
        <v>13</v>
      </c>
      <c r="E36" s="5">
        <v>66</v>
      </c>
      <c r="F36" s="5">
        <v>2</v>
      </c>
      <c r="G36" s="5"/>
      <c r="H36" s="3">
        <f>Tabla1[[#This Row],[COMPLETE]]/Tabla1[[#This Row],[WOS]]</f>
        <v>0.97058823529411764</v>
      </c>
      <c r="I36" s="3">
        <f>Tabla1[[#This Row],[FAILED]]/Tabla1[[#This Row],[WOS]]</f>
        <v>2.9411764705882353E-2</v>
      </c>
      <c r="J36" s="3">
        <f>Tabla1[[#This Row],[TIMEOUT]]/Tabla1[[#This Row],[WOS]]</f>
        <v>0</v>
      </c>
    </row>
    <row r="37" spans="3:10" x14ac:dyDescent="0.2">
      <c r="C37" s="5">
        <v>66</v>
      </c>
      <c r="D37" s="5" t="s">
        <v>49</v>
      </c>
      <c r="E37" s="5">
        <v>52</v>
      </c>
      <c r="F37" s="5">
        <v>13</v>
      </c>
      <c r="G37" s="5">
        <v>1</v>
      </c>
      <c r="H37" s="3">
        <f>Tabla1[[#This Row],[COMPLETE]]/Tabla1[[#This Row],[WOS]]</f>
        <v>0.78787878787878785</v>
      </c>
      <c r="I37" s="3">
        <f>Tabla1[[#This Row],[FAILED]]/Tabla1[[#This Row],[WOS]]</f>
        <v>0.19696969696969696</v>
      </c>
      <c r="J37" s="3">
        <f>Tabla1[[#This Row],[TIMEOUT]]/Tabla1[[#This Row],[WOS]]</f>
        <v>1.5151515151515152E-2</v>
      </c>
    </row>
    <row r="38" spans="3:10" x14ac:dyDescent="0.2">
      <c r="C38" s="5">
        <v>64</v>
      </c>
      <c r="D38" s="5" t="s">
        <v>22</v>
      </c>
      <c r="E38" s="5"/>
      <c r="F38" s="5"/>
      <c r="G38" s="5">
        <v>64</v>
      </c>
      <c r="H38" s="3">
        <f>Tabla1[[#This Row],[COMPLETE]]/Tabla1[[#This Row],[WOS]]</f>
        <v>0</v>
      </c>
      <c r="I38" s="3">
        <f>Tabla1[[#This Row],[FAILED]]/Tabla1[[#This Row],[WOS]]</f>
        <v>0</v>
      </c>
      <c r="J38" s="3">
        <f>Tabla1[[#This Row],[TIMEOUT]]/Tabla1[[#This Row],[WOS]]</f>
        <v>1</v>
      </c>
    </row>
    <row r="39" spans="3:10" x14ac:dyDescent="0.2">
      <c r="C39" s="5">
        <v>62</v>
      </c>
      <c r="D39" s="5" t="s">
        <v>37</v>
      </c>
      <c r="E39" s="5">
        <v>53</v>
      </c>
      <c r="F39" s="5">
        <v>3</v>
      </c>
      <c r="G39" s="5">
        <v>6</v>
      </c>
      <c r="H39" s="3">
        <f>Tabla1[[#This Row],[COMPLETE]]/Tabla1[[#This Row],[WOS]]</f>
        <v>0.85483870967741937</v>
      </c>
      <c r="I39" s="3">
        <f>Tabla1[[#This Row],[FAILED]]/Tabla1[[#This Row],[WOS]]</f>
        <v>4.8387096774193547E-2</v>
      </c>
      <c r="J39" s="3">
        <f>Tabla1[[#This Row],[TIMEOUT]]/Tabla1[[#This Row],[WOS]]</f>
        <v>9.6774193548387094E-2</v>
      </c>
    </row>
    <row r="40" spans="3:10" x14ac:dyDescent="0.2">
      <c r="C40" s="5">
        <v>55</v>
      </c>
      <c r="D40" s="5" t="s">
        <v>52</v>
      </c>
      <c r="E40" s="5">
        <v>55</v>
      </c>
      <c r="F40" s="5"/>
      <c r="G40" s="5"/>
      <c r="H40" s="3">
        <f>Tabla1[[#This Row],[COMPLETE]]/Tabla1[[#This Row],[WOS]]</f>
        <v>1</v>
      </c>
      <c r="I40" s="3">
        <f>Tabla1[[#This Row],[FAILED]]/Tabla1[[#This Row],[WOS]]</f>
        <v>0</v>
      </c>
      <c r="J40" s="3">
        <f>Tabla1[[#This Row],[TIMEOUT]]/Tabla1[[#This Row],[WOS]]</f>
        <v>0</v>
      </c>
    </row>
    <row r="41" spans="3:10" x14ac:dyDescent="0.2">
      <c r="C41" s="5">
        <v>54</v>
      </c>
      <c r="D41" s="5" t="s">
        <v>54</v>
      </c>
      <c r="E41" s="5"/>
      <c r="F41" s="5"/>
      <c r="G41" s="5">
        <v>54</v>
      </c>
      <c r="H41" s="3">
        <f>Tabla1[[#This Row],[COMPLETE]]/Tabla1[[#This Row],[WOS]]</f>
        <v>0</v>
      </c>
      <c r="I41" s="3">
        <f>Tabla1[[#This Row],[FAILED]]/Tabla1[[#This Row],[WOS]]</f>
        <v>0</v>
      </c>
      <c r="J41" s="3">
        <f>Tabla1[[#This Row],[TIMEOUT]]/Tabla1[[#This Row],[WOS]]</f>
        <v>1</v>
      </c>
    </row>
    <row r="42" spans="3:10" x14ac:dyDescent="0.2">
      <c r="C42" s="5">
        <v>52</v>
      </c>
      <c r="D42" s="5" t="s">
        <v>53</v>
      </c>
      <c r="E42" s="5"/>
      <c r="F42" s="5"/>
      <c r="G42" s="5">
        <v>52</v>
      </c>
      <c r="H42" s="3">
        <f>Tabla1[[#This Row],[COMPLETE]]/Tabla1[[#This Row],[WOS]]</f>
        <v>0</v>
      </c>
      <c r="I42" s="3">
        <f>Tabla1[[#This Row],[FAILED]]/Tabla1[[#This Row],[WOS]]</f>
        <v>0</v>
      </c>
      <c r="J42" s="3">
        <f>Tabla1[[#This Row],[TIMEOUT]]/Tabla1[[#This Row],[WOS]]</f>
        <v>1</v>
      </c>
    </row>
    <row r="43" spans="3:10" x14ac:dyDescent="0.2">
      <c r="C43" s="5">
        <v>48</v>
      </c>
      <c r="D43" s="5" t="s">
        <v>48</v>
      </c>
      <c r="E43" s="5">
        <v>26</v>
      </c>
      <c r="F43" s="5">
        <v>17</v>
      </c>
      <c r="G43" s="5">
        <v>5</v>
      </c>
      <c r="H43" s="3">
        <f>Tabla1[[#This Row],[COMPLETE]]/Tabla1[[#This Row],[WOS]]</f>
        <v>0.54166666666666663</v>
      </c>
      <c r="I43" s="3">
        <f>Tabla1[[#This Row],[FAILED]]/Tabla1[[#This Row],[WOS]]</f>
        <v>0.35416666666666669</v>
      </c>
      <c r="J43" s="3">
        <f>Tabla1[[#This Row],[TIMEOUT]]/Tabla1[[#This Row],[WOS]]</f>
        <v>0.10416666666666667</v>
      </c>
    </row>
    <row r="44" spans="3:10" x14ac:dyDescent="0.2">
      <c r="C44" s="5">
        <v>39</v>
      </c>
      <c r="D44" s="5" t="s">
        <v>31</v>
      </c>
      <c r="E44" s="5">
        <v>36</v>
      </c>
      <c r="F44" s="5">
        <v>3</v>
      </c>
      <c r="G44" s="5"/>
      <c r="H44" s="3">
        <f>Tabla1[[#This Row],[COMPLETE]]/Tabla1[[#This Row],[WOS]]</f>
        <v>0.92307692307692313</v>
      </c>
      <c r="I44" s="3">
        <f>Tabla1[[#This Row],[FAILED]]/Tabla1[[#This Row],[WOS]]</f>
        <v>7.6923076923076927E-2</v>
      </c>
      <c r="J44" s="3">
        <f>Tabla1[[#This Row],[TIMEOUT]]/Tabla1[[#This Row],[WOS]]</f>
        <v>0</v>
      </c>
    </row>
    <row r="45" spans="3:10" x14ac:dyDescent="0.2">
      <c r="C45" s="5">
        <v>35</v>
      </c>
      <c r="D45" s="5" t="s">
        <v>58</v>
      </c>
      <c r="E45" s="5">
        <v>35</v>
      </c>
      <c r="F45" s="5"/>
      <c r="G45" s="5"/>
      <c r="H45" s="3">
        <f>Tabla1[[#This Row],[COMPLETE]]/Tabla1[[#This Row],[WOS]]</f>
        <v>1</v>
      </c>
      <c r="I45" s="3">
        <f>Tabla1[[#This Row],[FAILED]]/Tabla1[[#This Row],[WOS]]</f>
        <v>0</v>
      </c>
      <c r="J45" s="3">
        <f>Tabla1[[#This Row],[TIMEOUT]]/Tabla1[[#This Row],[WOS]]</f>
        <v>0</v>
      </c>
    </row>
    <row r="46" spans="3:10" x14ac:dyDescent="0.2">
      <c r="C46" s="5">
        <v>32</v>
      </c>
      <c r="D46" s="5" t="s">
        <v>42</v>
      </c>
      <c r="E46" s="5"/>
      <c r="F46" s="5"/>
      <c r="G46" s="5">
        <v>32</v>
      </c>
      <c r="H46" s="3">
        <f>Tabla1[[#This Row],[COMPLETE]]/Tabla1[[#This Row],[WOS]]</f>
        <v>0</v>
      </c>
      <c r="I46" s="3">
        <f>Tabla1[[#This Row],[FAILED]]/Tabla1[[#This Row],[WOS]]</f>
        <v>0</v>
      </c>
      <c r="J46" s="3">
        <f>Tabla1[[#This Row],[TIMEOUT]]/Tabla1[[#This Row],[WOS]]</f>
        <v>1</v>
      </c>
    </row>
    <row r="47" spans="3:10" x14ac:dyDescent="0.2">
      <c r="C47" s="5">
        <v>32</v>
      </c>
      <c r="D47" s="5" t="s">
        <v>50</v>
      </c>
      <c r="E47" s="5"/>
      <c r="F47" s="5"/>
      <c r="G47" s="5">
        <v>32</v>
      </c>
      <c r="H47" s="3">
        <f>Tabla1[[#This Row],[COMPLETE]]/Tabla1[[#This Row],[WOS]]</f>
        <v>0</v>
      </c>
      <c r="I47" s="3">
        <f>Tabla1[[#This Row],[FAILED]]/Tabla1[[#This Row],[WOS]]</f>
        <v>0</v>
      </c>
      <c r="J47" s="3">
        <f>Tabla1[[#This Row],[TIMEOUT]]/Tabla1[[#This Row],[WOS]]</f>
        <v>1</v>
      </c>
    </row>
    <row r="48" spans="3:10" x14ac:dyDescent="0.2">
      <c r="C48" s="5">
        <v>29</v>
      </c>
      <c r="D48" s="5" t="s">
        <v>59</v>
      </c>
      <c r="E48" s="5">
        <v>29</v>
      </c>
      <c r="F48" s="5"/>
      <c r="G48" s="5"/>
      <c r="H48" s="3">
        <f>Tabla1[[#This Row],[COMPLETE]]/Tabla1[[#This Row],[WOS]]</f>
        <v>1</v>
      </c>
      <c r="I48" s="3">
        <f>Tabla1[[#This Row],[FAILED]]/Tabla1[[#This Row],[WOS]]</f>
        <v>0</v>
      </c>
      <c r="J48" s="3">
        <f>Tabla1[[#This Row],[TIMEOUT]]/Tabla1[[#This Row],[WOS]]</f>
        <v>0</v>
      </c>
    </row>
    <row r="49" spans="3:10" x14ac:dyDescent="0.2">
      <c r="C49" s="5">
        <v>28</v>
      </c>
      <c r="D49" s="5" t="s">
        <v>25</v>
      </c>
      <c r="E49" s="5"/>
      <c r="F49" s="5">
        <v>28</v>
      </c>
      <c r="G49" s="5"/>
      <c r="H49" s="3">
        <f>Tabla1[[#This Row],[COMPLETE]]/Tabla1[[#This Row],[WOS]]</f>
        <v>0</v>
      </c>
      <c r="I49" s="3">
        <f>Tabla1[[#This Row],[FAILED]]/Tabla1[[#This Row],[WOS]]</f>
        <v>1</v>
      </c>
      <c r="J49" s="3">
        <f>Tabla1[[#This Row],[TIMEOUT]]/Tabla1[[#This Row],[WOS]]</f>
        <v>0</v>
      </c>
    </row>
    <row r="50" spans="3:10" x14ac:dyDescent="0.2">
      <c r="C50" s="5">
        <v>27</v>
      </c>
      <c r="D50" s="5" t="s">
        <v>18</v>
      </c>
      <c r="E50" s="5">
        <v>26</v>
      </c>
      <c r="F50" s="5">
        <v>1</v>
      </c>
      <c r="G50" s="5"/>
      <c r="H50" s="3">
        <f>Tabla1[[#This Row],[COMPLETE]]/Tabla1[[#This Row],[WOS]]</f>
        <v>0.96296296296296291</v>
      </c>
      <c r="I50" s="3">
        <f>Tabla1[[#This Row],[FAILED]]/Tabla1[[#This Row],[WOS]]</f>
        <v>3.7037037037037035E-2</v>
      </c>
      <c r="J50" s="3">
        <f>Tabla1[[#This Row],[TIMEOUT]]/Tabla1[[#This Row],[WOS]]</f>
        <v>0</v>
      </c>
    </row>
    <row r="51" spans="3:10" x14ac:dyDescent="0.2">
      <c r="C51" s="5">
        <v>26</v>
      </c>
      <c r="D51" s="5" t="s">
        <v>79</v>
      </c>
      <c r="E51" s="5"/>
      <c r="F51" s="5"/>
      <c r="G51" s="5">
        <v>26</v>
      </c>
      <c r="H51" s="3">
        <f>Tabla1[[#This Row],[COMPLETE]]/Tabla1[[#This Row],[WOS]]</f>
        <v>0</v>
      </c>
      <c r="I51" s="3">
        <f>Tabla1[[#This Row],[FAILED]]/Tabla1[[#This Row],[WOS]]</f>
        <v>0</v>
      </c>
      <c r="J51" s="3">
        <f>Tabla1[[#This Row],[TIMEOUT]]/Tabla1[[#This Row],[WOS]]</f>
        <v>1</v>
      </c>
    </row>
    <row r="52" spans="3:10" x14ac:dyDescent="0.2">
      <c r="C52" s="5">
        <v>13</v>
      </c>
      <c r="D52" s="5" t="s">
        <v>21</v>
      </c>
      <c r="E52" s="5"/>
      <c r="F52" s="5"/>
      <c r="G52" s="5">
        <v>13</v>
      </c>
      <c r="H52" s="3">
        <f>Tabla1[[#This Row],[COMPLETE]]/Tabla1[[#This Row],[WOS]]</f>
        <v>0</v>
      </c>
      <c r="I52" s="3">
        <f>Tabla1[[#This Row],[FAILED]]/Tabla1[[#This Row],[WOS]]</f>
        <v>0</v>
      </c>
      <c r="J52" s="3">
        <f>Tabla1[[#This Row],[TIMEOUT]]/Tabla1[[#This Row],[WOS]]</f>
        <v>1</v>
      </c>
    </row>
    <row r="53" spans="3:10" x14ac:dyDescent="0.2">
      <c r="C53" s="5">
        <v>12</v>
      </c>
      <c r="D53" s="5" t="s">
        <v>41</v>
      </c>
      <c r="E53" s="5">
        <v>3</v>
      </c>
      <c r="F53" s="5">
        <v>9</v>
      </c>
      <c r="G53" s="5"/>
      <c r="H53" s="3">
        <f>Tabla1[[#This Row],[COMPLETE]]/Tabla1[[#This Row],[WOS]]</f>
        <v>0.25</v>
      </c>
      <c r="I53" s="3">
        <f>Tabla1[[#This Row],[FAILED]]/Tabla1[[#This Row],[WOS]]</f>
        <v>0.75</v>
      </c>
      <c r="J53" s="3">
        <f>Tabla1[[#This Row],[TIMEOUT]]/Tabla1[[#This Row],[WOS]]</f>
        <v>0</v>
      </c>
    </row>
    <row r="54" spans="3:10" x14ac:dyDescent="0.2">
      <c r="C54" s="5">
        <v>11</v>
      </c>
      <c r="D54" s="5" t="s">
        <v>56</v>
      </c>
      <c r="E54" s="5">
        <v>11</v>
      </c>
      <c r="F54" s="5"/>
      <c r="G54" s="5"/>
      <c r="H54" s="3">
        <f>Tabla1[[#This Row],[COMPLETE]]/Tabla1[[#This Row],[WOS]]</f>
        <v>1</v>
      </c>
      <c r="I54" s="3">
        <f>Tabla1[[#This Row],[FAILED]]/Tabla1[[#This Row],[WOS]]</f>
        <v>0</v>
      </c>
      <c r="J54" s="3">
        <f>Tabla1[[#This Row],[TIMEOUT]]/Tabla1[[#This Row],[WOS]]</f>
        <v>0</v>
      </c>
    </row>
    <row r="55" spans="3:10" x14ac:dyDescent="0.2">
      <c r="C55" s="5">
        <v>10</v>
      </c>
      <c r="D55" s="5" t="s">
        <v>77</v>
      </c>
      <c r="E55" s="5"/>
      <c r="F55" s="5">
        <v>1</v>
      </c>
      <c r="G55" s="5">
        <v>9</v>
      </c>
      <c r="H55" s="3">
        <f>Tabla1[[#This Row],[COMPLETE]]/Tabla1[[#This Row],[WOS]]</f>
        <v>0</v>
      </c>
      <c r="I55" s="3">
        <f>Tabla1[[#This Row],[FAILED]]/Tabla1[[#This Row],[WOS]]</f>
        <v>0.1</v>
      </c>
      <c r="J55" s="3">
        <f>Tabla1[[#This Row],[TIMEOUT]]/Tabla1[[#This Row],[WOS]]</f>
        <v>0.9</v>
      </c>
    </row>
    <row r="56" spans="3:10" x14ac:dyDescent="0.2">
      <c r="C56" s="5">
        <v>4</v>
      </c>
      <c r="D56" s="5" t="s">
        <v>81</v>
      </c>
      <c r="E56" s="5"/>
      <c r="F56" s="5">
        <v>4</v>
      </c>
      <c r="G56" s="5"/>
      <c r="H56" s="3">
        <f>Tabla1[[#This Row],[COMPLETE]]/Tabla1[[#This Row],[WOS]]</f>
        <v>0</v>
      </c>
      <c r="I56" s="3">
        <f>Tabla1[[#This Row],[FAILED]]/Tabla1[[#This Row],[WOS]]</f>
        <v>1</v>
      </c>
      <c r="J56" s="3">
        <f>Tabla1[[#This Row],[TIMEOUT]]/Tabla1[[#This Row],[WOS]]</f>
        <v>0</v>
      </c>
    </row>
    <row r="57" spans="3:10" x14ac:dyDescent="0.2">
      <c r="C57" s="5">
        <v>3</v>
      </c>
      <c r="D57" s="5" t="s">
        <v>17</v>
      </c>
      <c r="E57" s="5">
        <v>3</v>
      </c>
      <c r="F57" s="5"/>
      <c r="G57" s="5"/>
      <c r="H57" s="3">
        <f>Tabla1[[#This Row],[COMPLETE]]/Tabla1[[#This Row],[WOS]]</f>
        <v>1</v>
      </c>
      <c r="I57" s="3">
        <f>Tabla1[[#This Row],[FAILED]]/Tabla1[[#This Row],[WOS]]</f>
        <v>0</v>
      </c>
      <c r="J57" s="3">
        <f>Tabla1[[#This Row],[TIMEOUT]]/Tabla1[[#This Row],[WOS]]</f>
        <v>0</v>
      </c>
    </row>
    <row r="58" spans="3:10" x14ac:dyDescent="0.2">
      <c r="C58" s="5">
        <v>3</v>
      </c>
      <c r="D58" s="5" t="s">
        <v>46</v>
      </c>
      <c r="E58" s="5"/>
      <c r="F58" s="5">
        <v>1</v>
      </c>
      <c r="G58" s="5">
        <v>2</v>
      </c>
      <c r="H58" s="3">
        <f>Tabla1[[#This Row],[COMPLETE]]/Tabla1[[#This Row],[WOS]]</f>
        <v>0</v>
      </c>
      <c r="I58" s="3">
        <f>Tabla1[[#This Row],[FAILED]]/Tabla1[[#This Row],[WOS]]</f>
        <v>0.33333333333333331</v>
      </c>
      <c r="J58" s="3">
        <f>Tabla1[[#This Row],[TIMEOUT]]/Tabla1[[#This Row],[WOS]]</f>
        <v>0.66666666666666663</v>
      </c>
    </row>
    <row r="59" spans="3:10" x14ac:dyDescent="0.2">
      <c r="C59" s="5">
        <v>3</v>
      </c>
      <c r="D59" s="5" t="s">
        <v>78</v>
      </c>
      <c r="E59" s="5"/>
      <c r="F59" s="5">
        <v>2</v>
      </c>
      <c r="G59" s="5">
        <v>1</v>
      </c>
      <c r="H59" s="3">
        <f>Tabla1[[#This Row],[COMPLETE]]/Tabla1[[#This Row],[WOS]]</f>
        <v>0</v>
      </c>
      <c r="I59" s="3">
        <f>Tabla1[[#This Row],[FAILED]]/Tabla1[[#This Row],[WOS]]</f>
        <v>0.66666666666666663</v>
      </c>
      <c r="J59" s="3">
        <f>Tabla1[[#This Row],[TIMEOUT]]/Tabla1[[#This Row],[WOS]]</f>
        <v>0.33333333333333331</v>
      </c>
    </row>
    <row r="60" spans="3:10" x14ac:dyDescent="0.2">
      <c r="C60" s="5">
        <v>2</v>
      </c>
      <c r="D60" s="5" t="s">
        <v>85</v>
      </c>
      <c r="E60" s="5"/>
      <c r="F60" s="5">
        <v>2</v>
      </c>
      <c r="G60" s="5"/>
      <c r="H60" s="3">
        <f>Tabla1[[#This Row],[COMPLETE]]/Tabla1[[#This Row],[WOS]]</f>
        <v>0</v>
      </c>
      <c r="I60" s="3">
        <f>Tabla1[[#This Row],[FAILED]]/Tabla1[[#This Row],[WOS]]</f>
        <v>1</v>
      </c>
      <c r="J60" s="3">
        <f>Tabla1[[#This Row],[TIMEOUT]]/Tabla1[[#This Row],[WOS]]</f>
        <v>0</v>
      </c>
    </row>
    <row r="61" spans="3:10" x14ac:dyDescent="0.2">
      <c r="C61" s="5">
        <v>1</v>
      </c>
      <c r="D61" s="5" t="s">
        <v>84</v>
      </c>
      <c r="E61" s="5">
        <v>1</v>
      </c>
      <c r="F61" s="5"/>
      <c r="G61" s="5"/>
      <c r="H61" s="3">
        <f>Tabla1[[#This Row],[COMPLETE]]/Tabla1[[#This Row],[WOS]]</f>
        <v>1</v>
      </c>
      <c r="I61" s="3">
        <f>Tabla1[[#This Row],[FAILED]]/Tabla1[[#This Row],[WOS]]</f>
        <v>0</v>
      </c>
      <c r="J61" s="3">
        <f>Tabla1[[#This Row],[TIMEOUT]]/Tabla1[[#This Row],[WOS]]</f>
        <v>0</v>
      </c>
    </row>
    <row r="62" spans="3:10" x14ac:dyDescent="0.2">
      <c r="C62" s="5">
        <v>1</v>
      </c>
      <c r="D62" s="5" t="s">
        <v>23</v>
      </c>
      <c r="E62" s="5"/>
      <c r="F62" s="5"/>
      <c r="G62" s="5">
        <v>1</v>
      </c>
      <c r="H62" s="3">
        <f>Tabla1[[#This Row],[COMPLETE]]/Tabla1[[#This Row],[WOS]]</f>
        <v>0</v>
      </c>
      <c r="I62" s="3">
        <f>Tabla1[[#This Row],[FAILED]]/Tabla1[[#This Row],[WOS]]</f>
        <v>0</v>
      </c>
      <c r="J62" s="3">
        <f>Tabla1[[#This Row],[TIMEOUT]]/Tabla1[[#This Row],[WOS]]</f>
        <v>1</v>
      </c>
    </row>
    <row r="63" spans="3:10" x14ac:dyDescent="0.2">
      <c r="C63" s="5">
        <v>1</v>
      </c>
      <c r="D63" s="5" t="s">
        <v>29</v>
      </c>
      <c r="E63" s="5"/>
      <c r="F63" s="5"/>
      <c r="G63" s="5">
        <v>1</v>
      </c>
      <c r="H63" s="3">
        <f>Tabla1[[#This Row],[COMPLETE]]/Tabla1[[#This Row],[WOS]]</f>
        <v>0</v>
      </c>
      <c r="I63" s="3">
        <f>Tabla1[[#This Row],[FAILED]]/Tabla1[[#This Row],[WOS]]</f>
        <v>0</v>
      </c>
      <c r="J63" s="3">
        <f>Tabla1[[#This Row],[TIMEOUT]]/Tabla1[[#This Row],[WOS]]</f>
        <v>1</v>
      </c>
    </row>
    <row r="64" spans="3:10" x14ac:dyDescent="0.2">
      <c r="C64" s="5">
        <v>1</v>
      </c>
      <c r="D64" s="5" t="s">
        <v>80</v>
      </c>
      <c r="E64" s="5"/>
      <c r="F64" s="5"/>
      <c r="G64" s="5">
        <v>1</v>
      </c>
      <c r="H64" s="3">
        <f>Tabla1[[#This Row],[COMPLETE]]/Tabla1[[#This Row],[WOS]]</f>
        <v>0</v>
      </c>
      <c r="I64" s="3">
        <f>Tabla1[[#This Row],[FAILED]]/Tabla1[[#This Row],[WOS]]</f>
        <v>0</v>
      </c>
      <c r="J64" s="3">
        <f>Tabla1[[#This Row],[TIMEOUT]]/Tabla1[[#This Row],[WOS]]</f>
        <v>1</v>
      </c>
    </row>
  </sheetData>
  <conditionalFormatting sqref="I9:J64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64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6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8"/>
  <sheetViews>
    <sheetView workbookViewId="0">
      <selection activeCell="F1" sqref="F1"/>
    </sheetView>
  </sheetViews>
  <sheetFormatPr baseColWidth="10" defaultColWidth="11.5" defaultRowHeight="15" x14ac:dyDescent="0.2"/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674</v>
      </c>
      <c r="C3" s="5" t="s">
        <v>45</v>
      </c>
      <c r="D3" s="5"/>
      <c r="E3" s="5"/>
      <c r="F3" s="5">
        <v>674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2">
      <c r="B4" s="5">
        <v>503</v>
      </c>
      <c r="C4" s="5" t="s">
        <v>36</v>
      </c>
      <c r="D4" s="5">
        <v>263</v>
      </c>
      <c r="E4" s="5">
        <v>75</v>
      </c>
      <c r="F4" s="5">
        <v>165</v>
      </c>
      <c r="G4" s="3">
        <f>Tabla13[[#This Row],[COMPLETE]]/Tabla13[[#This Row],[WOS]]</f>
        <v>0.52286282306163023</v>
      </c>
      <c r="H4" s="3">
        <f>Tabla13[[#This Row],[FAILED]]/Tabla13[[#This Row],[WOS]]</f>
        <v>0.14910536779324055</v>
      </c>
      <c r="I4" s="3">
        <f>Tabla13[[#This Row],[TIMEOUT]]/Tabla13[[#This Row],[WOS]]</f>
        <v>0.32803180914512925</v>
      </c>
    </row>
    <row r="5" spans="2:9" x14ac:dyDescent="0.2">
      <c r="B5" s="5">
        <v>407</v>
      </c>
      <c r="C5" s="5" t="s">
        <v>55</v>
      </c>
      <c r="D5" s="5">
        <v>274</v>
      </c>
      <c r="E5" s="5">
        <v>31</v>
      </c>
      <c r="F5" s="5">
        <v>102</v>
      </c>
      <c r="G5" s="3">
        <f>Tabla13[[#This Row],[COMPLETE]]/Tabla13[[#This Row],[WOS]]</f>
        <v>0.67321867321867324</v>
      </c>
      <c r="H5" s="3">
        <f>Tabla13[[#This Row],[FAILED]]/Tabla13[[#This Row],[WOS]]</f>
        <v>7.6167076167076173E-2</v>
      </c>
      <c r="I5" s="3">
        <f>Tabla13[[#This Row],[TIMEOUT]]/Tabla13[[#This Row],[WOS]]</f>
        <v>0.25061425061425063</v>
      </c>
    </row>
    <row r="6" spans="2:9" x14ac:dyDescent="0.2">
      <c r="B6" s="5">
        <v>160</v>
      </c>
      <c r="C6" s="5" t="s">
        <v>24</v>
      </c>
      <c r="D6" s="5">
        <v>77</v>
      </c>
      <c r="E6" s="5">
        <v>2</v>
      </c>
      <c r="F6" s="5">
        <v>81</v>
      </c>
      <c r="G6" s="3">
        <f>Tabla13[[#This Row],[COMPLETE]]/Tabla13[[#This Row],[WOS]]</f>
        <v>0.48125000000000001</v>
      </c>
      <c r="H6" s="3">
        <f>Tabla13[[#This Row],[FAILED]]/Tabla13[[#This Row],[WOS]]</f>
        <v>1.2500000000000001E-2</v>
      </c>
      <c r="I6" s="3">
        <f>Tabla13[[#This Row],[TIMEOUT]]/Tabla13[[#This Row],[WOS]]</f>
        <v>0.50624999999999998</v>
      </c>
    </row>
    <row r="7" spans="2:9" x14ac:dyDescent="0.2">
      <c r="B7" s="5">
        <v>64</v>
      </c>
      <c r="C7" s="5" t="s">
        <v>22</v>
      </c>
      <c r="D7" s="5"/>
      <c r="E7" s="5"/>
      <c r="F7" s="5">
        <v>64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2">
      <c r="B8" s="5">
        <v>54</v>
      </c>
      <c r="C8" s="5" t="s">
        <v>54</v>
      </c>
      <c r="D8" s="5"/>
      <c r="E8" s="5"/>
      <c r="F8" s="5">
        <v>54</v>
      </c>
      <c r="G8" s="3">
        <f>Tabla13[[#This Row],[COMPLETE]]/Tabla13[[#This Row],[WOS]]</f>
        <v>0</v>
      </c>
      <c r="H8" s="3">
        <f>Tabla13[[#This Row],[FAILED]]/Tabla13[[#This Row],[WOS]]</f>
        <v>0</v>
      </c>
      <c r="I8" s="3">
        <f>Tabla13[[#This Row],[TIMEOUT]]/Tabla13[[#This Row],[WOS]]</f>
        <v>1</v>
      </c>
    </row>
    <row r="9" spans="2:9" x14ac:dyDescent="0.2">
      <c r="B9" s="5">
        <v>52</v>
      </c>
      <c r="C9" s="5" t="s">
        <v>53</v>
      </c>
      <c r="D9" s="5"/>
      <c r="E9" s="5"/>
      <c r="F9" s="5">
        <v>52</v>
      </c>
      <c r="G9" s="3">
        <f>Tabla13[[#This Row],[COMPLETE]]/Tabla13[[#This Row],[WOS]]</f>
        <v>0</v>
      </c>
      <c r="H9" s="3">
        <f>Tabla13[[#This Row],[FAILED]]/Tabla13[[#This Row],[WOS]]</f>
        <v>0</v>
      </c>
      <c r="I9" s="3">
        <f>Tabla13[[#This Row],[TIMEOUT]]/Tabla13[[#This Row],[WOS]]</f>
        <v>1</v>
      </c>
    </row>
    <row r="10" spans="2:9" x14ac:dyDescent="0.2">
      <c r="B10" s="5">
        <v>255</v>
      </c>
      <c r="C10" s="5" t="s">
        <v>26</v>
      </c>
      <c r="D10" s="5">
        <v>186</v>
      </c>
      <c r="E10" s="5">
        <v>18</v>
      </c>
      <c r="F10" s="5">
        <v>51</v>
      </c>
      <c r="G10" s="3">
        <f>Tabla13[[#This Row],[COMPLETE]]/Tabla13[[#This Row],[WOS]]</f>
        <v>0.72941176470588232</v>
      </c>
      <c r="H10" s="3">
        <f>Tabla13[[#This Row],[FAILED]]/Tabla13[[#This Row],[WOS]]</f>
        <v>7.0588235294117646E-2</v>
      </c>
      <c r="I10" s="3">
        <f>Tabla13[[#This Row],[TIMEOUT]]/Tabla13[[#This Row],[WOS]]</f>
        <v>0.2</v>
      </c>
    </row>
    <row r="11" spans="2:9" x14ac:dyDescent="0.2">
      <c r="B11" s="5">
        <v>474</v>
      </c>
      <c r="C11" s="5" t="s">
        <v>27</v>
      </c>
      <c r="D11" s="5">
        <v>404</v>
      </c>
      <c r="E11" s="5">
        <v>37</v>
      </c>
      <c r="F11" s="5">
        <v>33</v>
      </c>
      <c r="G11" s="3">
        <f>Tabla13[[#This Row],[COMPLETE]]/Tabla13[[#This Row],[WOS]]</f>
        <v>0.85232067510548526</v>
      </c>
      <c r="H11" s="3">
        <f>Tabla13[[#This Row],[FAILED]]/Tabla13[[#This Row],[WOS]]</f>
        <v>7.805907172995781E-2</v>
      </c>
      <c r="I11" s="3">
        <f>Tabla13[[#This Row],[TIMEOUT]]/Tabla13[[#This Row],[WOS]]</f>
        <v>6.9620253164556958E-2</v>
      </c>
    </row>
    <row r="12" spans="2:9" x14ac:dyDescent="0.2">
      <c r="B12" s="5">
        <v>32</v>
      </c>
      <c r="C12" s="5" t="s">
        <v>42</v>
      </c>
      <c r="D12" s="5"/>
      <c r="E12" s="5"/>
      <c r="F12" s="5">
        <v>32</v>
      </c>
      <c r="G12" s="3">
        <f>Tabla13[[#This Row],[COMPLETE]]/Tabla13[[#This Row],[WOS]]</f>
        <v>0</v>
      </c>
      <c r="H12" s="3">
        <f>Tabla13[[#This Row],[FAILED]]/Tabla13[[#This Row],[WOS]]</f>
        <v>0</v>
      </c>
      <c r="I12" s="3">
        <f>Tabla13[[#This Row],[TIMEOUT]]/Tabla13[[#This Row],[WOS]]</f>
        <v>1</v>
      </c>
    </row>
    <row r="13" spans="2:9" x14ac:dyDescent="0.2">
      <c r="B13" s="5">
        <v>32</v>
      </c>
      <c r="C13" s="5" t="s">
        <v>50</v>
      </c>
      <c r="D13" s="5"/>
      <c r="E13" s="5"/>
      <c r="F13" s="5">
        <v>32</v>
      </c>
      <c r="G13" s="3">
        <f>Tabla13[[#This Row],[COMPLETE]]/Tabla13[[#This Row],[WOS]]</f>
        <v>0</v>
      </c>
      <c r="H13" s="3">
        <f>Tabla13[[#This Row],[FAILED]]/Tabla13[[#This Row],[WOS]]</f>
        <v>0</v>
      </c>
      <c r="I13" s="3">
        <f>Tabla13[[#This Row],[TIMEOUT]]/Tabla13[[#This Row],[WOS]]</f>
        <v>1</v>
      </c>
    </row>
    <row r="14" spans="2:9" x14ac:dyDescent="0.2">
      <c r="B14" s="5">
        <v>136</v>
      </c>
      <c r="C14" s="5" t="s">
        <v>47</v>
      </c>
      <c r="D14" s="5">
        <v>90</v>
      </c>
      <c r="E14" s="5">
        <v>17</v>
      </c>
      <c r="F14" s="5">
        <v>29</v>
      </c>
      <c r="G14" s="3">
        <f>Tabla13[[#This Row],[COMPLETE]]/Tabla13[[#This Row],[WOS]]</f>
        <v>0.66176470588235292</v>
      </c>
      <c r="H14" s="3">
        <f>Tabla13[[#This Row],[FAILED]]/Tabla13[[#This Row],[WOS]]</f>
        <v>0.125</v>
      </c>
      <c r="I14" s="3">
        <f>Tabla13[[#This Row],[TIMEOUT]]/Tabla13[[#This Row],[WOS]]</f>
        <v>0.21323529411764705</v>
      </c>
    </row>
    <row r="15" spans="2:9" x14ac:dyDescent="0.2">
      <c r="B15" s="5">
        <v>26</v>
      </c>
      <c r="C15" s="5" t="s">
        <v>79</v>
      </c>
      <c r="D15" s="5"/>
      <c r="E15" s="5"/>
      <c r="F15" s="5">
        <v>26</v>
      </c>
      <c r="G15" s="3">
        <f>Tabla13[[#This Row],[COMPLETE]]/Tabla13[[#This Row],[WOS]]</f>
        <v>0</v>
      </c>
      <c r="H15" s="3">
        <f>Tabla13[[#This Row],[FAILED]]/Tabla13[[#This Row],[WOS]]</f>
        <v>0</v>
      </c>
      <c r="I15" s="3">
        <f>Tabla13[[#This Row],[TIMEOUT]]/Tabla13[[#This Row],[WOS]]</f>
        <v>1</v>
      </c>
    </row>
    <row r="16" spans="2:9" x14ac:dyDescent="0.2">
      <c r="B16" s="5">
        <v>239</v>
      </c>
      <c r="C16" s="5" t="s">
        <v>44</v>
      </c>
      <c r="D16" s="5">
        <v>197</v>
      </c>
      <c r="E16" s="5">
        <v>18</v>
      </c>
      <c r="F16" s="5">
        <v>24</v>
      </c>
      <c r="G16" s="3">
        <f>Tabla13[[#This Row],[COMPLETE]]/Tabla13[[#This Row],[WOS]]</f>
        <v>0.82426778242677823</v>
      </c>
      <c r="H16" s="3">
        <f>Tabla13[[#This Row],[FAILED]]/Tabla13[[#This Row],[WOS]]</f>
        <v>7.5313807531380755E-2</v>
      </c>
      <c r="I16" s="3">
        <f>Tabla13[[#This Row],[TIMEOUT]]/Tabla13[[#This Row],[WOS]]</f>
        <v>0.100418410041841</v>
      </c>
    </row>
    <row r="17" spans="2:9" x14ac:dyDescent="0.2">
      <c r="B17" s="5">
        <v>119</v>
      </c>
      <c r="C17" s="5" t="s">
        <v>28</v>
      </c>
      <c r="D17" s="5">
        <v>77</v>
      </c>
      <c r="E17" s="5">
        <v>21</v>
      </c>
      <c r="F17" s="5">
        <v>21</v>
      </c>
      <c r="G17" s="3">
        <f>Tabla13[[#This Row],[COMPLETE]]/Tabla13[[#This Row],[WOS]]</f>
        <v>0.6470588235294118</v>
      </c>
      <c r="H17" s="3">
        <f>Tabla13[[#This Row],[FAILED]]/Tabla13[[#This Row],[WOS]]</f>
        <v>0.17647058823529413</v>
      </c>
      <c r="I17" s="3">
        <f>Tabla13[[#This Row],[TIMEOUT]]/Tabla13[[#This Row],[WOS]]</f>
        <v>0.17647058823529413</v>
      </c>
    </row>
    <row r="18" spans="2:9" x14ac:dyDescent="0.2">
      <c r="B18" s="5">
        <v>255</v>
      </c>
      <c r="C18" s="5" t="s">
        <v>35</v>
      </c>
      <c r="D18" s="5"/>
      <c r="E18" s="5">
        <v>241</v>
      </c>
      <c r="F18" s="5">
        <v>14</v>
      </c>
      <c r="G18" s="3">
        <f>Tabla13[[#This Row],[COMPLETE]]/Tabla13[[#This Row],[WOS]]</f>
        <v>0</v>
      </c>
      <c r="H18" s="3">
        <f>Tabla13[[#This Row],[FAILED]]/Tabla13[[#This Row],[WOS]]</f>
        <v>0.94509803921568625</v>
      </c>
      <c r="I18" s="3">
        <f>Tabla13[[#This Row],[TIMEOUT]]/Tabla13[[#This Row],[WOS]]</f>
        <v>5.4901960784313725E-2</v>
      </c>
    </row>
    <row r="19" spans="2:9" x14ac:dyDescent="0.2">
      <c r="B19" s="5">
        <v>77</v>
      </c>
      <c r="C19" s="5" t="s">
        <v>40</v>
      </c>
      <c r="D19" s="5">
        <v>60</v>
      </c>
      <c r="E19" s="5">
        <v>3</v>
      </c>
      <c r="F19" s="5">
        <v>14</v>
      </c>
      <c r="G19" s="3">
        <f>Tabla13[[#This Row],[COMPLETE]]/Tabla13[[#This Row],[WOS]]</f>
        <v>0.77922077922077926</v>
      </c>
      <c r="H19" s="3">
        <f>Tabla13[[#This Row],[FAILED]]/Tabla13[[#This Row],[WOS]]</f>
        <v>3.896103896103896E-2</v>
      </c>
      <c r="I19" s="3">
        <f>Tabla13[[#This Row],[TIMEOUT]]/Tabla13[[#This Row],[WOS]]</f>
        <v>0.18181818181818182</v>
      </c>
    </row>
    <row r="20" spans="2:9" x14ac:dyDescent="0.2">
      <c r="B20" s="5">
        <v>13</v>
      </c>
      <c r="C20" s="5" t="s">
        <v>21</v>
      </c>
      <c r="D20" s="5"/>
      <c r="E20" s="5"/>
      <c r="F20" s="5">
        <v>13</v>
      </c>
      <c r="G20" s="3">
        <f>Tabla13[[#This Row],[COMPLETE]]/Tabla13[[#This Row],[WOS]]</f>
        <v>0</v>
      </c>
      <c r="H20" s="3">
        <f>Tabla13[[#This Row],[FAILED]]/Tabla13[[#This Row],[WOS]]</f>
        <v>0</v>
      </c>
      <c r="I20" s="3">
        <f>Tabla13[[#This Row],[TIMEOUT]]/Tabla13[[#This Row],[WOS]]</f>
        <v>1</v>
      </c>
    </row>
    <row r="21" spans="2:9" x14ac:dyDescent="0.2">
      <c r="B21" s="5">
        <v>10</v>
      </c>
      <c r="C21" s="5" t="s">
        <v>77</v>
      </c>
      <c r="D21" s="5"/>
      <c r="E21" s="5">
        <v>1</v>
      </c>
      <c r="F21" s="5">
        <v>9</v>
      </c>
      <c r="G21" s="3">
        <f>Tabla13[[#This Row],[COMPLETE]]/Tabla13[[#This Row],[WOS]]</f>
        <v>0</v>
      </c>
      <c r="H21" s="3">
        <f>Tabla13[[#This Row],[FAILED]]/Tabla13[[#This Row],[WOS]]</f>
        <v>0.1</v>
      </c>
      <c r="I21" s="3">
        <f>Tabla13[[#This Row],[TIMEOUT]]/Tabla13[[#This Row],[WOS]]</f>
        <v>0.9</v>
      </c>
    </row>
    <row r="22" spans="2:9" x14ac:dyDescent="0.2">
      <c r="B22" s="5">
        <v>138</v>
      </c>
      <c r="C22" s="5" t="s">
        <v>38</v>
      </c>
      <c r="D22" s="5">
        <v>123</v>
      </c>
      <c r="E22" s="5">
        <v>7</v>
      </c>
      <c r="F22" s="5">
        <v>8</v>
      </c>
      <c r="G22" s="3">
        <f>Tabla13[[#This Row],[COMPLETE]]/Tabla13[[#This Row],[WOS]]</f>
        <v>0.89130434782608692</v>
      </c>
      <c r="H22" s="3">
        <f>Tabla13[[#This Row],[FAILED]]/Tabla13[[#This Row],[WOS]]</f>
        <v>5.0724637681159424E-2</v>
      </c>
      <c r="I22" s="3">
        <f>Tabla13[[#This Row],[TIMEOUT]]/Tabla13[[#This Row],[WOS]]</f>
        <v>5.7971014492753624E-2</v>
      </c>
    </row>
    <row r="23" spans="2:9" x14ac:dyDescent="0.2">
      <c r="B23" s="5">
        <v>137</v>
      </c>
      <c r="C23" s="5" t="s">
        <v>43</v>
      </c>
      <c r="D23" s="5">
        <v>26</v>
      </c>
      <c r="E23" s="5">
        <v>104</v>
      </c>
      <c r="F23" s="5">
        <v>7</v>
      </c>
      <c r="G23" s="3">
        <f>Tabla13[[#This Row],[COMPLETE]]/Tabla13[[#This Row],[WOS]]</f>
        <v>0.18978102189781021</v>
      </c>
      <c r="H23" s="3">
        <f>Tabla13[[#This Row],[FAILED]]/Tabla13[[#This Row],[WOS]]</f>
        <v>0.75912408759124084</v>
      </c>
      <c r="I23" s="3">
        <f>Tabla13[[#This Row],[TIMEOUT]]/Tabla13[[#This Row],[WOS]]</f>
        <v>5.1094890510948905E-2</v>
      </c>
    </row>
    <row r="24" spans="2:9" x14ac:dyDescent="0.2">
      <c r="B24" s="5">
        <v>62</v>
      </c>
      <c r="C24" s="5" t="s">
        <v>37</v>
      </c>
      <c r="D24" s="5">
        <v>53</v>
      </c>
      <c r="E24" s="5">
        <v>3</v>
      </c>
      <c r="F24" s="5">
        <v>6</v>
      </c>
      <c r="G24" s="3">
        <f>Tabla13[[#This Row],[COMPLETE]]/Tabla13[[#This Row],[WOS]]</f>
        <v>0.85483870967741937</v>
      </c>
      <c r="H24" s="3">
        <f>Tabla13[[#This Row],[FAILED]]/Tabla13[[#This Row],[WOS]]</f>
        <v>4.8387096774193547E-2</v>
      </c>
      <c r="I24" s="3">
        <f>Tabla13[[#This Row],[TIMEOUT]]/Tabla13[[#This Row],[WOS]]</f>
        <v>9.6774193548387094E-2</v>
      </c>
    </row>
    <row r="25" spans="2:9" x14ac:dyDescent="0.2">
      <c r="B25" s="5">
        <v>48</v>
      </c>
      <c r="C25" s="5" t="s">
        <v>48</v>
      </c>
      <c r="D25" s="5">
        <v>26</v>
      </c>
      <c r="E25" s="5">
        <v>17</v>
      </c>
      <c r="F25" s="5">
        <v>5</v>
      </c>
      <c r="G25" s="3">
        <f>Tabla13[[#This Row],[COMPLETE]]/Tabla13[[#This Row],[WOS]]</f>
        <v>0.54166666666666663</v>
      </c>
      <c r="H25" s="3">
        <f>Tabla13[[#This Row],[FAILED]]/Tabla13[[#This Row],[WOS]]</f>
        <v>0.35416666666666669</v>
      </c>
      <c r="I25" s="3">
        <f>Tabla13[[#This Row],[TIMEOUT]]/Tabla13[[#This Row],[WOS]]</f>
        <v>0.10416666666666667</v>
      </c>
    </row>
    <row r="26" spans="2:9" x14ac:dyDescent="0.2">
      <c r="B26" s="5">
        <v>3</v>
      </c>
      <c r="C26" s="5" t="s">
        <v>46</v>
      </c>
      <c r="D26" s="5"/>
      <c r="E26" s="5">
        <v>1</v>
      </c>
      <c r="F26" s="5">
        <v>2</v>
      </c>
      <c r="G26" s="3">
        <f>Tabla13[[#This Row],[COMPLETE]]/Tabla13[[#This Row],[WOS]]</f>
        <v>0</v>
      </c>
      <c r="H26" s="3">
        <f>Tabla13[[#This Row],[FAILED]]/Tabla13[[#This Row],[WOS]]</f>
        <v>0.33333333333333331</v>
      </c>
      <c r="I26" s="3">
        <f>Tabla13[[#This Row],[TIMEOUT]]/Tabla13[[#This Row],[WOS]]</f>
        <v>0.66666666666666663</v>
      </c>
    </row>
    <row r="27" spans="2:9" x14ac:dyDescent="0.2">
      <c r="B27" s="5">
        <v>66</v>
      </c>
      <c r="C27" s="5" t="s">
        <v>49</v>
      </c>
      <c r="D27" s="5">
        <v>52</v>
      </c>
      <c r="E27" s="5">
        <v>13</v>
      </c>
      <c r="F27" s="5">
        <v>1</v>
      </c>
      <c r="G27" s="3">
        <f>Tabla13[[#This Row],[COMPLETE]]/Tabla13[[#This Row],[WOS]]</f>
        <v>0.78787878787878785</v>
      </c>
      <c r="H27" s="3">
        <f>Tabla13[[#This Row],[FAILED]]/Tabla13[[#This Row],[WOS]]</f>
        <v>0.19696969696969696</v>
      </c>
      <c r="I27" s="3">
        <f>Tabla13[[#This Row],[TIMEOUT]]/Tabla13[[#This Row],[WOS]]</f>
        <v>1.5151515151515152E-2</v>
      </c>
    </row>
    <row r="28" spans="2:9" x14ac:dyDescent="0.2">
      <c r="B28" s="5">
        <v>3</v>
      </c>
      <c r="C28" s="5" t="s">
        <v>78</v>
      </c>
      <c r="D28" s="5"/>
      <c r="E28" s="5">
        <v>2</v>
      </c>
      <c r="F28" s="5">
        <v>1</v>
      </c>
      <c r="G28" s="3">
        <f>Tabla13[[#This Row],[COMPLETE]]/Tabla13[[#This Row],[WOS]]</f>
        <v>0</v>
      </c>
      <c r="H28" s="3">
        <f>Tabla13[[#This Row],[FAILED]]/Tabla13[[#This Row],[WOS]]</f>
        <v>0.66666666666666663</v>
      </c>
      <c r="I28" s="3">
        <f>Tabla13[[#This Row],[TIMEOUT]]/Tabla13[[#This Row],[WOS]]</f>
        <v>0.33333333333333331</v>
      </c>
    </row>
    <row r="29" spans="2:9" x14ac:dyDescent="0.2">
      <c r="B29" s="5">
        <v>1</v>
      </c>
      <c r="C29" s="5" t="s">
        <v>23</v>
      </c>
      <c r="D29" s="5"/>
      <c r="E29" s="5"/>
      <c r="F29" s="5">
        <v>1</v>
      </c>
      <c r="G29" s="3">
        <f>Tabla13[[#This Row],[COMPLETE]]/Tabla13[[#This Row],[WOS]]</f>
        <v>0</v>
      </c>
      <c r="H29" s="3">
        <f>Tabla13[[#This Row],[FAILED]]/Tabla13[[#This Row],[WOS]]</f>
        <v>0</v>
      </c>
      <c r="I29" s="3">
        <f>Tabla13[[#This Row],[TIMEOUT]]/Tabla13[[#This Row],[WOS]]</f>
        <v>1</v>
      </c>
    </row>
    <row r="30" spans="2:9" x14ac:dyDescent="0.2">
      <c r="B30" s="5">
        <v>1</v>
      </c>
      <c r="C30" s="5" t="s">
        <v>29</v>
      </c>
      <c r="D30" s="5"/>
      <c r="E30" s="5"/>
      <c r="F30" s="5">
        <v>1</v>
      </c>
      <c r="G30" s="3">
        <f>Tabla13[[#This Row],[COMPLETE]]/Tabla13[[#This Row],[WOS]]</f>
        <v>0</v>
      </c>
      <c r="H30" s="3">
        <f>Tabla13[[#This Row],[FAILED]]/Tabla13[[#This Row],[WOS]]</f>
        <v>0</v>
      </c>
      <c r="I30" s="3">
        <f>Tabla13[[#This Row],[TIMEOUT]]/Tabla13[[#This Row],[WOS]]</f>
        <v>1</v>
      </c>
    </row>
    <row r="31" spans="2:9" x14ac:dyDescent="0.2">
      <c r="B31" s="5">
        <v>1</v>
      </c>
      <c r="C31" s="5" t="s">
        <v>80</v>
      </c>
      <c r="D31" s="5"/>
      <c r="E31" s="5"/>
      <c r="F31" s="5">
        <v>1</v>
      </c>
      <c r="G31" s="3">
        <f>Tabla13[[#This Row],[COMPLETE]]/Tabla13[[#This Row],[WOS]]</f>
        <v>0</v>
      </c>
      <c r="H31" s="3">
        <f>Tabla13[[#This Row],[FAILED]]/Tabla13[[#This Row],[WOS]]</f>
        <v>0</v>
      </c>
      <c r="I31" s="3">
        <f>Tabla13[[#This Row],[TIMEOUT]]/Tabla13[[#This Row],[WOS]]</f>
        <v>1</v>
      </c>
    </row>
    <row r="32" spans="2:9" x14ac:dyDescent="0.2">
      <c r="B32" s="5">
        <v>16601</v>
      </c>
      <c r="C32" s="5" t="s">
        <v>60</v>
      </c>
      <c r="D32" s="5">
        <v>16537</v>
      </c>
      <c r="E32" s="5">
        <v>64</v>
      </c>
      <c r="F32" s="5"/>
      <c r="G32" s="3">
        <f>Tabla13[[#This Row],[COMPLETE]]/Tabla13[[#This Row],[WOS]]</f>
        <v>0.99614481055358106</v>
      </c>
      <c r="H32" s="3">
        <f>Tabla13[[#This Row],[FAILED]]/Tabla13[[#This Row],[WOS]]</f>
        <v>3.8551894464188903E-3</v>
      </c>
      <c r="I32" s="3">
        <f>Tabla13[[#This Row],[TIMEOUT]]/Tabla13[[#This Row],[WOS]]</f>
        <v>0</v>
      </c>
    </row>
    <row r="33" spans="2:9" x14ac:dyDescent="0.2">
      <c r="B33" s="5">
        <v>11818</v>
      </c>
      <c r="C33" s="5" t="s">
        <v>57</v>
      </c>
      <c r="D33" s="5">
        <v>9761</v>
      </c>
      <c r="E33" s="5">
        <v>2057</v>
      </c>
      <c r="F33" s="5"/>
      <c r="G33" s="3">
        <f>Tabla13[[#This Row],[COMPLETE]]/Tabla13[[#This Row],[WOS]]</f>
        <v>0.82594347605347773</v>
      </c>
      <c r="H33" s="3">
        <f>Tabla13[[#This Row],[FAILED]]/Tabla13[[#This Row],[WOS]]</f>
        <v>0.17405652394652227</v>
      </c>
      <c r="I33" s="3">
        <f>Tabla13[[#This Row],[TIMEOUT]]/Tabla13[[#This Row],[WOS]]</f>
        <v>0</v>
      </c>
    </row>
    <row r="34" spans="2:9" x14ac:dyDescent="0.2">
      <c r="B34" s="5">
        <v>4853</v>
      </c>
      <c r="C34" s="5" t="s">
        <v>61</v>
      </c>
      <c r="D34" s="5">
        <v>4844</v>
      </c>
      <c r="E34" s="5">
        <v>9</v>
      </c>
      <c r="F34" s="5"/>
      <c r="G34" s="3">
        <f>Tabla13[[#This Row],[COMPLETE]]/Tabla13[[#This Row],[WOS]]</f>
        <v>0.99814547702452094</v>
      </c>
      <c r="H34" s="3">
        <f>Tabla13[[#This Row],[FAILED]]/Tabla13[[#This Row],[WOS]]</f>
        <v>1.854522975479085E-3</v>
      </c>
      <c r="I34" s="3">
        <f>Tabla13[[#This Row],[TIMEOUT]]/Tabla13[[#This Row],[WOS]]</f>
        <v>0</v>
      </c>
    </row>
    <row r="35" spans="2:9" x14ac:dyDescent="0.2">
      <c r="B35" s="5">
        <v>4065</v>
      </c>
      <c r="C35" s="5" t="s">
        <v>34</v>
      </c>
      <c r="D35" s="5">
        <v>3829</v>
      </c>
      <c r="E35" s="5">
        <v>236</v>
      </c>
      <c r="F35" s="5"/>
      <c r="G35" s="3">
        <f>Tabla13[[#This Row],[COMPLETE]]/Tabla13[[#This Row],[WOS]]</f>
        <v>0.94194341943419435</v>
      </c>
      <c r="H35" s="3">
        <f>Tabla13[[#This Row],[FAILED]]/Tabla13[[#This Row],[WOS]]</f>
        <v>5.8056580565805656E-2</v>
      </c>
      <c r="I35" s="3">
        <f>Tabla13[[#This Row],[TIMEOUT]]/Tabla13[[#This Row],[WOS]]</f>
        <v>0</v>
      </c>
    </row>
    <row r="36" spans="2:9" x14ac:dyDescent="0.2">
      <c r="B36" s="5">
        <v>4032</v>
      </c>
      <c r="C36" s="5" t="s">
        <v>33</v>
      </c>
      <c r="D36" s="5">
        <v>3794</v>
      </c>
      <c r="E36" s="5">
        <v>238</v>
      </c>
      <c r="F36" s="5"/>
      <c r="G36" s="3">
        <f>Tabla13[[#This Row],[COMPLETE]]/Tabla13[[#This Row],[WOS]]</f>
        <v>0.94097222222222221</v>
      </c>
      <c r="H36" s="3">
        <f>Tabla13[[#This Row],[FAILED]]/Tabla13[[#This Row],[WOS]]</f>
        <v>5.9027777777777776E-2</v>
      </c>
      <c r="I36" s="3">
        <f>Tabla13[[#This Row],[TIMEOUT]]/Tabla13[[#This Row],[WOS]]</f>
        <v>0</v>
      </c>
    </row>
    <row r="37" spans="2:9" x14ac:dyDescent="0.2">
      <c r="B37" s="5">
        <v>1608</v>
      </c>
      <c r="C37" s="5" t="s">
        <v>14</v>
      </c>
      <c r="D37" s="5">
        <v>1605</v>
      </c>
      <c r="E37" s="5">
        <v>3</v>
      </c>
      <c r="F37" s="5"/>
      <c r="G37" s="3">
        <f>Tabla13[[#This Row],[COMPLETE]]/Tabla13[[#This Row],[WOS]]</f>
        <v>0.99813432835820892</v>
      </c>
      <c r="H37" s="3">
        <f>Tabla13[[#This Row],[FAILED]]/Tabla13[[#This Row],[WOS]]</f>
        <v>1.8656716417910447E-3</v>
      </c>
      <c r="I37" s="3">
        <f>Tabla13[[#This Row],[TIMEOUT]]/Tabla13[[#This Row],[WOS]]</f>
        <v>0</v>
      </c>
    </row>
    <row r="38" spans="2:9" x14ac:dyDescent="0.2">
      <c r="B38" s="5">
        <v>1468</v>
      </c>
      <c r="C38" s="5" t="s">
        <v>15</v>
      </c>
      <c r="D38" s="5">
        <v>1357</v>
      </c>
      <c r="E38" s="5">
        <v>111</v>
      </c>
      <c r="F38" s="5"/>
      <c r="G38" s="3">
        <f>Tabla13[[#This Row],[COMPLETE]]/Tabla13[[#This Row],[WOS]]</f>
        <v>0.92438692098092645</v>
      </c>
      <c r="H38" s="3">
        <f>Tabla13[[#This Row],[FAILED]]/Tabla13[[#This Row],[WOS]]</f>
        <v>7.5613079019073576E-2</v>
      </c>
      <c r="I38" s="3">
        <f>Tabla13[[#This Row],[TIMEOUT]]/Tabla13[[#This Row],[WOS]]</f>
        <v>0</v>
      </c>
    </row>
    <row r="39" spans="2:9" x14ac:dyDescent="0.2">
      <c r="B39" s="5">
        <v>1314</v>
      </c>
      <c r="C39" s="5" t="s">
        <v>16</v>
      </c>
      <c r="D39" s="5">
        <v>1281</v>
      </c>
      <c r="E39" s="5">
        <v>33</v>
      </c>
      <c r="F39" s="5"/>
      <c r="G39" s="3">
        <f>Tabla13[[#This Row],[COMPLETE]]/Tabla13[[#This Row],[WOS]]</f>
        <v>0.97488584474885842</v>
      </c>
      <c r="H39" s="3">
        <f>Tabla13[[#This Row],[FAILED]]/Tabla13[[#This Row],[WOS]]</f>
        <v>2.5114155251141551E-2</v>
      </c>
      <c r="I39" s="3">
        <f>Tabla13[[#This Row],[TIMEOUT]]/Tabla13[[#This Row],[WOS]]</f>
        <v>0</v>
      </c>
    </row>
    <row r="40" spans="2:9" x14ac:dyDescent="0.2">
      <c r="B40" s="5">
        <v>959</v>
      </c>
      <c r="C40" s="5" t="s">
        <v>19</v>
      </c>
      <c r="D40" s="5">
        <v>954</v>
      </c>
      <c r="E40" s="5">
        <v>5</v>
      </c>
      <c r="F40" s="5"/>
      <c r="G40" s="3">
        <f>Tabla13[[#This Row],[COMPLETE]]/Tabla13[[#This Row],[WOS]]</f>
        <v>0.99478623566214808</v>
      </c>
      <c r="H40" s="3">
        <f>Tabla13[[#This Row],[FAILED]]/Tabla13[[#This Row],[WOS]]</f>
        <v>5.2137643378519288E-3</v>
      </c>
      <c r="I40" s="3">
        <f>Tabla13[[#This Row],[TIMEOUT]]/Tabla13[[#This Row],[WOS]]</f>
        <v>0</v>
      </c>
    </row>
    <row r="41" spans="2:9" x14ac:dyDescent="0.2">
      <c r="B41" s="5">
        <v>935</v>
      </c>
      <c r="C41" s="5" t="s">
        <v>32</v>
      </c>
      <c r="D41" s="5">
        <v>631</v>
      </c>
      <c r="E41" s="5">
        <v>304</v>
      </c>
      <c r="F41" s="5"/>
      <c r="G41" s="3">
        <f>Tabla13[[#This Row],[COMPLETE]]/Tabla13[[#This Row],[WOS]]</f>
        <v>0.67486631016042786</v>
      </c>
      <c r="H41" s="3">
        <f>Tabla13[[#This Row],[FAILED]]/Tabla13[[#This Row],[WOS]]</f>
        <v>0.32513368983957219</v>
      </c>
      <c r="I41" s="3">
        <f>Tabla13[[#This Row],[TIMEOUT]]/Tabla13[[#This Row],[WOS]]</f>
        <v>0</v>
      </c>
    </row>
    <row r="42" spans="2:9" x14ac:dyDescent="0.2">
      <c r="B42" s="5">
        <v>588</v>
      </c>
      <c r="C42" s="5" t="s">
        <v>39</v>
      </c>
      <c r="D42" s="5">
        <v>391</v>
      </c>
      <c r="E42" s="5">
        <v>197</v>
      </c>
      <c r="F42" s="5"/>
      <c r="G42" s="3">
        <f>Tabla13[[#This Row],[COMPLETE]]/Tabla13[[#This Row],[WOS]]</f>
        <v>0.66496598639455784</v>
      </c>
      <c r="H42" s="3">
        <f>Tabla13[[#This Row],[FAILED]]/Tabla13[[#This Row],[WOS]]</f>
        <v>0.33503401360544216</v>
      </c>
      <c r="I42" s="3">
        <f>Tabla13[[#This Row],[TIMEOUT]]/Tabla13[[#This Row],[WOS]]</f>
        <v>0</v>
      </c>
    </row>
    <row r="43" spans="2:9" x14ac:dyDescent="0.2">
      <c r="B43" s="5">
        <v>379</v>
      </c>
      <c r="C43" s="5" t="s">
        <v>51</v>
      </c>
      <c r="D43" s="5">
        <v>359</v>
      </c>
      <c r="E43" s="5">
        <v>20</v>
      </c>
      <c r="F43" s="5"/>
      <c r="G43" s="3">
        <f>Tabla13[[#This Row],[COMPLETE]]/Tabla13[[#This Row],[WOS]]</f>
        <v>0.94722955145118737</v>
      </c>
      <c r="H43" s="3">
        <f>Tabla13[[#This Row],[FAILED]]/Tabla13[[#This Row],[WOS]]</f>
        <v>5.2770448548812667E-2</v>
      </c>
      <c r="I43" s="3">
        <f>Tabla13[[#This Row],[TIMEOUT]]/Tabla13[[#This Row],[WOS]]</f>
        <v>0</v>
      </c>
    </row>
    <row r="44" spans="2:9" x14ac:dyDescent="0.2">
      <c r="B44" s="5">
        <v>139</v>
      </c>
      <c r="C44" s="5" t="s">
        <v>20</v>
      </c>
      <c r="D44" s="5">
        <v>78</v>
      </c>
      <c r="E44" s="5">
        <v>61</v>
      </c>
      <c r="F44" s="5"/>
      <c r="G44" s="3">
        <f>Tabla13[[#This Row],[COMPLETE]]/Tabla13[[#This Row],[WOS]]</f>
        <v>0.5611510791366906</v>
      </c>
      <c r="H44" s="3">
        <f>Tabla13[[#This Row],[FAILED]]/Tabla13[[#This Row],[WOS]]</f>
        <v>0.43884892086330934</v>
      </c>
      <c r="I44" s="3">
        <f>Tabla13[[#This Row],[TIMEOUT]]/Tabla13[[#This Row],[WOS]]</f>
        <v>0</v>
      </c>
    </row>
    <row r="45" spans="2:9" x14ac:dyDescent="0.2">
      <c r="B45" s="5">
        <v>82</v>
      </c>
      <c r="C45" s="5" t="s">
        <v>30</v>
      </c>
      <c r="D45" s="5">
        <v>79</v>
      </c>
      <c r="E45" s="5">
        <v>3</v>
      </c>
      <c r="F45" s="5"/>
      <c r="G45" s="3">
        <f>Tabla13[[#This Row],[COMPLETE]]/Tabla13[[#This Row],[WOS]]</f>
        <v>0.96341463414634143</v>
      </c>
      <c r="H45" s="3">
        <f>Tabla13[[#This Row],[FAILED]]/Tabla13[[#This Row],[WOS]]</f>
        <v>3.6585365853658534E-2</v>
      </c>
      <c r="I45" s="3">
        <f>Tabla13[[#This Row],[TIMEOUT]]/Tabla13[[#This Row],[WOS]]</f>
        <v>0</v>
      </c>
    </row>
    <row r="46" spans="2:9" x14ac:dyDescent="0.2">
      <c r="B46" s="5">
        <v>68</v>
      </c>
      <c r="C46" s="5" t="s">
        <v>13</v>
      </c>
      <c r="D46" s="5">
        <v>66</v>
      </c>
      <c r="E46" s="5">
        <v>2</v>
      </c>
      <c r="F46" s="5"/>
      <c r="G46" s="3">
        <f>Tabla13[[#This Row],[COMPLETE]]/Tabla13[[#This Row],[WOS]]</f>
        <v>0.97058823529411764</v>
      </c>
      <c r="H46" s="3">
        <f>Tabla13[[#This Row],[FAILED]]/Tabla13[[#This Row],[WOS]]</f>
        <v>2.9411764705882353E-2</v>
      </c>
      <c r="I46" s="3">
        <f>Tabla13[[#This Row],[TIMEOUT]]/Tabla13[[#This Row],[WOS]]</f>
        <v>0</v>
      </c>
    </row>
    <row r="47" spans="2:9" x14ac:dyDescent="0.2">
      <c r="B47" s="5">
        <v>55</v>
      </c>
      <c r="C47" s="5" t="s">
        <v>52</v>
      </c>
      <c r="D47" s="5">
        <v>55</v>
      </c>
      <c r="E47" s="5"/>
      <c r="F47" s="5"/>
      <c r="G47" s="3">
        <f>Tabla13[[#This Row],[COMPLETE]]/Tabla13[[#This Row],[WOS]]</f>
        <v>1</v>
      </c>
      <c r="H47" s="3">
        <f>Tabla13[[#This Row],[FAILED]]/Tabla13[[#This Row],[WOS]]</f>
        <v>0</v>
      </c>
      <c r="I47" s="3">
        <f>Tabla13[[#This Row],[TIMEOUT]]/Tabla13[[#This Row],[WOS]]</f>
        <v>0</v>
      </c>
    </row>
    <row r="48" spans="2:9" x14ac:dyDescent="0.2">
      <c r="B48" s="5">
        <v>39</v>
      </c>
      <c r="C48" s="5" t="s">
        <v>31</v>
      </c>
      <c r="D48" s="5">
        <v>36</v>
      </c>
      <c r="E48" s="5">
        <v>3</v>
      </c>
      <c r="F48" s="5"/>
      <c r="G48" s="3">
        <f>Tabla13[[#This Row],[COMPLETE]]/Tabla13[[#This Row],[WOS]]</f>
        <v>0.92307692307692313</v>
      </c>
      <c r="H48" s="3">
        <f>Tabla13[[#This Row],[FAILED]]/Tabla13[[#This Row],[WOS]]</f>
        <v>7.6923076923076927E-2</v>
      </c>
      <c r="I48" s="3">
        <f>Tabla13[[#This Row],[TIMEOUT]]/Tabla13[[#This Row],[WOS]]</f>
        <v>0</v>
      </c>
    </row>
    <row r="49" spans="2:9" x14ac:dyDescent="0.2">
      <c r="B49" s="5">
        <v>35</v>
      </c>
      <c r="C49" s="5" t="s">
        <v>58</v>
      </c>
      <c r="D49" s="5">
        <v>35</v>
      </c>
      <c r="E49" s="5"/>
      <c r="F49" s="5"/>
      <c r="G49" s="3">
        <f>Tabla13[[#This Row],[COMPLETE]]/Tabla13[[#This Row],[WOS]]</f>
        <v>1</v>
      </c>
      <c r="H49" s="3">
        <f>Tabla13[[#This Row],[FAILED]]/Tabla13[[#This Row],[WOS]]</f>
        <v>0</v>
      </c>
      <c r="I49" s="3">
        <f>Tabla13[[#This Row],[TIMEOUT]]/Tabla13[[#This Row],[WOS]]</f>
        <v>0</v>
      </c>
    </row>
    <row r="50" spans="2:9" x14ac:dyDescent="0.2">
      <c r="B50" s="5">
        <v>29</v>
      </c>
      <c r="C50" s="5" t="s">
        <v>59</v>
      </c>
      <c r="D50" s="5">
        <v>29</v>
      </c>
      <c r="E50" s="5"/>
      <c r="F50" s="5"/>
      <c r="G50" s="3">
        <f>Tabla13[[#This Row],[COMPLETE]]/Tabla13[[#This Row],[WOS]]</f>
        <v>1</v>
      </c>
      <c r="H50" s="3">
        <f>Tabla13[[#This Row],[FAILED]]/Tabla13[[#This Row],[WOS]]</f>
        <v>0</v>
      </c>
      <c r="I50" s="3">
        <f>Tabla13[[#This Row],[TIMEOUT]]/Tabla13[[#This Row],[WOS]]</f>
        <v>0</v>
      </c>
    </row>
    <row r="51" spans="2:9" x14ac:dyDescent="0.2">
      <c r="B51" s="5">
        <v>28</v>
      </c>
      <c r="C51" s="5" t="s">
        <v>25</v>
      </c>
      <c r="D51" s="5"/>
      <c r="E51" s="5">
        <v>28</v>
      </c>
      <c r="F51" s="5"/>
      <c r="G51" s="3">
        <f>Tabla13[[#This Row],[COMPLETE]]/Tabla13[[#This Row],[WOS]]</f>
        <v>0</v>
      </c>
      <c r="H51" s="3">
        <f>Tabla13[[#This Row],[FAILED]]/Tabla13[[#This Row],[WOS]]</f>
        <v>1</v>
      </c>
      <c r="I51" s="3">
        <f>Tabla13[[#This Row],[TIMEOUT]]/Tabla13[[#This Row],[WOS]]</f>
        <v>0</v>
      </c>
    </row>
    <row r="52" spans="2:9" x14ac:dyDescent="0.2">
      <c r="B52" s="5">
        <v>27</v>
      </c>
      <c r="C52" s="5" t="s">
        <v>18</v>
      </c>
      <c r="D52" s="5">
        <v>26</v>
      </c>
      <c r="E52" s="5">
        <v>1</v>
      </c>
      <c r="F52" s="5"/>
      <c r="G52" s="3">
        <f>Tabla13[[#This Row],[COMPLETE]]/Tabla13[[#This Row],[WOS]]</f>
        <v>0.96296296296296291</v>
      </c>
      <c r="H52" s="3">
        <f>Tabla13[[#This Row],[FAILED]]/Tabla13[[#This Row],[WOS]]</f>
        <v>3.7037037037037035E-2</v>
      </c>
      <c r="I52" s="3">
        <f>Tabla13[[#This Row],[TIMEOUT]]/Tabla13[[#This Row],[WOS]]</f>
        <v>0</v>
      </c>
    </row>
    <row r="53" spans="2:9" x14ac:dyDescent="0.2">
      <c r="B53" s="5">
        <v>12</v>
      </c>
      <c r="C53" s="5" t="s">
        <v>41</v>
      </c>
      <c r="D53" s="5">
        <v>3</v>
      </c>
      <c r="E53" s="5">
        <v>9</v>
      </c>
      <c r="F53" s="5"/>
      <c r="G53" s="3">
        <f>Tabla13[[#This Row],[COMPLETE]]/Tabla13[[#This Row],[WOS]]</f>
        <v>0.25</v>
      </c>
      <c r="H53" s="3">
        <f>Tabla13[[#This Row],[FAILED]]/Tabla13[[#This Row],[WOS]]</f>
        <v>0.75</v>
      </c>
      <c r="I53" s="3">
        <f>Tabla13[[#This Row],[TIMEOUT]]/Tabla13[[#This Row],[WOS]]</f>
        <v>0</v>
      </c>
    </row>
    <row r="54" spans="2:9" x14ac:dyDescent="0.2">
      <c r="B54" s="5">
        <v>11</v>
      </c>
      <c r="C54" s="5" t="s">
        <v>56</v>
      </c>
      <c r="D54" s="5">
        <v>11</v>
      </c>
      <c r="E54" s="5"/>
      <c r="F54" s="5"/>
      <c r="G54" s="3">
        <f>Tabla13[[#This Row],[COMPLETE]]/Tabla13[[#This Row],[WOS]]</f>
        <v>1</v>
      </c>
      <c r="H54" s="3">
        <f>Tabla13[[#This Row],[FAILED]]/Tabla13[[#This Row],[WOS]]</f>
        <v>0</v>
      </c>
      <c r="I54" s="3">
        <f>Tabla13[[#This Row],[TIMEOUT]]/Tabla13[[#This Row],[WOS]]</f>
        <v>0</v>
      </c>
    </row>
    <row r="55" spans="2:9" x14ac:dyDescent="0.2">
      <c r="B55" s="5">
        <v>4</v>
      </c>
      <c r="C55" s="5" t="s">
        <v>81</v>
      </c>
      <c r="D55" s="5"/>
      <c r="E55" s="5">
        <v>4</v>
      </c>
      <c r="F55" s="5"/>
      <c r="G55" s="3">
        <f>Tabla13[[#This Row],[COMPLETE]]/Tabla13[[#This Row],[WOS]]</f>
        <v>0</v>
      </c>
      <c r="H55" s="3">
        <f>Tabla13[[#This Row],[FAILED]]/Tabla13[[#This Row],[WOS]]</f>
        <v>1</v>
      </c>
      <c r="I55" s="3">
        <f>Tabla13[[#This Row],[TIMEOUT]]/Tabla13[[#This Row],[WOS]]</f>
        <v>0</v>
      </c>
    </row>
    <row r="56" spans="2:9" x14ac:dyDescent="0.2">
      <c r="B56" s="5">
        <v>3</v>
      </c>
      <c r="C56" s="5" t="s">
        <v>17</v>
      </c>
      <c r="D56" s="5">
        <v>3</v>
      </c>
      <c r="E56" s="5"/>
      <c r="F56" s="5"/>
      <c r="G56" s="3">
        <f>Tabla13[[#This Row],[COMPLETE]]/Tabla13[[#This Row],[WOS]]</f>
        <v>1</v>
      </c>
      <c r="H56" s="3">
        <f>Tabla13[[#This Row],[FAILED]]/Tabla13[[#This Row],[WOS]]</f>
        <v>0</v>
      </c>
      <c r="I56" s="3">
        <f>Tabla13[[#This Row],[TIMEOUT]]/Tabla13[[#This Row],[WOS]]</f>
        <v>0</v>
      </c>
    </row>
    <row r="57" spans="2:9" x14ac:dyDescent="0.2">
      <c r="B57" s="5">
        <v>2</v>
      </c>
      <c r="C57" s="5" t="s">
        <v>85</v>
      </c>
      <c r="D57" s="5"/>
      <c r="E57" s="5">
        <v>2</v>
      </c>
      <c r="F57" s="5"/>
      <c r="G57" s="3">
        <f>Tabla13[[#This Row],[COMPLETE]]/Tabla13[[#This Row],[WOS]]</f>
        <v>0</v>
      </c>
      <c r="H57" s="3">
        <f>Tabla13[[#This Row],[FAILED]]/Tabla13[[#This Row],[WOS]]</f>
        <v>1</v>
      </c>
      <c r="I57" s="3">
        <f>Tabla13[[#This Row],[TIMEOUT]]/Tabla13[[#This Row],[WOS]]</f>
        <v>0</v>
      </c>
    </row>
    <row r="58" spans="2:9" x14ac:dyDescent="0.2">
      <c r="B58" s="5">
        <v>1</v>
      </c>
      <c r="C58" s="5" t="s">
        <v>84</v>
      </c>
      <c r="D58" s="5">
        <v>1</v>
      </c>
      <c r="E58" s="5"/>
      <c r="F58" s="5"/>
      <c r="G58" s="3">
        <f>Tabla13[[#This Row],[COMPLETE]]/Tabla13[[#This Row],[WOS]]</f>
        <v>1</v>
      </c>
      <c r="H58" s="3">
        <f>Tabla13[[#This Row],[FAILED]]/Tabla13[[#This Row],[WOS]]</f>
        <v>0</v>
      </c>
      <c r="I58" s="3">
        <f>Tabla13[[#This Row],[TIMEOUT]]/Tabla13[[#This Row],[WOS]]</f>
        <v>0</v>
      </c>
    </row>
  </sheetData>
  <conditionalFormatting sqref="H3:I58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8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8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58"/>
  <sheetViews>
    <sheetView workbookViewId="0">
      <selection activeCell="E3" sqref="E3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11818</v>
      </c>
      <c r="C3" s="5" t="s">
        <v>57</v>
      </c>
      <c r="D3" s="5">
        <v>9761</v>
      </c>
      <c r="E3" s="5">
        <v>2057</v>
      </c>
      <c r="F3" s="5"/>
      <c r="G3" s="3">
        <f>Tabla16[[#This Row],[COMPLETE]]/Tabla16[[#This Row],[WOS]]</f>
        <v>0.82594347605347773</v>
      </c>
      <c r="H3" s="3">
        <f>Tabla16[[#This Row],[FAILED]]/Tabla16[[#This Row],[WOS]]</f>
        <v>0.17405652394652227</v>
      </c>
      <c r="I3" s="3">
        <f>Tabla16[[#This Row],[TIMEOUT]]/Tabla16[[#This Row],[WOS]]</f>
        <v>0</v>
      </c>
    </row>
    <row r="4" spans="2:9" x14ac:dyDescent="0.2">
      <c r="B4" s="5">
        <v>935</v>
      </c>
      <c r="C4" s="5" t="s">
        <v>32</v>
      </c>
      <c r="D4" s="5">
        <v>631</v>
      </c>
      <c r="E4" s="5">
        <v>304</v>
      </c>
      <c r="F4" s="5"/>
      <c r="G4" s="3">
        <f>Tabla16[[#This Row],[COMPLETE]]/Tabla16[[#This Row],[WOS]]</f>
        <v>0.67486631016042786</v>
      </c>
      <c r="H4" s="3">
        <f>Tabla16[[#This Row],[FAILED]]/Tabla16[[#This Row],[WOS]]</f>
        <v>0.32513368983957219</v>
      </c>
      <c r="I4" s="3">
        <f>Tabla16[[#This Row],[TIMEOUT]]/Tabla16[[#This Row],[WOS]]</f>
        <v>0</v>
      </c>
    </row>
    <row r="5" spans="2:9" x14ac:dyDescent="0.2">
      <c r="B5" s="5">
        <v>255</v>
      </c>
      <c r="C5" s="5" t="s">
        <v>35</v>
      </c>
      <c r="D5" s="5"/>
      <c r="E5" s="5">
        <v>241</v>
      </c>
      <c r="F5" s="5">
        <v>14</v>
      </c>
      <c r="G5" s="3">
        <f>Tabla16[[#This Row],[COMPLETE]]/Tabla16[[#This Row],[WOS]]</f>
        <v>0</v>
      </c>
      <c r="H5" s="3">
        <f>Tabla16[[#This Row],[FAILED]]/Tabla16[[#This Row],[WOS]]</f>
        <v>0.94509803921568625</v>
      </c>
      <c r="I5" s="3">
        <f>Tabla16[[#This Row],[TIMEOUT]]/Tabla16[[#This Row],[WOS]]</f>
        <v>5.4901960784313725E-2</v>
      </c>
    </row>
    <row r="6" spans="2:9" x14ac:dyDescent="0.2">
      <c r="B6" s="5">
        <v>4032</v>
      </c>
      <c r="C6" s="5" t="s">
        <v>33</v>
      </c>
      <c r="D6" s="5">
        <v>3794</v>
      </c>
      <c r="E6" s="5">
        <v>238</v>
      </c>
      <c r="F6" s="5"/>
      <c r="G6" s="3">
        <f>Tabla16[[#This Row],[COMPLETE]]/Tabla16[[#This Row],[WOS]]</f>
        <v>0.94097222222222221</v>
      </c>
      <c r="H6" s="3">
        <f>Tabla16[[#This Row],[FAILED]]/Tabla16[[#This Row],[WOS]]</f>
        <v>5.9027777777777776E-2</v>
      </c>
      <c r="I6" s="3">
        <f>Tabla16[[#This Row],[TIMEOUT]]/Tabla16[[#This Row],[WOS]]</f>
        <v>0</v>
      </c>
    </row>
    <row r="7" spans="2:9" x14ac:dyDescent="0.2">
      <c r="B7" s="5">
        <v>4065</v>
      </c>
      <c r="C7" s="5" t="s">
        <v>34</v>
      </c>
      <c r="D7" s="5">
        <v>3829</v>
      </c>
      <c r="E7" s="5">
        <v>236</v>
      </c>
      <c r="F7" s="5"/>
      <c r="G7" s="3">
        <f>Tabla16[[#This Row],[COMPLETE]]/Tabla16[[#This Row],[WOS]]</f>
        <v>0.94194341943419435</v>
      </c>
      <c r="H7" s="3">
        <f>Tabla16[[#This Row],[FAILED]]/Tabla16[[#This Row],[WOS]]</f>
        <v>5.8056580565805656E-2</v>
      </c>
      <c r="I7" s="3">
        <f>Tabla16[[#This Row],[TIMEOUT]]/Tabla16[[#This Row],[WOS]]</f>
        <v>0</v>
      </c>
    </row>
    <row r="8" spans="2:9" x14ac:dyDescent="0.2">
      <c r="B8" s="5">
        <v>588</v>
      </c>
      <c r="C8" s="5" t="s">
        <v>39</v>
      </c>
      <c r="D8" s="5">
        <v>391</v>
      </c>
      <c r="E8" s="5">
        <v>197</v>
      </c>
      <c r="F8" s="5"/>
      <c r="G8" s="3">
        <f>Tabla16[[#This Row],[COMPLETE]]/Tabla16[[#This Row],[WOS]]</f>
        <v>0.66496598639455784</v>
      </c>
      <c r="H8" s="3">
        <f>Tabla16[[#This Row],[FAILED]]/Tabla16[[#This Row],[WOS]]</f>
        <v>0.33503401360544216</v>
      </c>
      <c r="I8" s="3">
        <f>Tabla16[[#This Row],[TIMEOUT]]/Tabla16[[#This Row],[WOS]]</f>
        <v>0</v>
      </c>
    </row>
    <row r="9" spans="2:9" x14ac:dyDescent="0.2">
      <c r="B9" s="5">
        <v>1468</v>
      </c>
      <c r="C9" s="5" t="s">
        <v>15</v>
      </c>
      <c r="D9" s="5">
        <v>1357</v>
      </c>
      <c r="E9" s="5">
        <v>111</v>
      </c>
      <c r="F9" s="5"/>
      <c r="G9" s="3">
        <f>Tabla16[[#This Row],[COMPLETE]]/Tabla16[[#This Row],[WOS]]</f>
        <v>0.92438692098092645</v>
      </c>
      <c r="H9" s="3">
        <f>Tabla16[[#This Row],[FAILED]]/Tabla16[[#This Row],[WOS]]</f>
        <v>7.5613079019073576E-2</v>
      </c>
      <c r="I9" s="3">
        <f>Tabla16[[#This Row],[TIMEOUT]]/Tabla16[[#This Row],[WOS]]</f>
        <v>0</v>
      </c>
    </row>
    <row r="10" spans="2:9" x14ac:dyDescent="0.2">
      <c r="B10" s="5">
        <v>137</v>
      </c>
      <c r="C10" s="5" t="s">
        <v>43</v>
      </c>
      <c r="D10" s="5">
        <v>26</v>
      </c>
      <c r="E10" s="5">
        <v>104</v>
      </c>
      <c r="F10" s="5">
        <v>7</v>
      </c>
      <c r="G10" s="3">
        <f>Tabla16[[#This Row],[COMPLETE]]/Tabla16[[#This Row],[WOS]]</f>
        <v>0.18978102189781021</v>
      </c>
      <c r="H10" s="3">
        <f>Tabla16[[#This Row],[FAILED]]/Tabla16[[#This Row],[WOS]]</f>
        <v>0.75912408759124084</v>
      </c>
      <c r="I10" s="3">
        <f>Tabla16[[#This Row],[TIMEOUT]]/Tabla16[[#This Row],[WOS]]</f>
        <v>5.1094890510948905E-2</v>
      </c>
    </row>
    <row r="11" spans="2:9" x14ac:dyDescent="0.2">
      <c r="B11" s="5">
        <v>503</v>
      </c>
      <c r="C11" s="5" t="s">
        <v>36</v>
      </c>
      <c r="D11" s="5">
        <v>263</v>
      </c>
      <c r="E11" s="5">
        <v>75</v>
      </c>
      <c r="F11" s="5">
        <v>165</v>
      </c>
      <c r="G11" s="3">
        <f>Tabla16[[#This Row],[COMPLETE]]/Tabla16[[#This Row],[WOS]]</f>
        <v>0.52286282306163023</v>
      </c>
      <c r="H11" s="3">
        <f>Tabla16[[#This Row],[FAILED]]/Tabla16[[#This Row],[WOS]]</f>
        <v>0.14910536779324055</v>
      </c>
      <c r="I11" s="3">
        <f>Tabla16[[#This Row],[TIMEOUT]]/Tabla16[[#This Row],[WOS]]</f>
        <v>0.32803180914512925</v>
      </c>
    </row>
    <row r="12" spans="2:9" x14ac:dyDescent="0.2">
      <c r="B12" s="5">
        <v>16601</v>
      </c>
      <c r="C12" s="5" t="s">
        <v>60</v>
      </c>
      <c r="D12" s="5">
        <v>16537</v>
      </c>
      <c r="E12" s="5">
        <v>64</v>
      </c>
      <c r="F12" s="5"/>
      <c r="G12" s="3">
        <f>Tabla16[[#This Row],[COMPLETE]]/Tabla16[[#This Row],[WOS]]</f>
        <v>0.99614481055358106</v>
      </c>
      <c r="H12" s="3">
        <f>Tabla16[[#This Row],[FAILED]]/Tabla16[[#This Row],[WOS]]</f>
        <v>3.8551894464188903E-3</v>
      </c>
      <c r="I12" s="3">
        <f>Tabla16[[#This Row],[TIMEOUT]]/Tabla16[[#This Row],[WOS]]</f>
        <v>0</v>
      </c>
    </row>
    <row r="13" spans="2:9" x14ac:dyDescent="0.2">
      <c r="B13" s="5">
        <v>139</v>
      </c>
      <c r="C13" s="5" t="s">
        <v>20</v>
      </c>
      <c r="D13" s="5">
        <v>78</v>
      </c>
      <c r="E13" s="5">
        <v>61</v>
      </c>
      <c r="F13" s="5"/>
      <c r="G13" s="3">
        <f>Tabla16[[#This Row],[COMPLETE]]/Tabla16[[#This Row],[WOS]]</f>
        <v>0.5611510791366906</v>
      </c>
      <c r="H13" s="3">
        <f>Tabla16[[#This Row],[FAILED]]/Tabla16[[#This Row],[WOS]]</f>
        <v>0.43884892086330934</v>
      </c>
      <c r="I13" s="3">
        <f>Tabla16[[#This Row],[TIMEOUT]]/Tabla16[[#This Row],[WOS]]</f>
        <v>0</v>
      </c>
    </row>
    <row r="14" spans="2:9" x14ac:dyDescent="0.2">
      <c r="B14" s="5">
        <v>474</v>
      </c>
      <c r="C14" s="5" t="s">
        <v>27</v>
      </c>
      <c r="D14" s="5">
        <v>404</v>
      </c>
      <c r="E14" s="5">
        <v>37</v>
      </c>
      <c r="F14" s="5">
        <v>33</v>
      </c>
      <c r="G14" s="3">
        <f>Tabla16[[#This Row],[COMPLETE]]/Tabla16[[#This Row],[WOS]]</f>
        <v>0.85232067510548526</v>
      </c>
      <c r="H14" s="3">
        <f>Tabla16[[#This Row],[FAILED]]/Tabla16[[#This Row],[WOS]]</f>
        <v>7.805907172995781E-2</v>
      </c>
      <c r="I14" s="3">
        <f>Tabla16[[#This Row],[TIMEOUT]]/Tabla16[[#This Row],[WOS]]</f>
        <v>6.9620253164556958E-2</v>
      </c>
    </row>
    <row r="15" spans="2:9" x14ac:dyDescent="0.2">
      <c r="B15" s="5">
        <v>1314</v>
      </c>
      <c r="C15" s="5" t="s">
        <v>16</v>
      </c>
      <c r="D15" s="5">
        <v>1281</v>
      </c>
      <c r="E15" s="5">
        <v>33</v>
      </c>
      <c r="F15" s="5"/>
      <c r="G15" s="3">
        <f>Tabla16[[#This Row],[COMPLETE]]/Tabla16[[#This Row],[WOS]]</f>
        <v>0.97488584474885842</v>
      </c>
      <c r="H15" s="3">
        <f>Tabla16[[#This Row],[FAILED]]/Tabla16[[#This Row],[WOS]]</f>
        <v>2.5114155251141551E-2</v>
      </c>
      <c r="I15" s="3">
        <f>Tabla16[[#This Row],[TIMEOUT]]/Tabla16[[#This Row],[WOS]]</f>
        <v>0</v>
      </c>
    </row>
    <row r="16" spans="2:9" x14ac:dyDescent="0.2">
      <c r="B16" s="5">
        <v>407</v>
      </c>
      <c r="C16" s="5" t="s">
        <v>55</v>
      </c>
      <c r="D16" s="5">
        <v>274</v>
      </c>
      <c r="E16" s="5">
        <v>31</v>
      </c>
      <c r="F16" s="5">
        <v>102</v>
      </c>
      <c r="G16" s="3">
        <f>Tabla16[[#This Row],[COMPLETE]]/Tabla16[[#This Row],[WOS]]</f>
        <v>0.67321867321867324</v>
      </c>
      <c r="H16" s="3">
        <f>Tabla16[[#This Row],[FAILED]]/Tabla16[[#This Row],[WOS]]</f>
        <v>7.6167076167076173E-2</v>
      </c>
      <c r="I16" s="3">
        <f>Tabla16[[#This Row],[TIMEOUT]]/Tabla16[[#This Row],[WOS]]</f>
        <v>0.25061425061425063</v>
      </c>
    </row>
    <row r="17" spans="2:9" x14ac:dyDescent="0.2">
      <c r="B17" s="5">
        <v>28</v>
      </c>
      <c r="C17" s="5" t="s">
        <v>25</v>
      </c>
      <c r="D17" s="5"/>
      <c r="E17" s="5">
        <v>28</v>
      </c>
      <c r="F17" s="5"/>
      <c r="G17" s="3">
        <f>Tabla16[[#This Row],[COMPLETE]]/Tabla16[[#This Row],[WOS]]</f>
        <v>0</v>
      </c>
      <c r="H17" s="3">
        <f>Tabla16[[#This Row],[FAILED]]/Tabla16[[#This Row],[WOS]]</f>
        <v>1</v>
      </c>
      <c r="I17" s="3">
        <f>Tabla16[[#This Row],[TIMEOUT]]/Tabla16[[#This Row],[WOS]]</f>
        <v>0</v>
      </c>
    </row>
    <row r="18" spans="2:9" x14ac:dyDescent="0.2">
      <c r="B18" s="5">
        <v>119</v>
      </c>
      <c r="C18" s="5" t="s">
        <v>28</v>
      </c>
      <c r="D18" s="5">
        <v>77</v>
      </c>
      <c r="E18" s="5">
        <v>21</v>
      </c>
      <c r="F18" s="5">
        <v>21</v>
      </c>
      <c r="G18" s="3">
        <f>Tabla16[[#This Row],[COMPLETE]]/Tabla16[[#This Row],[WOS]]</f>
        <v>0.6470588235294118</v>
      </c>
      <c r="H18" s="3">
        <f>Tabla16[[#This Row],[FAILED]]/Tabla16[[#This Row],[WOS]]</f>
        <v>0.17647058823529413</v>
      </c>
      <c r="I18" s="3">
        <f>Tabla16[[#This Row],[TIMEOUT]]/Tabla16[[#This Row],[WOS]]</f>
        <v>0.17647058823529413</v>
      </c>
    </row>
    <row r="19" spans="2:9" x14ac:dyDescent="0.2">
      <c r="B19" s="5">
        <v>379</v>
      </c>
      <c r="C19" s="5" t="s">
        <v>51</v>
      </c>
      <c r="D19" s="5">
        <v>359</v>
      </c>
      <c r="E19" s="5">
        <v>20</v>
      </c>
      <c r="F19" s="5"/>
      <c r="G19" s="3">
        <f>Tabla16[[#This Row],[COMPLETE]]/Tabla16[[#This Row],[WOS]]</f>
        <v>0.94722955145118737</v>
      </c>
      <c r="H19" s="3">
        <f>Tabla16[[#This Row],[FAILED]]/Tabla16[[#This Row],[WOS]]</f>
        <v>5.2770448548812667E-2</v>
      </c>
      <c r="I19" s="3">
        <f>Tabla16[[#This Row],[TIMEOUT]]/Tabla16[[#This Row],[WOS]]</f>
        <v>0</v>
      </c>
    </row>
    <row r="20" spans="2:9" x14ac:dyDescent="0.2">
      <c r="B20" s="5">
        <v>255</v>
      </c>
      <c r="C20" s="5" t="s">
        <v>26</v>
      </c>
      <c r="D20" s="5">
        <v>186</v>
      </c>
      <c r="E20" s="5">
        <v>18</v>
      </c>
      <c r="F20" s="5">
        <v>51</v>
      </c>
      <c r="G20" s="3">
        <f>Tabla16[[#This Row],[COMPLETE]]/Tabla16[[#This Row],[WOS]]</f>
        <v>0.72941176470588232</v>
      </c>
      <c r="H20" s="3">
        <f>Tabla16[[#This Row],[FAILED]]/Tabla16[[#This Row],[WOS]]</f>
        <v>7.0588235294117646E-2</v>
      </c>
      <c r="I20" s="3">
        <f>Tabla16[[#This Row],[TIMEOUT]]/Tabla16[[#This Row],[WOS]]</f>
        <v>0.2</v>
      </c>
    </row>
    <row r="21" spans="2:9" x14ac:dyDescent="0.2">
      <c r="B21" s="5">
        <v>239</v>
      </c>
      <c r="C21" s="5" t="s">
        <v>44</v>
      </c>
      <c r="D21" s="5">
        <v>197</v>
      </c>
      <c r="E21" s="5">
        <v>18</v>
      </c>
      <c r="F21" s="5">
        <v>24</v>
      </c>
      <c r="G21" s="3">
        <f>Tabla16[[#This Row],[COMPLETE]]/Tabla16[[#This Row],[WOS]]</f>
        <v>0.82426778242677823</v>
      </c>
      <c r="H21" s="3">
        <f>Tabla16[[#This Row],[FAILED]]/Tabla16[[#This Row],[WOS]]</f>
        <v>7.5313807531380755E-2</v>
      </c>
      <c r="I21" s="3">
        <f>Tabla16[[#This Row],[TIMEOUT]]/Tabla16[[#This Row],[WOS]]</f>
        <v>0.100418410041841</v>
      </c>
    </row>
    <row r="22" spans="2:9" x14ac:dyDescent="0.2">
      <c r="B22" s="5">
        <v>136</v>
      </c>
      <c r="C22" s="5" t="s">
        <v>47</v>
      </c>
      <c r="D22" s="5">
        <v>90</v>
      </c>
      <c r="E22" s="5">
        <v>17</v>
      </c>
      <c r="F22" s="5">
        <v>29</v>
      </c>
      <c r="G22" s="3">
        <f>Tabla16[[#This Row],[COMPLETE]]/Tabla16[[#This Row],[WOS]]</f>
        <v>0.66176470588235292</v>
      </c>
      <c r="H22" s="3">
        <f>Tabla16[[#This Row],[FAILED]]/Tabla16[[#This Row],[WOS]]</f>
        <v>0.125</v>
      </c>
      <c r="I22" s="3">
        <f>Tabla16[[#This Row],[TIMEOUT]]/Tabla16[[#This Row],[WOS]]</f>
        <v>0.21323529411764705</v>
      </c>
    </row>
    <row r="23" spans="2:9" x14ac:dyDescent="0.2">
      <c r="B23" s="5">
        <v>48</v>
      </c>
      <c r="C23" s="5" t="s">
        <v>48</v>
      </c>
      <c r="D23" s="5">
        <v>26</v>
      </c>
      <c r="E23" s="5">
        <v>17</v>
      </c>
      <c r="F23" s="5">
        <v>5</v>
      </c>
      <c r="G23" s="3">
        <f>Tabla16[[#This Row],[COMPLETE]]/Tabla16[[#This Row],[WOS]]</f>
        <v>0.54166666666666663</v>
      </c>
      <c r="H23" s="3">
        <f>Tabla16[[#This Row],[FAILED]]/Tabla16[[#This Row],[WOS]]</f>
        <v>0.35416666666666669</v>
      </c>
      <c r="I23" s="3">
        <f>Tabla16[[#This Row],[TIMEOUT]]/Tabla16[[#This Row],[WOS]]</f>
        <v>0.10416666666666667</v>
      </c>
    </row>
    <row r="24" spans="2:9" x14ac:dyDescent="0.2">
      <c r="B24" s="5">
        <v>66</v>
      </c>
      <c r="C24" s="5" t="s">
        <v>49</v>
      </c>
      <c r="D24" s="5">
        <v>52</v>
      </c>
      <c r="E24" s="5">
        <v>13</v>
      </c>
      <c r="F24" s="5">
        <v>1</v>
      </c>
      <c r="G24" s="3">
        <f>Tabla16[[#This Row],[COMPLETE]]/Tabla16[[#This Row],[WOS]]</f>
        <v>0.78787878787878785</v>
      </c>
      <c r="H24" s="3">
        <f>Tabla16[[#This Row],[FAILED]]/Tabla16[[#This Row],[WOS]]</f>
        <v>0.19696969696969696</v>
      </c>
      <c r="I24" s="3">
        <f>Tabla16[[#This Row],[TIMEOUT]]/Tabla16[[#This Row],[WOS]]</f>
        <v>1.5151515151515152E-2</v>
      </c>
    </row>
    <row r="25" spans="2:9" x14ac:dyDescent="0.2">
      <c r="B25" s="5">
        <v>4853</v>
      </c>
      <c r="C25" s="5" t="s">
        <v>61</v>
      </c>
      <c r="D25" s="5">
        <v>4844</v>
      </c>
      <c r="E25" s="5">
        <v>9</v>
      </c>
      <c r="F25" s="5"/>
      <c r="G25" s="3">
        <f>Tabla16[[#This Row],[COMPLETE]]/Tabla16[[#This Row],[WOS]]</f>
        <v>0.99814547702452094</v>
      </c>
      <c r="H25" s="3">
        <f>Tabla16[[#This Row],[FAILED]]/Tabla16[[#This Row],[WOS]]</f>
        <v>1.854522975479085E-3</v>
      </c>
      <c r="I25" s="3">
        <f>Tabla16[[#This Row],[TIMEOUT]]/Tabla16[[#This Row],[WOS]]</f>
        <v>0</v>
      </c>
    </row>
    <row r="26" spans="2:9" x14ac:dyDescent="0.2">
      <c r="B26" s="5">
        <v>12</v>
      </c>
      <c r="C26" s="5" t="s">
        <v>41</v>
      </c>
      <c r="D26" s="5">
        <v>3</v>
      </c>
      <c r="E26" s="5">
        <v>9</v>
      </c>
      <c r="F26" s="5"/>
      <c r="G26" s="3">
        <f>Tabla16[[#This Row],[COMPLETE]]/Tabla16[[#This Row],[WOS]]</f>
        <v>0.25</v>
      </c>
      <c r="H26" s="3">
        <f>Tabla16[[#This Row],[FAILED]]/Tabla16[[#This Row],[WOS]]</f>
        <v>0.75</v>
      </c>
      <c r="I26" s="3">
        <f>Tabla16[[#This Row],[TIMEOUT]]/Tabla16[[#This Row],[WOS]]</f>
        <v>0</v>
      </c>
    </row>
    <row r="27" spans="2:9" x14ac:dyDescent="0.2">
      <c r="B27" s="5">
        <v>138</v>
      </c>
      <c r="C27" s="5" t="s">
        <v>38</v>
      </c>
      <c r="D27" s="5">
        <v>123</v>
      </c>
      <c r="E27" s="5">
        <v>7</v>
      </c>
      <c r="F27" s="5">
        <v>8</v>
      </c>
      <c r="G27" s="3">
        <f>Tabla16[[#This Row],[COMPLETE]]/Tabla16[[#This Row],[WOS]]</f>
        <v>0.89130434782608692</v>
      </c>
      <c r="H27" s="3">
        <f>Tabla16[[#This Row],[FAILED]]/Tabla16[[#This Row],[WOS]]</f>
        <v>5.0724637681159424E-2</v>
      </c>
      <c r="I27" s="3">
        <f>Tabla16[[#This Row],[TIMEOUT]]/Tabla16[[#This Row],[WOS]]</f>
        <v>5.7971014492753624E-2</v>
      </c>
    </row>
    <row r="28" spans="2:9" x14ac:dyDescent="0.2">
      <c r="B28" s="5">
        <v>959</v>
      </c>
      <c r="C28" s="5" t="s">
        <v>19</v>
      </c>
      <c r="D28" s="5">
        <v>954</v>
      </c>
      <c r="E28" s="5">
        <v>5</v>
      </c>
      <c r="F28" s="5"/>
      <c r="G28" s="3">
        <f>Tabla16[[#This Row],[COMPLETE]]/Tabla16[[#This Row],[WOS]]</f>
        <v>0.99478623566214808</v>
      </c>
      <c r="H28" s="3">
        <f>Tabla16[[#This Row],[FAILED]]/Tabla16[[#This Row],[WOS]]</f>
        <v>5.2137643378519288E-3</v>
      </c>
      <c r="I28" s="3">
        <f>Tabla16[[#This Row],[TIMEOUT]]/Tabla16[[#This Row],[WOS]]</f>
        <v>0</v>
      </c>
    </row>
    <row r="29" spans="2:9" x14ac:dyDescent="0.2">
      <c r="B29" s="5">
        <v>4</v>
      </c>
      <c r="C29" s="5" t="s">
        <v>81</v>
      </c>
      <c r="D29" s="5"/>
      <c r="E29" s="5">
        <v>4</v>
      </c>
      <c r="F29" s="5"/>
      <c r="G29" s="3">
        <f>Tabla16[[#This Row],[COMPLETE]]/Tabla16[[#This Row],[WOS]]</f>
        <v>0</v>
      </c>
      <c r="H29" s="3">
        <f>Tabla16[[#This Row],[FAILED]]/Tabla16[[#This Row],[WOS]]</f>
        <v>1</v>
      </c>
      <c r="I29" s="3">
        <f>Tabla16[[#This Row],[TIMEOUT]]/Tabla16[[#This Row],[WOS]]</f>
        <v>0</v>
      </c>
    </row>
    <row r="30" spans="2:9" x14ac:dyDescent="0.2">
      <c r="B30" s="5">
        <v>1608</v>
      </c>
      <c r="C30" s="5" t="s">
        <v>14</v>
      </c>
      <c r="D30" s="5">
        <v>1605</v>
      </c>
      <c r="E30" s="5">
        <v>3</v>
      </c>
      <c r="F30" s="5"/>
      <c r="G30" s="3">
        <f>Tabla16[[#This Row],[COMPLETE]]/Tabla16[[#This Row],[WOS]]</f>
        <v>0.99813432835820892</v>
      </c>
      <c r="H30" s="3">
        <f>Tabla16[[#This Row],[FAILED]]/Tabla16[[#This Row],[WOS]]</f>
        <v>1.8656716417910447E-3</v>
      </c>
      <c r="I30" s="3">
        <f>Tabla16[[#This Row],[TIMEOUT]]/Tabla16[[#This Row],[WOS]]</f>
        <v>0</v>
      </c>
    </row>
    <row r="31" spans="2:9" x14ac:dyDescent="0.2">
      <c r="B31" s="5">
        <v>82</v>
      </c>
      <c r="C31" s="5" t="s">
        <v>30</v>
      </c>
      <c r="D31" s="5">
        <v>79</v>
      </c>
      <c r="E31" s="5">
        <v>3</v>
      </c>
      <c r="F31" s="5"/>
      <c r="G31" s="3">
        <f>Tabla16[[#This Row],[COMPLETE]]/Tabla16[[#This Row],[WOS]]</f>
        <v>0.96341463414634143</v>
      </c>
      <c r="H31" s="3">
        <f>Tabla16[[#This Row],[FAILED]]/Tabla16[[#This Row],[WOS]]</f>
        <v>3.6585365853658534E-2</v>
      </c>
      <c r="I31" s="3">
        <f>Tabla16[[#This Row],[TIMEOUT]]/Tabla16[[#This Row],[WOS]]</f>
        <v>0</v>
      </c>
    </row>
    <row r="32" spans="2:9" x14ac:dyDescent="0.2">
      <c r="B32" s="5">
        <v>77</v>
      </c>
      <c r="C32" s="5" t="s">
        <v>40</v>
      </c>
      <c r="D32" s="5">
        <v>60</v>
      </c>
      <c r="E32" s="5">
        <v>3</v>
      </c>
      <c r="F32" s="5">
        <v>14</v>
      </c>
      <c r="G32" s="3">
        <f>Tabla16[[#This Row],[COMPLETE]]/Tabla16[[#This Row],[WOS]]</f>
        <v>0.77922077922077926</v>
      </c>
      <c r="H32" s="3">
        <f>Tabla16[[#This Row],[FAILED]]/Tabla16[[#This Row],[WOS]]</f>
        <v>3.896103896103896E-2</v>
      </c>
      <c r="I32" s="3">
        <f>Tabla16[[#This Row],[TIMEOUT]]/Tabla16[[#This Row],[WOS]]</f>
        <v>0.18181818181818182</v>
      </c>
    </row>
    <row r="33" spans="2:9" x14ac:dyDescent="0.2">
      <c r="B33" s="5">
        <v>62</v>
      </c>
      <c r="C33" s="5" t="s">
        <v>37</v>
      </c>
      <c r="D33" s="5">
        <v>53</v>
      </c>
      <c r="E33" s="5">
        <v>3</v>
      </c>
      <c r="F33" s="5">
        <v>6</v>
      </c>
      <c r="G33" s="3">
        <f>Tabla16[[#This Row],[COMPLETE]]/Tabla16[[#This Row],[WOS]]</f>
        <v>0.85483870967741937</v>
      </c>
      <c r="H33" s="3">
        <f>Tabla16[[#This Row],[FAILED]]/Tabla16[[#This Row],[WOS]]</f>
        <v>4.8387096774193547E-2</v>
      </c>
      <c r="I33" s="3">
        <f>Tabla16[[#This Row],[TIMEOUT]]/Tabla16[[#This Row],[WOS]]</f>
        <v>9.6774193548387094E-2</v>
      </c>
    </row>
    <row r="34" spans="2:9" x14ac:dyDescent="0.2">
      <c r="B34" s="5">
        <v>39</v>
      </c>
      <c r="C34" s="5" t="s">
        <v>31</v>
      </c>
      <c r="D34" s="5">
        <v>36</v>
      </c>
      <c r="E34" s="5">
        <v>3</v>
      </c>
      <c r="F34" s="5"/>
      <c r="G34" s="3">
        <f>Tabla16[[#This Row],[COMPLETE]]/Tabla16[[#This Row],[WOS]]</f>
        <v>0.92307692307692313</v>
      </c>
      <c r="H34" s="3">
        <f>Tabla16[[#This Row],[FAILED]]/Tabla16[[#This Row],[WOS]]</f>
        <v>7.6923076923076927E-2</v>
      </c>
      <c r="I34" s="3">
        <f>Tabla16[[#This Row],[TIMEOUT]]/Tabla16[[#This Row],[WOS]]</f>
        <v>0</v>
      </c>
    </row>
    <row r="35" spans="2:9" x14ac:dyDescent="0.2">
      <c r="B35" s="5">
        <v>160</v>
      </c>
      <c r="C35" s="5" t="s">
        <v>24</v>
      </c>
      <c r="D35" s="5">
        <v>77</v>
      </c>
      <c r="E35" s="5">
        <v>2</v>
      </c>
      <c r="F35" s="5">
        <v>81</v>
      </c>
      <c r="G35" s="3">
        <f>Tabla16[[#This Row],[COMPLETE]]/Tabla16[[#This Row],[WOS]]</f>
        <v>0.48125000000000001</v>
      </c>
      <c r="H35" s="3">
        <f>Tabla16[[#This Row],[FAILED]]/Tabla16[[#This Row],[WOS]]</f>
        <v>1.2500000000000001E-2</v>
      </c>
      <c r="I35" s="3">
        <f>Tabla16[[#This Row],[TIMEOUT]]/Tabla16[[#This Row],[WOS]]</f>
        <v>0.50624999999999998</v>
      </c>
    </row>
    <row r="36" spans="2:9" x14ac:dyDescent="0.2">
      <c r="B36" s="5">
        <v>68</v>
      </c>
      <c r="C36" s="5" t="s">
        <v>13</v>
      </c>
      <c r="D36" s="5">
        <v>66</v>
      </c>
      <c r="E36" s="5">
        <v>2</v>
      </c>
      <c r="F36" s="5"/>
      <c r="G36" s="3">
        <f>Tabla16[[#This Row],[COMPLETE]]/Tabla16[[#This Row],[WOS]]</f>
        <v>0.97058823529411764</v>
      </c>
      <c r="H36" s="3">
        <f>Tabla16[[#This Row],[FAILED]]/Tabla16[[#This Row],[WOS]]</f>
        <v>2.9411764705882353E-2</v>
      </c>
      <c r="I36" s="3">
        <f>Tabla16[[#This Row],[TIMEOUT]]/Tabla16[[#This Row],[WOS]]</f>
        <v>0</v>
      </c>
    </row>
    <row r="37" spans="2:9" x14ac:dyDescent="0.2">
      <c r="B37" s="5">
        <v>3</v>
      </c>
      <c r="C37" s="5" t="s">
        <v>78</v>
      </c>
      <c r="D37" s="5"/>
      <c r="E37" s="5">
        <v>2</v>
      </c>
      <c r="F37" s="5">
        <v>1</v>
      </c>
      <c r="G37" s="3">
        <f>Tabla16[[#This Row],[COMPLETE]]/Tabla16[[#This Row],[WOS]]</f>
        <v>0</v>
      </c>
      <c r="H37" s="3">
        <f>Tabla16[[#This Row],[FAILED]]/Tabla16[[#This Row],[WOS]]</f>
        <v>0.66666666666666663</v>
      </c>
      <c r="I37" s="3">
        <f>Tabla16[[#This Row],[TIMEOUT]]/Tabla16[[#This Row],[WOS]]</f>
        <v>0.33333333333333331</v>
      </c>
    </row>
    <row r="38" spans="2:9" x14ac:dyDescent="0.2">
      <c r="B38" s="5">
        <v>2</v>
      </c>
      <c r="C38" s="5" t="s">
        <v>85</v>
      </c>
      <c r="D38" s="5"/>
      <c r="E38" s="5">
        <v>2</v>
      </c>
      <c r="F38" s="5"/>
      <c r="G38" s="3">
        <f>Tabla16[[#This Row],[COMPLETE]]/Tabla16[[#This Row],[WOS]]</f>
        <v>0</v>
      </c>
      <c r="H38" s="3">
        <f>Tabla16[[#This Row],[FAILED]]/Tabla16[[#This Row],[WOS]]</f>
        <v>1</v>
      </c>
      <c r="I38" s="3">
        <f>Tabla16[[#This Row],[TIMEOUT]]/Tabla16[[#This Row],[WOS]]</f>
        <v>0</v>
      </c>
    </row>
    <row r="39" spans="2:9" x14ac:dyDescent="0.2">
      <c r="B39" s="5">
        <v>27</v>
      </c>
      <c r="C39" s="5" t="s">
        <v>18</v>
      </c>
      <c r="D39" s="5">
        <v>26</v>
      </c>
      <c r="E39" s="5">
        <v>1</v>
      </c>
      <c r="F39" s="5"/>
      <c r="G39" s="3">
        <f>Tabla16[[#This Row],[COMPLETE]]/Tabla16[[#This Row],[WOS]]</f>
        <v>0.96296296296296291</v>
      </c>
      <c r="H39" s="3">
        <f>Tabla16[[#This Row],[FAILED]]/Tabla16[[#This Row],[WOS]]</f>
        <v>3.7037037037037035E-2</v>
      </c>
      <c r="I39" s="3">
        <f>Tabla16[[#This Row],[TIMEOUT]]/Tabla16[[#This Row],[WOS]]</f>
        <v>0</v>
      </c>
    </row>
    <row r="40" spans="2:9" x14ac:dyDescent="0.2">
      <c r="B40" s="5">
        <v>10</v>
      </c>
      <c r="C40" s="5" t="s">
        <v>77</v>
      </c>
      <c r="D40" s="5"/>
      <c r="E40" s="5">
        <v>1</v>
      </c>
      <c r="F40" s="5">
        <v>9</v>
      </c>
      <c r="G40" s="3">
        <f>Tabla16[[#This Row],[COMPLETE]]/Tabla16[[#This Row],[WOS]]</f>
        <v>0</v>
      </c>
      <c r="H40" s="3">
        <f>Tabla16[[#This Row],[FAILED]]/Tabla16[[#This Row],[WOS]]</f>
        <v>0.1</v>
      </c>
      <c r="I40" s="3">
        <f>Tabla16[[#This Row],[TIMEOUT]]/Tabla16[[#This Row],[WOS]]</f>
        <v>0.9</v>
      </c>
    </row>
    <row r="41" spans="2:9" x14ac:dyDescent="0.2">
      <c r="B41" s="5">
        <v>3</v>
      </c>
      <c r="C41" s="5" t="s">
        <v>46</v>
      </c>
      <c r="D41" s="5"/>
      <c r="E41" s="5">
        <v>1</v>
      </c>
      <c r="F41" s="5">
        <v>2</v>
      </c>
      <c r="G41" s="3">
        <f>Tabla16[[#This Row],[COMPLETE]]/Tabla16[[#This Row],[WOS]]</f>
        <v>0</v>
      </c>
      <c r="H41" s="3">
        <f>Tabla16[[#This Row],[FAILED]]/Tabla16[[#This Row],[WOS]]</f>
        <v>0.33333333333333331</v>
      </c>
      <c r="I41" s="3">
        <f>Tabla16[[#This Row],[TIMEOUT]]/Tabla16[[#This Row],[WOS]]</f>
        <v>0.66666666666666663</v>
      </c>
    </row>
    <row r="42" spans="2:9" x14ac:dyDescent="0.2">
      <c r="B42" s="5">
        <v>674</v>
      </c>
      <c r="C42" s="5" t="s">
        <v>45</v>
      </c>
      <c r="D42" s="5"/>
      <c r="E42" s="5"/>
      <c r="F42" s="5">
        <v>674</v>
      </c>
      <c r="G42" s="3">
        <f>Tabla16[[#This Row],[COMPLETE]]/Tabla16[[#This Row],[WOS]]</f>
        <v>0</v>
      </c>
      <c r="H42" s="3">
        <f>Tabla16[[#This Row],[FAILED]]/Tabla16[[#This Row],[WOS]]</f>
        <v>0</v>
      </c>
      <c r="I42" s="3">
        <f>Tabla16[[#This Row],[TIMEOUT]]/Tabla16[[#This Row],[WOS]]</f>
        <v>1</v>
      </c>
    </row>
    <row r="43" spans="2:9" x14ac:dyDescent="0.2">
      <c r="B43" s="5">
        <v>64</v>
      </c>
      <c r="C43" s="5" t="s">
        <v>22</v>
      </c>
      <c r="D43" s="5"/>
      <c r="E43" s="5"/>
      <c r="F43" s="5">
        <v>64</v>
      </c>
      <c r="G43" s="3">
        <f>Tabla16[[#This Row],[COMPLETE]]/Tabla16[[#This Row],[WOS]]</f>
        <v>0</v>
      </c>
      <c r="H43" s="3">
        <f>Tabla16[[#This Row],[FAILED]]/Tabla16[[#This Row],[WOS]]</f>
        <v>0</v>
      </c>
      <c r="I43" s="3">
        <f>Tabla16[[#This Row],[TIMEOUT]]/Tabla16[[#This Row],[WOS]]</f>
        <v>1</v>
      </c>
    </row>
    <row r="44" spans="2:9" x14ac:dyDescent="0.2">
      <c r="B44" s="5">
        <v>55</v>
      </c>
      <c r="C44" s="5" t="s">
        <v>52</v>
      </c>
      <c r="D44" s="5">
        <v>55</v>
      </c>
      <c r="E44" s="5"/>
      <c r="F44" s="5"/>
      <c r="G44" s="3">
        <f>Tabla16[[#This Row],[COMPLETE]]/Tabla16[[#This Row],[WOS]]</f>
        <v>1</v>
      </c>
      <c r="H44" s="3">
        <f>Tabla16[[#This Row],[FAILED]]/Tabla16[[#This Row],[WOS]]</f>
        <v>0</v>
      </c>
      <c r="I44" s="3">
        <f>Tabla16[[#This Row],[TIMEOUT]]/Tabla16[[#This Row],[WOS]]</f>
        <v>0</v>
      </c>
    </row>
    <row r="45" spans="2:9" x14ac:dyDescent="0.2">
      <c r="B45" s="5">
        <v>54</v>
      </c>
      <c r="C45" s="5" t="s">
        <v>54</v>
      </c>
      <c r="D45" s="5"/>
      <c r="E45" s="5"/>
      <c r="F45" s="5">
        <v>54</v>
      </c>
      <c r="G45" s="3">
        <f>Tabla16[[#This Row],[COMPLETE]]/Tabla16[[#This Row],[WOS]]</f>
        <v>0</v>
      </c>
      <c r="H45" s="3">
        <f>Tabla16[[#This Row],[FAILED]]/Tabla16[[#This Row],[WOS]]</f>
        <v>0</v>
      </c>
      <c r="I45" s="3">
        <f>Tabla16[[#This Row],[TIMEOUT]]/Tabla16[[#This Row],[WOS]]</f>
        <v>1</v>
      </c>
    </row>
    <row r="46" spans="2:9" x14ac:dyDescent="0.2">
      <c r="B46" s="5">
        <v>52</v>
      </c>
      <c r="C46" s="5" t="s">
        <v>53</v>
      </c>
      <c r="D46" s="5"/>
      <c r="E46" s="5"/>
      <c r="F46" s="5">
        <v>52</v>
      </c>
      <c r="G46" s="3">
        <f>Tabla16[[#This Row],[COMPLETE]]/Tabla16[[#This Row],[WOS]]</f>
        <v>0</v>
      </c>
      <c r="H46" s="3">
        <f>Tabla16[[#This Row],[FAILED]]/Tabla16[[#This Row],[WOS]]</f>
        <v>0</v>
      </c>
      <c r="I46" s="3">
        <f>Tabla16[[#This Row],[TIMEOUT]]/Tabla16[[#This Row],[WOS]]</f>
        <v>1</v>
      </c>
    </row>
    <row r="47" spans="2:9" x14ac:dyDescent="0.2">
      <c r="B47" s="5">
        <v>35</v>
      </c>
      <c r="C47" s="5" t="s">
        <v>58</v>
      </c>
      <c r="D47" s="5">
        <v>35</v>
      </c>
      <c r="E47" s="5"/>
      <c r="F47" s="5"/>
      <c r="G47" s="3">
        <f>Tabla16[[#This Row],[COMPLETE]]/Tabla16[[#This Row],[WOS]]</f>
        <v>1</v>
      </c>
      <c r="H47" s="3">
        <f>Tabla16[[#This Row],[FAILED]]/Tabla16[[#This Row],[WOS]]</f>
        <v>0</v>
      </c>
      <c r="I47" s="3">
        <f>Tabla16[[#This Row],[TIMEOUT]]/Tabla16[[#This Row],[WOS]]</f>
        <v>0</v>
      </c>
    </row>
    <row r="48" spans="2:9" x14ac:dyDescent="0.2">
      <c r="B48" s="5">
        <v>32</v>
      </c>
      <c r="C48" s="5" t="s">
        <v>42</v>
      </c>
      <c r="D48" s="5"/>
      <c r="E48" s="5"/>
      <c r="F48" s="5">
        <v>32</v>
      </c>
      <c r="G48" s="3">
        <f>Tabla16[[#This Row],[COMPLETE]]/Tabla16[[#This Row],[WOS]]</f>
        <v>0</v>
      </c>
      <c r="H48" s="3">
        <f>Tabla16[[#This Row],[FAILED]]/Tabla16[[#This Row],[WOS]]</f>
        <v>0</v>
      </c>
      <c r="I48" s="3">
        <f>Tabla16[[#This Row],[TIMEOUT]]/Tabla16[[#This Row],[WOS]]</f>
        <v>1</v>
      </c>
    </row>
    <row r="49" spans="2:9" x14ac:dyDescent="0.2">
      <c r="B49" s="5">
        <v>32</v>
      </c>
      <c r="C49" s="5" t="s">
        <v>50</v>
      </c>
      <c r="D49" s="5"/>
      <c r="E49" s="5"/>
      <c r="F49" s="5">
        <v>32</v>
      </c>
      <c r="G49" s="3">
        <f>Tabla16[[#This Row],[COMPLETE]]/Tabla16[[#This Row],[WOS]]</f>
        <v>0</v>
      </c>
      <c r="H49" s="3">
        <f>Tabla16[[#This Row],[FAILED]]/Tabla16[[#This Row],[WOS]]</f>
        <v>0</v>
      </c>
      <c r="I49" s="3">
        <f>Tabla16[[#This Row],[TIMEOUT]]/Tabla16[[#This Row],[WOS]]</f>
        <v>1</v>
      </c>
    </row>
    <row r="50" spans="2:9" x14ac:dyDescent="0.2">
      <c r="B50" s="5">
        <v>29</v>
      </c>
      <c r="C50" s="5" t="s">
        <v>59</v>
      </c>
      <c r="D50" s="5">
        <v>29</v>
      </c>
      <c r="E50" s="5"/>
      <c r="F50" s="5"/>
      <c r="G50" s="3">
        <f>Tabla16[[#This Row],[COMPLETE]]/Tabla16[[#This Row],[WOS]]</f>
        <v>1</v>
      </c>
      <c r="H50" s="3">
        <f>Tabla16[[#This Row],[FAILED]]/Tabla16[[#This Row],[WOS]]</f>
        <v>0</v>
      </c>
      <c r="I50" s="3">
        <f>Tabla16[[#This Row],[TIMEOUT]]/Tabla16[[#This Row],[WOS]]</f>
        <v>0</v>
      </c>
    </row>
    <row r="51" spans="2:9" x14ac:dyDescent="0.2">
      <c r="B51" s="5">
        <v>26</v>
      </c>
      <c r="C51" s="5" t="s">
        <v>79</v>
      </c>
      <c r="D51" s="5"/>
      <c r="E51" s="5"/>
      <c r="F51" s="5">
        <v>26</v>
      </c>
      <c r="G51" s="3">
        <f>Tabla16[[#This Row],[COMPLETE]]/Tabla16[[#This Row],[WOS]]</f>
        <v>0</v>
      </c>
      <c r="H51" s="3">
        <f>Tabla16[[#This Row],[FAILED]]/Tabla16[[#This Row],[WOS]]</f>
        <v>0</v>
      </c>
      <c r="I51" s="3">
        <f>Tabla16[[#This Row],[TIMEOUT]]/Tabla16[[#This Row],[WOS]]</f>
        <v>1</v>
      </c>
    </row>
    <row r="52" spans="2:9" x14ac:dyDescent="0.2">
      <c r="B52" s="5">
        <v>13</v>
      </c>
      <c r="C52" s="5" t="s">
        <v>21</v>
      </c>
      <c r="D52" s="5"/>
      <c r="E52" s="5"/>
      <c r="F52" s="5">
        <v>13</v>
      </c>
      <c r="G52" s="3">
        <f>Tabla16[[#This Row],[COMPLETE]]/Tabla16[[#This Row],[WOS]]</f>
        <v>0</v>
      </c>
      <c r="H52" s="3">
        <f>Tabla16[[#This Row],[FAILED]]/Tabla16[[#This Row],[WOS]]</f>
        <v>0</v>
      </c>
      <c r="I52" s="3">
        <f>Tabla16[[#This Row],[TIMEOUT]]/Tabla16[[#This Row],[WOS]]</f>
        <v>1</v>
      </c>
    </row>
    <row r="53" spans="2:9" x14ac:dyDescent="0.2">
      <c r="B53" s="5">
        <v>11</v>
      </c>
      <c r="C53" s="5" t="s">
        <v>56</v>
      </c>
      <c r="D53" s="5">
        <v>11</v>
      </c>
      <c r="E53" s="5"/>
      <c r="F53" s="5"/>
      <c r="G53" s="3">
        <f>Tabla16[[#This Row],[COMPLETE]]/Tabla16[[#This Row],[WOS]]</f>
        <v>1</v>
      </c>
      <c r="H53" s="3">
        <f>Tabla16[[#This Row],[FAILED]]/Tabla16[[#This Row],[WOS]]</f>
        <v>0</v>
      </c>
      <c r="I53" s="3">
        <f>Tabla16[[#This Row],[TIMEOUT]]/Tabla16[[#This Row],[WOS]]</f>
        <v>0</v>
      </c>
    </row>
    <row r="54" spans="2:9" x14ac:dyDescent="0.2">
      <c r="B54" s="5">
        <v>3</v>
      </c>
      <c r="C54" s="5" t="s">
        <v>17</v>
      </c>
      <c r="D54" s="5">
        <v>3</v>
      </c>
      <c r="E54" s="5"/>
      <c r="F54" s="5"/>
      <c r="G54" s="3">
        <f>Tabla16[[#This Row],[COMPLETE]]/Tabla16[[#This Row],[WOS]]</f>
        <v>1</v>
      </c>
      <c r="H54" s="3">
        <f>Tabla16[[#This Row],[FAILED]]/Tabla16[[#This Row],[WOS]]</f>
        <v>0</v>
      </c>
      <c r="I54" s="3">
        <f>Tabla16[[#This Row],[TIMEOUT]]/Tabla16[[#This Row],[WOS]]</f>
        <v>0</v>
      </c>
    </row>
    <row r="55" spans="2:9" x14ac:dyDescent="0.2">
      <c r="B55" s="5">
        <v>1</v>
      </c>
      <c r="C55" s="5" t="s">
        <v>84</v>
      </c>
      <c r="D55" s="5">
        <v>1</v>
      </c>
      <c r="E55" s="5"/>
      <c r="F55" s="5"/>
      <c r="G55" s="3">
        <f>Tabla16[[#This Row],[COMPLETE]]/Tabla16[[#This Row],[WOS]]</f>
        <v>1</v>
      </c>
      <c r="H55" s="3">
        <f>Tabla16[[#This Row],[FAILED]]/Tabla16[[#This Row],[WOS]]</f>
        <v>0</v>
      </c>
      <c r="I55" s="3">
        <f>Tabla16[[#This Row],[TIMEOUT]]/Tabla16[[#This Row],[WOS]]</f>
        <v>0</v>
      </c>
    </row>
    <row r="56" spans="2:9" x14ac:dyDescent="0.2">
      <c r="B56" s="5">
        <v>1</v>
      </c>
      <c r="C56" s="5" t="s">
        <v>23</v>
      </c>
      <c r="D56" s="5"/>
      <c r="E56" s="5"/>
      <c r="F56" s="5">
        <v>1</v>
      </c>
      <c r="G56" s="3">
        <f>Tabla16[[#This Row],[COMPLETE]]/Tabla16[[#This Row],[WOS]]</f>
        <v>0</v>
      </c>
      <c r="H56" s="3">
        <f>Tabla16[[#This Row],[FAILED]]/Tabla16[[#This Row],[WOS]]</f>
        <v>0</v>
      </c>
      <c r="I56" s="3">
        <f>Tabla16[[#This Row],[TIMEOUT]]/Tabla16[[#This Row],[WOS]]</f>
        <v>1</v>
      </c>
    </row>
    <row r="57" spans="2:9" x14ac:dyDescent="0.2">
      <c r="B57" s="5">
        <v>1</v>
      </c>
      <c r="C57" s="5" t="s">
        <v>29</v>
      </c>
      <c r="D57" s="5"/>
      <c r="E57" s="5"/>
      <c r="F57" s="5">
        <v>1</v>
      </c>
      <c r="G57" s="3">
        <f>Tabla16[[#This Row],[COMPLETE]]/Tabla16[[#This Row],[WOS]]</f>
        <v>0</v>
      </c>
      <c r="H57" s="3">
        <f>Tabla16[[#This Row],[FAILED]]/Tabla16[[#This Row],[WOS]]</f>
        <v>0</v>
      </c>
      <c r="I57" s="3">
        <f>Tabla16[[#This Row],[TIMEOUT]]/Tabla16[[#This Row],[WOS]]</f>
        <v>1</v>
      </c>
    </row>
    <row r="58" spans="2:9" x14ac:dyDescent="0.2">
      <c r="B58" s="5">
        <v>1</v>
      </c>
      <c r="C58" s="5" t="s">
        <v>80</v>
      </c>
      <c r="D58" s="5"/>
      <c r="E58" s="5"/>
      <c r="F58" s="5">
        <v>1</v>
      </c>
      <c r="G58" s="3">
        <f>Tabla16[[#This Row],[COMPLETE]]/Tabla16[[#This Row],[WOS]]</f>
        <v>0</v>
      </c>
      <c r="H58" s="3">
        <f>Tabla16[[#This Row],[FAILED]]/Tabla16[[#This Row],[WOS]]</f>
        <v>0</v>
      </c>
      <c r="I58" s="3">
        <f>Tabla16[[#This Row],[TIMEOUT]]/Tabla16[[#This Row],[WOS]]</f>
        <v>1</v>
      </c>
    </row>
  </sheetData>
  <conditionalFormatting sqref="H3:I58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8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8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1"/>
  <sheetViews>
    <sheetView workbookViewId="0">
      <selection activeCell="C12" sqref="C12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6" t="s">
        <v>11</v>
      </c>
      <c r="C2" s="7" t="s">
        <v>12</v>
      </c>
    </row>
    <row r="3" spans="2:3" ht="16" thickBot="1" x14ac:dyDescent="0.25">
      <c r="B3" s="8">
        <v>1523</v>
      </c>
      <c r="C3" s="9" t="s">
        <v>82</v>
      </c>
    </row>
    <row r="4" spans="2:3" ht="16" thickBot="1" x14ac:dyDescent="0.25">
      <c r="B4" s="10">
        <v>376</v>
      </c>
      <c r="C4" s="11" t="s">
        <v>62</v>
      </c>
    </row>
    <row r="5" spans="2:3" ht="16" thickBot="1" x14ac:dyDescent="0.25">
      <c r="B5" s="10">
        <v>77</v>
      </c>
      <c r="C5" s="11" t="s">
        <v>67</v>
      </c>
    </row>
    <row r="6" spans="2:3" ht="16" thickBot="1" x14ac:dyDescent="0.25">
      <c r="B6" s="10">
        <v>39</v>
      </c>
      <c r="C6" s="11" t="s">
        <v>63</v>
      </c>
    </row>
    <row r="7" spans="2:3" ht="16" thickBot="1" x14ac:dyDescent="0.25">
      <c r="B7" s="10">
        <v>27</v>
      </c>
      <c r="C7" s="11" t="s">
        <v>66</v>
      </c>
    </row>
    <row r="8" spans="2:3" ht="16" thickBot="1" x14ac:dyDescent="0.25">
      <c r="B8" s="10">
        <v>8</v>
      </c>
      <c r="C8" s="11" t="s">
        <v>65</v>
      </c>
    </row>
    <row r="9" spans="2:3" ht="16" thickBot="1" x14ac:dyDescent="0.25">
      <c r="B9" s="10">
        <v>3</v>
      </c>
      <c r="C9" s="11" t="s">
        <v>69</v>
      </c>
    </row>
    <row r="10" spans="2:3" ht="16" thickBot="1" x14ac:dyDescent="0.25">
      <c r="B10" s="10">
        <v>2</v>
      </c>
      <c r="C10" s="11" t="s">
        <v>68</v>
      </c>
    </row>
    <row r="11" spans="2:3" ht="16" thickBot="1" x14ac:dyDescent="0.25">
      <c r="B11" s="10">
        <v>2</v>
      </c>
      <c r="C11" s="11" t="s">
        <v>64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>
      <selection activeCell="C20" sqref="C20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31" thickBot="1" x14ac:dyDescent="0.25">
      <c r="B3" s="12">
        <v>190</v>
      </c>
      <c r="C3" s="13" t="s">
        <v>70</v>
      </c>
    </row>
    <row r="4" spans="2:3" ht="16" thickBot="1" x14ac:dyDescent="0.25">
      <c r="B4" s="14">
        <v>42</v>
      </c>
      <c r="C4" s="15" t="s">
        <v>72</v>
      </c>
    </row>
    <row r="5" spans="2:3" ht="16" thickBot="1" x14ac:dyDescent="0.25">
      <c r="B5" s="14">
        <v>41</v>
      </c>
      <c r="C5" s="15" t="s">
        <v>71</v>
      </c>
    </row>
    <row r="6" spans="2:3" ht="16" thickBot="1" x14ac:dyDescent="0.25">
      <c r="B6" s="14">
        <v>17</v>
      </c>
      <c r="C6" s="15" t="s">
        <v>74</v>
      </c>
    </row>
    <row r="7" spans="2:3" ht="16" thickBot="1" x14ac:dyDescent="0.25">
      <c r="B7" s="14">
        <v>14</v>
      </c>
      <c r="C7" s="15" t="s">
        <v>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5"/>
  <sheetViews>
    <sheetView workbookViewId="0">
      <selection activeCell="C8" sqref="C8"/>
    </sheetView>
  </sheetViews>
  <sheetFormatPr baseColWidth="10" defaultColWidth="11.5" defaultRowHeight="15" x14ac:dyDescent="0.2"/>
  <cols>
    <col min="1" max="1" width="11.5" style="5"/>
    <col min="2" max="2" width="9.6640625" style="5" bestFit="1" customWidth="1"/>
    <col min="3" max="3" width="92.1640625" style="5" customWidth="1"/>
    <col min="4" max="16384" width="11.5" style="5"/>
  </cols>
  <sheetData>
    <row r="2" spans="2:3" ht="16" thickBot="1" x14ac:dyDescent="0.25">
      <c r="B2" s="6" t="s">
        <v>11</v>
      </c>
      <c r="C2" s="7" t="s">
        <v>12</v>
      </c>
    </row>
    <row r="3" spans="2:3" ht="16" thickBot="1" x14ac:dyDescent="0.25">
      <c r="B3" s="12">
        <v>223</v>
      </c>
      <c r="C3" s="13" t="s">
        <v>76</v>
      </c>
    </row>
    <row r="4" spans="2:3" ht="16" thickBot="1" x14ac:dyDescent="0.25">
      <c r="B4" s="14">
        <v>17</v>
      </c>
      <c r="C4" s="15" t="s">
        <v>75</v>
      </c>
    </row>
    <row r="5" spans="2:3" ht="16" thickBot="1" x14ac:dyDescent="0.25">
      <c r="B5" s="14">
        <v>1</v>
      </c>
      <c r="C5" s="15" t="s">
        <v>83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JAM_DSLAM</vt:lpstr>
      <vt:lpstr>JAM_MDVL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2018-07-18T16:03:58Z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