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/>
  <mc:AlternateContent xmlns:mc="http://schemas.openxmlformats.org/markup-compatibility/2006">
    <mc:Choice Requires="x15">
      <x15ac:absPath xmlns:x15ac="http://schemas.microsoft.com/office/spreadsheetml/2010/11/ac" url="C:\Users\Jesus Lopez\Desktop\"/>
    </mc:Choice>
  </mc:AlternateContent>
  <xr:revisionPtr revIDLastSave="0" documentId="13_ncr:1_{F6164FD7-452F-4480-9AA0-67D53AEA7AE7}" xr6:coauthVersionLast="34" xr6:coauthVersionMax="34" xr10:uidLastSave="{00000000-0000-0000-0000-000000000000}"/>
  <bookViews>
    <workbookView xWindow="0" yWindow="0" windowWidth="25596" windowHeight="15996" xr2:uid="{00000000-000D-0000-FFFF-FFFF00000000}"/>
  </bookViews>
  <sheets>
    <sheet name="FULL REPORT" sheetId="1" r:id="rId1"/>
    <sheet name="%TIMEOUT" sheetId="2" r:id="rId2"/>
    <sheet name="%FAILED" sheetId="3" r:id="rId3"/>
    <sheet name="BVI_RTN" sheetId="11" r:id="rId4"/>
    <sheet name="BAR_COMG" sheetId="4" r:id="rId5"/>
    <sheet name="GND_HART" sheetId="12" r:id="rId6"/>
  </sheets>
  <calcPr calcId="179017"/>
</workbook>
</file>

<file path=xl/calcChain.xml><?xml version="1.0" encoding="utf-8"?>
<calcChain xmlns="http://schemas.openxmlformats.org/spreadsheetml/2006/main">
  <c r="G34" i="3" l="1"/>
  <c r="H34" i="3"/>
  <c r="I34" i="3"/>
  <c r="G13" i="2"/>
  <c r="G14" i="2"/>
  <c r="G15" i="2"/>
  <c r="G16" i="2"/>
  <c r="G17" i="2"/>
  <c r="G18" i="2"/>
  <c r="G19" i="2"/>
  <c r="H13" i="2"/>
  <c r="H14" i="2"/>
  <c r="H15" i="2"/>
  <c r="H16" i="2"/>
  <c r="H17" i="2"/>
  <c r="H18" i="2"/>
  <c r="H19" i="2"/>
  <c r="I13" i="2"/>
  <c r="I14" i="2"/>
  <c r="I15" i="2"/>
  <c r="I16" i="2"/>
  <c r="I17" i="2"/>
  <c r="I18" i="2"/>
  <c r="I19" i="2"/>
  <c r="H28" i="1"/>
  <c r="H12" i="1"/>
  <c r="H39" i="1"/>
  <c r="H41" i="1"/>
  <c r="H10" i="1"/>
  <c r="H14" i="1"/>
  <c r="H33" i="1"/>
  <c r="H24" i="1"/>
  <c r="H9" i="1"/>
  <c r="I28" i="1"/>
  <c r="I12" i="1"/>
  <c r="I39" i="1"/>
  <c r="I41" i="1"/>
  <c r="I10" i="1"/>
  <c r="I14" i="1"/>
  <c r="I33" i="1"/>
  <c r="I24" i="1"/>
  <c r="I9" i="1"/>
  <c r="J28" i="1"/>
  <c r="J12" i="1"/>
  <c r="J39" i="1"/>
  <c r="J41" i="1"/>
  <c r="J10" i="1"/>
  <c r="J14" i="1"/>
  <c r="J33" i="1"/>
  <c r="J24" i="1"/>
  <c r="J9" i="1"/>
  <c r="I6" i="3" l="1"/>
  <c r="H6" i="3"/>
  <c r="G6" i="3"/>
  <c r="I22" i="3"/>
  <c r="H22" i="3"/>
  <c r="G22" i="3"/>
  <c r="I27" i="3"/>
  <c r="H27" i="3"/>
  <c r="G27" i="3"/>
  <c r="I24" i="3"/>
  <c r="H24" i="3"/>
  <c r="G24" i="3"/>
  <c r="I25" i="3"/>
  <c r="H25" i="3"/>
  <c r="G25" i="3"/>
  <c r="I32" i="3"/>
  <c r="H32" i="3"/>
  <c r="G32" i="3"/>
  <c r="I30" i="3"/>
  <c r="H30" i="3"/>
  <c r="G30" i="3"/>
  <c r="I29" i="3"/>
  <c r="H29" i="3"/>
  <c r="G29" i="3"/>
  <c r="I28" i="3"/>
  <c r="H28" i="3"/>
  <c r="G28" i="3"/>
  <c r="I23" i="3"/>
  <c r="H23" i="3"/>
  <c r="G23" i="3"/>
  <c r="I35" i="3"/>
  <c r="H35" i="3"/>
  <c r="G35" i="3"/>
  <c r="I16" i="3"/>
  <c r="H16" i="3"/>
  <c r="G16" i="3"/>
  <c r="I7" i="3"/>
  <c r="H7" i="3"/>
  <c r="G7" i="3"/>
  <c r="I8" i="3"/>
  <c r="H8" i="3"/>
  <c r="G8" i="3"/>
  <c r="I33" i="3"/>
  <c r="H33" i="3"/>
  <c r="G33" i="3"/>
  <c r="I17" i="3"/>
  <c r="H17" i="3"/>
  <c r="G17" i="3"/>
  <c r="I20" i="3"/>
  <c r="H20" i="3"/>
  <c r="G20" i="3"/>
  <c r="I21" i="3"/>
  <c r="H21" i="3"/>
  <c r="G21" i="3"/>
  <c r="I18" i="3"/>
  <c r="H18" i="3"/>
  <c r="G18" i="3"/>
  <c r="I19" i="3"/>
  <c r="H19" i="3"/>
  <c r="G19" i="3"/>
  <c r="I26" i="3"/>
  <c r="H26" i="3"/>
  <c r="G26" i="3"/>
  <c r="I14" i="3"/>
  <c r="H14" i="3"/>
  <c r="G14" i="3"/>
  <c r="I3" i="3"/>
  <c r="H3" i="3"/>
  <c r="G3" i="3"/>
  <c r="I9" i="3"/>
  <c r="H9" i="3"/>
  <c r="G9" i="3"/>
  <c r="I13" i="3"/>
  <c r="H13" i="3"/>
  <c r="G13" i="3"/>
  <c r="I31" i="3"/>
  <c r="H31" i="3"/>
  <c r="G31" i="3"/>
  <c r="I4" i="3"/>
  <c r="H4" i="3"/>
  <c r="G4" i="3"/>
  <c r="I15" i="3"/>
  <c r="H15" i="3"/>
  <c r="G15" i="3"/>
  <c r="I5" i="3"/>
  <c r="H5" i="3"/>
  <c r="G5" i="3"/>
  <c r="I12" i="3"/>
  <c r="H12" i="3"/>
  <c r="G12" i="3"/>
  <c r="I10" i="3"/>
  <c r="H10" i="3"/>
  <c r="G10" i="3"/>
  <c r="I11" i="3"/>
  <c r="H11" i="3"/>
  <c r="G11" i="3"/>
  <c r="I5" i="2"/>
  <c r="H5" i="2"/>
  <c r="G5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23" i="2"/>
  <c r="H23" i="2"/>
  <c r="G23" i="2"/>
  <c r="I22" i="2"/>
  <c r="H22" i="2"/>
  <c r="G22" i="2"/>
  <c r="I21" i="2"/>
  <c r="H21" i="2"/>
  <c r="G21" i="2"/>
  <c r="I3" i="2"/>
  <c r="H3" i="2"/>
  <c r="G3" i="2"/>
  <c r="I20" i="2"/>
  <c r="H20" i="2"/>
  <c r="G20" i="2"/>
  <c r="I4" i="2"/>
  <c r="H4" i="2"/>
  <c r="G4" i="2"/>
  <c r="I25" i="2"/>
  <c r="H25" i="2"/>
  <c r="G25" i="2"/>
  <c r="I35" i="2"/>
  <c r="H35" i="2"/>
  <c r="G35" i="2"/>
  <c r="I24" i="2"/>
  <c r="H24" i="2"/>
  <c r="G24" i="2"/>
  <c r="I34" i="2"/>
  <c r="H34" i="2"/>
  <c r="G34" i="2"/>
  <c r="I7" i="2"/>
  <c r="H7" i="2"/>
  <c r="G7" i="2"/>
  <c r="I33" i="2"/>
  <c r="H33" i="2"/>
  <c r="G33" i="2"/>
  <c r="I32" i="2"/>
  <c r="H32" i="2"/>
  <c r="G32" i="2"/>
  <c r="I31" i="2"/>
  <c r="H31" i="2"/>
  <c r="G31" i="2"/>
  <c r="I6" i="2"/>
  <c r="H6" i="2"/>
  <c r="G6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H31" i="1"/>
  <c r="H13" i="1"/>
  <c r="H21" i="1"/>
  <c r="H32" i="1"/>
  <c r="H34" i="1"/>
  <c r="H29" i="1"/>
  <c r="H38" i="1"/>
  <c r="H30" i="1"/>
  <c r="I31" i="1"/>
  <c r="I13" i="1"/>
  <c r="I21" i="1"/>
  <c r="I32" i="1"/>
  <c r="I34" i="1"/>
  <c r="I29" i="1"/>
  <c r="I38" i="1"/>
  <c r="I30" i="1"/>
  <c r="J31" i="1"/>
  <c r="J13" i="1"/>
  <c r="J21" i="1"/>
  <c r="J32" i="1"/>
  <c r="J34" i="1"/>
  <c r="J29" i="1"/>
  <c r="J38" i="1"/>
  <c r="J30" i="1"/>
  <c r="H22" i="1" l="1"/>
  <c r="H36" i="1"/>
  <c r="H35" i="1"/>
  <c r="H23" i="1"/>
  <c r="H15" i="1"/>
  <c r="I22" i="1"/>
  <c r="I36" i="1"/>
  <c r="I35" i="1"/>
  <c r="I23" i="1"/>
  <c r="I15" i="1"/>
  <c r="J22" i="1"/>
  <c r="J36" i="1"/>
  <c r="J35" i="1"/>
  <c r="J23" i="1"/>
  <c r="J15" i="1"/>
  <c r="H16" i="1"/>
  <c r="H25" i="1"/>
  <c r="H26" i="1"/>
  <c r="H19" i="1"/>
  <c r="H18" i="1"/>
  <c r="H37" i="1"/>
  <c r="H20" i="1"/>
  <c r="H11" i="1"/>
  <c r="H40" i="1"/>
  <c r="H17" i="1"/>
  <c r="H27" i="1"/>
  <c r="I16" i="1"/>
  <c r="I25" i="1"/>
  <c r="I26" i="1"/>
  <c r="I19" i="1"/>
  <c r="I18" i="1"/>
  <c r="I37" i="1"/>
  <c r="I20" i="1"/>
  <c r="I11" i="1"/>
  <c r="I40" i="1"/>
  <c r="I17" i="1"/>
  <c r="I27" i="1"/>
  <c r="J16" i="1"/>
  <c r="J25" i="1"/>
  <c r="J26" i="1"/>
  <c r="J19" i="1"/>
  <c r="J18" i="1"/>
  <c r="J37" i="1"/>
  <c r="J20" i="1"/>
  <c r="J11" i="1"/>
  <c r="J40" i="1"/>
  <c r="J17" i="1"/>
  <c r="J27" i="1"/>
  <c r="B5" i="1" l="1"/>
  <c r="B4" i="1"/>
  <c r="B3" i="1"/>
  <c r="B2" i="1"/>
</calcChain>
</file>

<file path=xl/sharedStrings.xml><?xml version="1.0" encoding="utf-8"?>
<sst xmlns="http://schemas.openxmlformats.org/spreadsheetml/2006/main" count="148" uniqueCount="56">
  <si>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</si>
  <si>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</si>
  <si>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</si>
  <si>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</si>
  <si>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</si>
  <si>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</si>
  <si>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</si>
  <si>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</si>
  <si>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</si>
  <si>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</si>
  <si>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</si>
  <si>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</si>
  <si>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</si>
  <si>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SLU_CEN</t>
  </si>
  <si>
    <t>SLU_CVML</t>
  </si>
  <si>
    <t>SLU_UVF</t>
  </si>
  <si>
    <t>ANU_BWTA</t>
  </si>
  <si>
    <t>ANU_ZBRA</t>
  </si>
  <si>
    <t>AXA_HUAW</t>
  </si>
  <si>
    <t>AXA_VALL</t>
  </si>
  <si>
    <t>BAR_COMG</t>
  </si>
  <si>
    <t>BVI_HUAW</t>
  </si>
  <si>
    <t>BVI_MSAN</t>
  </si>
  <si>
    <t>BVI_RTN</t>
  </si>
  <si>
    <t>DOM_ROSE</t>
  </si>
  <si>
    <t>DOM_ZBRA</t>
  </si>
  <si>
    <t>GND_HART</t>
  </si>
  <si>
    <t>GND_ZBRA</t>
  </si>
  <si>
    <t>MNI_PLYM</t>
  </si>
  <si>
    <t>SKB_BAST</t>
  </si>
  <si>
    <t>SKB_HUAW</t>
  </si>
  <si>
    <t>SLU_ZBRA</t>
  </si>
  <si>
    <t>SVD_HUAW</t>
  </si>
  <si>
    <t>TCI_RMHL</t>
  </si>
  <si>
    <t>TKI_HUAW</t>
  </si>
  <si>
    <t>SOU_CVVM</t>
  </si>
  <si>
    <t>NOR_CVVM</t>
  </si>
  <si>
    <t>TKI_ZBRA</t>
  </si>
  <si>
    <t>BAR_EMA</t>
  </si>
  <si>
    <t>JAM_CARL</t>
  </si>
  <si>
    <t>FAIL:Account &lt;ACCOUNT&gt; could not be created.The error code is 520</t>
  </si>
  <si>
    <t>AXA_ZBRA</t>
  </si>
  <si>
    <t>DOM_RVML</t>
  </si>
  <si>
    <t>BVI_VOX1</t>
  </si>
  <si>
    <t>GND_HVML</t>
  </si>
  <si>
    <t>SVD_SNS</t>
  </si>
  <si>
    <t>SVD_SNS1</t>
  </si>
  <si>
    <t>DMS100_NO_UDETMATCH:No User Defined Exit Type Found</t>
  </si>
  <si>
    <t>DMS100_LENNOBEASSDN:The LEN is either invalid or not assigned, Please check the LEN</t>
  </si>
  <si>
    <t>DMS100_INVALID_LEN:The Entered DN Does not Map to the Entered Len</t>
  </si>
  <si>
    <t>DMS100_IMPROPLINEST:Improper Line State. Please contact the switch administrator</t>
  </si>
  <si>
    <t>DMS100_NOT_COMPAT_OP:Feature added not compatible with line options.</t>
  </si>
  <si>
    <t>FAIL:Settings for NULL could not be modified.The error code is 513</t>
  </si>
  <si>
    <t>FAIL:Settings for &lt;ACCOUNT&gt; could not be modified.The error code is 513</t>
  </si>
  <si>
    <t>DMS100_DNNOBEASSLEN:The Directory Number is either invalid or not assigned, Please check the Number</t>
  </si>
  <si>
    <t>DMS100_INVALID_DN:Invalid DN 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</si>
</sst>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Rockwell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22" fontId="0" fillId="0" borderId="0" xfId="0" applyNumberFormat="1"/>
    <xf numFmtId="22" fontId="0" fillId="0" borderId="0" xfId="0" applyNumberFormat="1"/>
    <xf numFmtId="9" fontId="0" fillId="0" borderId="0" xfId="0" applyNumberFormat="1"/>
    <xf numFmtId="0" fontId="0" fillId="0" borderId="0" xfId="0"/>
    <xf numFmtId="9" fontId="0" fillId="0" borderId="0" xfId="0" applyNumberFormat="1" applyBorder="1"/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vertical="center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41" totalsRowShown="0">
  <autoFilter ref="C8:J41" xr:uid="{00000000-0009-0000-0100-000001000000}"/>
  <sortState ref="C9:J41">
    <sortCondition descending="1" ref="C8:C41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E2BEB-759E-4917-91D6-BF2A0D3DD4EE}" name="Tabla13" displayName="Tabla13" ref="B2:I35" totalsRowShown="0">
  <autoFilter ref="B2:I35" xr:uid="{CF1F7689-8064-4E59-B590-CB17511649D5}"/>
  <sortState ref="B3:I35">
    <sortCondition descending="1" ref="F2:F35"/>
  </sortState>
  <tableColumns count="8">
    <tableColumn id="1" xr3:uid="{C6255655-4DD3-4710-85E1-C84611A89449}" name="WOS" dataDxfId="21"/>
    <tableColumn id="2" xr3:uid="{879086C3-9267-4161-8599-993C0CA01173}" name="HOST" dataDxfId="20"/>
    <tableColumn id="3" xr3:uid="{5E2E2CD6-8A96-4130-B22B-1D2F43C16AAB}" name="COMPLETE" dataDxfId="19"/>
    <tableColumn id="5" xr3:uid="{A8A2EB13-42FD-446B-A879-CE976EAC3B55}" name="FAILED" dataDxfId="18"/>
    <tableColumn id="7" xr3:uid="{37BFA7EE-CF38-4D57-8021-DEB69B2EDD68}" name="TIMEOUT" dataDxfId="17"/>
    <tableColumn id="9" xr3:uid="{8C43A971-95BC-4924-B0F6-6C509ED6B2DC}" name="%COMPLETE" dataDxfId="16">
      <calculatedColumnFormula>Tabla13[[#This Row],[COMPLETE]]/Tabla13[[#This Row],[WOS]]</calculatedColumnFormula>
    </tableColumn>
    <tableColumn id="10" xr3:uid="{15F8F755-29BB-45EA-BF3C-DD99A840606F}" name="%FAILED" dataDxfId="15">
      <calculatedColumnFormula>Tabla13[[#This Row],[FAILED]]/Tabla13[[#This Row],[WOS]]</calculatedColumnFormula>
    </tableColumn>
    <tableColumn id="11" xr3:uid="{D5EA6929-B51C-402B-80F0-453D2D24EFB9}" name="%TIMEOUT" dataDxfId="14">
      <calculatedColumnFormula>Tabla13[[#This Row],[TIMEOUT]]/Tabla13[[#This Row],[WOS]]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11206-0192-4F35-8504-9EACB403BB47}" name="Tabla16" displayName="Tabla16" ref="B2:I35" totalsRowShown="0">
  <autoFilter ref="B2:I35" xr:uid="{04EBFDE2-7069-41FE-B586-207CF4129C91}"/>
  <sortState ref="B3:I35">
    <sortCondition descending="1" ref="E2:E35"/>
  </sortState>
  <tableColumns count="8">
    <tableColumn id="1" xr3:uid="{B9A5F40A-5BF1-483F-BC5D-5988F5364691}" name="WOS" dataDxfId="13"/>
    <tableColumn id="2" xr3:uid="{D4A6C49A-A0A1-4965-A9D2-EE5352F8BA4F}" name="HOST" dataDxfId="12"/>
    <tableColumn id="3" xr3:uid="{C4E2544F-A3FA-46B1-BC48-7A107801647B}" name="COMPLETE" dataDxfId="11"/>
    <tableColumn id="5" xr3:uid="{E151DDD4-42CA-4BF9-8F67-C3D41B27826E}" name="FAILED" dataDxfId="10"/>
    <tableColumn id="7" xr3:uid="{DE277A0E-6DCC-4E87-ABF4-C029C6BC416C}" name="TIMEOUT" dataDxfId="9"/>
    <tableColumn id="9" xr3:uid="{B2668D83-226D-4FDC-83DB-52955B4D5D6B}" name="%COMPLETE" dataDxfId="8">
      <calculatedColumnFormula>Tabla16[[#This Row],[COMPLETE]]/Tabla16[[#This Row],[WOS]]</calculatedColumnFormula>
    </tableColumn>
    <tableColumn id="10" xr3:uid="{36DC52C5-7CEB-4C03-AEDE-DB25E7D6B270}" name="%FAILED" dataDxfId="7">
      <calculatedColumnFormula>Tabla16[[#This Row],[FAILED]]/Tabla16[[#This Row],[WOS]]</calculatedColumnFormula>
    </tableColumn>
    <tableColumn id="11" xr3:uid="{9090A278-D6F7-4167-9234-599774D6D4FE}" name="%TIMEOUT" dataDxfId="6">
      <calculatedColumnFormula>Tabla16[[#This Row],[TIMEOUT]]/Tabla16[[#This Row],[WOS]]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7" totalsRowShown="0" headerRowDxfId="5" headerRowBorderDxfId="4" tableBorderDxfId="3">
  <autoFilter ref="B2:C7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5" totalsRowShown="0">
  <autoFilter ref="B2:C5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7" totalsRowShown="0" headerRowDxfId="2" headerRowBorderDxfId="1" tableBorderDxfId="0">
  <autoFilter ref="B2:C7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B12" sqref="B12"/>
    </sheetView>
  </sheetViews>
  <sheetFormatPr baseColWidth="10" defaultRowHeight="14.4" x14ac:dyDescent="0.3"/>
  <cols>
    <col min="1" max="1" width="32.109375" bestFit="1" customWidth="1"/>
    <col min="2" max="2" width="18.109375" bestFit="1" customWidth="1"/>
    <col min="3" max="3" width="7.44140625" customWidth="1"/>
    <col min="4" max="4" width="12" bestFit="1" customWidth="1"/>
    <col min="5" max="5" width="11.109375" bestFit="1" customWidth="1"/>
    <col min="6" max="6" width="11.44140625" bestFit="1" customWidth="1"/>
  </cols>
  <sheetData>
    <row r="1" spans="1:10" x14ac:dyDescent="0.3">
      <c r="A1" s="1" t="s">
        <v>9</v>
      </c>
      <c r="B1" s="6">
        <v>43297</v>
      </c>
    </row>
    <row r="2" spans="1:10" x14ac:dyDescent="0.3">
      <c r="A2" s="1" t="s">
        <v>0</v>
      </c>
      <c r="B2">
        <f>SUM(Tabla1[WOS])</f>
        <v>7261</v>
      </c>
    </row>
    <row r="3" spans="1:10" x14ac:dyDescent="0.3">
      <c r="A3" s="1" t="s">
        <v>1</v>
      </c>
      <c r="B3">
        <f>SUM(Tabla1[COMPLETE])</f>
        <v>6257</v>
      </c>
    </row>
    <row r="4" spans="1:10" x14ac:dyDescent="0.3">
      <c r="A4" s="1" t="s">
        <v>2</v>
      </c>
      <c r="B4">
        <f>SUM(Tabla1[FAILED])</f>
        <v>978</v>
      </c>
    </row>
    <row r="5" spans="1:10" x14ac:dyDescent="0.3">
      <c r="A5" s="1" t="s">
        <v>3</v>
      </c>
      <c r="B5">
        <f>SUM(Tabla1[TIMEOUT])</f>
        <v>26</v>
      </c>
    </row>
    <row r="6" spans="1:10" x14ac:dyDescent="0.3">
      <c r="A6" s="1" t="s">
        <v>10</v>
      </c>
      <c r="B6" s="7">
        <v>43303.999988425923</v>
      </c>
    </row>
    <row r="7" spans="1:10" x14ac:dyDescent="0.3">
      <c r="A7" s="2"/>
    </row>
    <row r="8" spans="1:10" x14ac:dyDescent="0.3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3">
      <c r="C9" s="9">
        <v>1780</v>
      </c>
      <c r="D9" s="9" t="s">
        <v>26</v>
      </c>
      <c r="E9" s="9">
        <v>1645</v>
      </c>
      <c r="F9" s="9">
        <v>135</v>
      </c>
      <c r="G9" s="9"/>
      <c r="H9" s="8">
        <f>Tabla1[[#This Row],[COMPLETE]]/Tabla1[[#This Row],[WOS]]</f>
        <v>0.9241573033707865</v>
      </c>
      <c r="I9" s="8">
        <f>Tabla1[[#This Row],[FAILED]]/Tabla1[[#This Row],[WOS]]</f>
        <v>7.5842696629213488E-2</v>
      </c>
      <c r="J9" s="8">
        <f>Tabla1[[#This Row],[TIMEOUT]]/Tabla1[[#This Row],[WOS]]</f>
        <v>0</v>
      </c>
    </row>
    <row r="10" spans="1:10" x14ac:dyDescent="0.3">
      <c r="C10" s="9">
        <v>1353</v>
      </c>
      <c r="D10" s="9" t="s">
        <v>20</v>
      </c>
      <c r="E10" s="9">
        <v>1172</v>
      </c>
      <c r="F10" s="9">
        <v>181</v>
      </c>
      <c r="G10" s="9"/>
      <c r="H10" s="8">
        <f>Tabla1[[#This Row],[COMPLETE]]/Tabla1[[#This Row],[WOS]]</f>
        <v>0.86622320768662231</v>
      </c>
      <c r="I10" s="8">
        <f>Tabla1[[#This Row],[FAILED]]/Tabla1[[#This Row],[WOS]]</f>
        <v>0.13377679231337769</v>
      </c>
      <c r="J10" s="8">
        <f>Tabla1[[#This Row],[TIMEOUT]]/Tabla1[[#This Row],[WOS]]</f>
        <v>0</v>
      </c>
    </row>
    <row r="11" spans="1:10" x14ac:dyDescent="0.3">
      <c r="C11" s="9">
        <v>868</v>
      </c>
      <c r="D11" s="9" t="s">
        <v>21</v>
      </c>
      <c r="E11" s="9">
        <v>837</v>
      </c>
      <c r="F11" s="9">
        <v>31</v>
      </c>
      <c r="G11" s="9"/>
      <c r="H11" s="8">
        <f>Tabla1[[#This Row],[COMPLETE]]/Tabla1[[#This Row],[WOS]]</f>
        <v>0.9642857142857143</v>
      </c>
      <c r="I11" s="8">
        <f>Tabla1[[#This Row],[FAILED]]/Tabla1[[#This Row],[WOS]]</f>
        <v>3.5714285714285712E-2</v>
      </c>
      <c r="J11" s="8">
        <f>Tabla1[[#This Row],[TIMEOUT]]/Tabla1[[#This Row],[WOS]]</f>
        <v>0</v>
      </c>
    </row>
    <row r="12" spans="1:10" x14ac:dyDescent="0.3">
      <c r="C12" s="9">
        <v>817</v>
      </c>
      <c r="D12" s="9" t="s">
        <v>32</v>
      </c>
      <c r="E12" s="9">
        <v>766</v>
      </c>
      <c r="F12" s="9">
        <v>51</v>
      </c>
      <c r="G12" s="9"/>
      <c r="H12" s="8">
        <f>Tabla1[[#This Row],[COMPLETE]]/Tabla1[[#This Row],[WOS]]</f>
        <v>0.93757649938800491</v>
      </c>
      <c r="I12" s="8">
        <f>Tabla1[[#This Row],[FAILED]]/Tabla1[[#This Row],[WOS]]</f>
        <v>6.2423500611995107E-2</v>
      </c>
      <c r="J12" s="8">
        <f>Tabla1[[#This Row],[TIMEOUT]]/Tabla1[[#This Row],[WOS]]</f>
        <v>0</v>
      </c>
    </row>
    <row r="13" spans="1:10" x14ac:dyDescent="0.3">
      <c r="C13" s="9">
        <v>778</v>
      </c>
      <c r="D13" s="9" t="s">
        <v>13</v>
      </c>
      <c r="E13" s="9">
        <v>764</v>
      </c>
      <c r="F13" s="9">
        <v>14</v>
      </c>
      <c r="G13" s="9"/>
      <c r="H13" s="8">
        <f>Tabla1[[#This Row],[COMPLETE]]/Tabla1[[#This Row],[WOS]]</f>
        <v>0.98200514138817485</v>
      </c>
      <c r="I13" s="8">
        <f>Tabla1[[#This Row],[FAILED]]/Tabla1[[#This Row],[WOS]]</f>
        <v>1.7994858611825194E-2</v>
      </c>
      <c r="J13" s="8">
        <f>Tabla1[[#This Row],[TIMEOUT]]/Tabla1[[#This Row],[WOS]]</f>
        <v>0</v>
      </c>
    </row>
    <row r="14" spans="1:10" x14ac:dyDescent="0.3">
      <c r="C14" s="9">
        <v>715</v>
      </c>
      <c r="D14" s="9" t="s">
        <v>23</v>
      </c>
      <c r="E14" s="9">
        <v>511</v>
      </c>
      <c r="F14" s="9">
        <v>204</v>
      </c>
      <c r="G14" s="9"/>
      <c r="H14" s="8">
        <f>Tabla1[[#This Row],[COMPLETE]]/Tabla1[[#This Row],[WOS]]</f>
        <v>0.71468531468531471</v>
      </c>
      <c r="I14" s="8">
        <f>Tabla1[[#This Row],[FAILED]]/Tabla1[[#This Row],[WOS]]</f>
        <v>0.28531468531468529</v>
      </c>
      <c r="J14" s="8">
        <f>Tabla1[[#This Row],[TIMEOUT]]/Tabla1[[#This Row],[WOS]]</f>
        <v>0</v>
      </c>
    </row>
    <row r="15" spans="1:10" x14ac:dyDescent="0.3">
      <c r="C15" s="9">
        <v>183</v>
      </c>
      <c r="D15" s="9" t="s">
        <v>15</v>
      </c>
      <c r="E15" s="9">
        <v>175</v>
      </c>
      <c r="F15" s="9">
        <v>6</v>
      </c>
      <c r="G15" s="9">
        <v>2</v>
      </c>
      <c r="H15" s="8">
        <f>Tabla1[[#This Row],[COMPLETE]]/Tabla1[[#This Row],[WOS]]</f>
        <v>0.95628415300546443</v>
      </c>
      <c r="I15" s="8">
        <f>Tabla1[[#This Row],[FAILED]]/Tabla1[[#This Row],[WOS]]</f>
        <v>3.2786885245901641E-2</v>
      </c>
      <c r="J15" s="8">
        <f>Tabla1[[#This Row],[TIMEOUT]]/Tabla1[[#This Row],[WOS]]</f>
        <v>1.092896174863388E-2</v>
      </c>
    </row>
    <row r="16" spans="1:10" x14ac:dyDescent="0.3">
      <c r="C16" s="9">
        <v>145</v>
      </c>
      <c r="D16" s="9" t="s">
        <v>24</v>
      </c>
      <c r="E16" s="9">
        <v>75</v>
      </c>
      <c r="F16" s="9">
        <v>70</v>
      </c>
      <c r="G16" s="9"/>
      <c r="H16" s="8">
        <f>Tabla1[[#This Row],[COMPLETE]]/Tabla1[[#This Row],[WOS]]</f>
        <v>0.51724137931034486</v>
      </c>
      <c r="I16" s="8">
        <f>Tabla1[[#This Row],[FAILED]]/Tabla1[[#This Row],[WOS]]</f>
        <v>0.48275862068965519</v>
      </c>
      <c r="J16" s="8">
        <f>Tabla1[[#This Row],[TIMEOUT]]/Tabla1[[#This Row],[WOS]]</f>
        <v>0</v>
      </c>
    </row>
    <row r="17" spans="3:10" x14ac:dyDescent="0.3">
      <c r="C17" s="9">
        <v>145</v>
      </c>
      <c r="D17" s="9" t="s">
        <v>30</v>
      </c>
      <c r="E17" s="9">
        <v>102</v>
      </c>
      <c r="F17" s="9">
        <v>43</v>
      </c>
      <c r="G17" s="9"/>
      <c r="H17" s="8">
        <f>Tabla1[[#This Row],[COMPLETE]]/Tabla1[[#This Row],[WOS]]</f>
        <v>0.70344827586206893</v>
      </c>
      <c r="I17" s="8">
        <f>Tabla1[[#This Row],[FAILED]]/Tabla1[[#This Row],[WOS]]</f>
        <v>0.29655172413793102</v>
      </c>
      <c r="J17" s="8">
        <f>Tabla1[[#This Row],[TIMEOUT]]/Tabla1[[#This Row],[WOS]]</f>
        <v>0</v>
      </c>
    </row>
    <row r="18" spans="3:10" x14ac:dyDescent="0.3">
      <c r="C18" s="9">
        <v>103</v>
      </c>
      <c r="D18" s="9" t="s">
        <v>22</v>
      </c>
      <c r="E18" s="9">
        <v>17</v>
      </c>
      <c r="F18" s="9">
        <v>86</v>
      </c>
      <c r="G18" s="9"/>
      <c r="H18" s="8">
        <f>Tabla1[[#This Row],[COMPLETE]]/Tabla1[[#This Row],[WOS]]</f>
        <v>0.1650485436893204</v>
      </c>
      <c r="I18" s="8">
        <f>Tabla1[[#This Row],[FAILED]]/Tabla1[[#This Row],[WOS]]</f>
        <v>0.83495145631067957</v>
      </c>
      <c r="J18" s="8">
        <f>Tabla1[[#This Row],[TIMEOUT]]/Tabla1[[#This Row],[WOS]]</f>
        <v>0</v>
      </c>
    </row>
    <row r="19" spans="3:10" x14ac:dyDescent="0.3">
      <c r="C19" s="9">
        <v>103</v>
      </c>
      <c r="D19" s="9" t="s">
        <v>34</v>
      </c>
      <c r="E19" s="9">
        <v>91</v>
      </c>
      <c r="F19" s="9">
        <v>12</v>
      </c>
      <c r="G19" s="9"/>
      <c r="H19" s="8">
        <f>Tabla1[[#This Row],[COMPLETE]]/Tabla1[[#This Row],[WOS]]</f>
        <v>0.88349514563106801</v>
      </c>
      <c r="I19" s="8">
        <f>Tabla1[[#This Row],[FAILED]]/Tabla1[[#This Row],[WOS]]</f>
        <v>0.11650485436893204</v>
      </c>
      <c r="J19" s="8">
        <f>Tabla1[[#This Row],[TIMEOUT]]/Tabla1[[#This Row],[WOS]]</f>
        <v>0</v>
      </c>
    </row>
    <row r="20" spans="3:10" x14ac:dyDescent="0.3">
      <c r="C20" s="9">
        <v>69</v>
      </c>
      <c r="D20" s="9" t="s">
        <v>16</v>
      </c>
      <c r="E20" s="9">
        <v>2</v>
      </c>
      <c r="F20" s="9">
        <v>67</v>
      </c>
      <c r="G20" s="9"/>
      <c r="H20" s="8">
        <f>Tabla1[[#This Row],[COMPLETE]]/Tabla1[[#This Row],[WOS]]</f>
        <v>2.8985507246376812E-2</v>
      </c>
      <c r="I20" s="8">
        <f>Tabla1[[#This Row],[FAILED]]/Tabla1[[#This Row],[WOS]]</f>
        <v>0.97101449275362317</v>
      </c>
      <c r="J20" s="8">
        <f>Tabla1[[#This Row],[TIMEOUT]]/Tabla1[[#This Row],[WOS]]</f>
        <v>0</v>
      </c>
    </row>
    <row r="21" spans="3:10" x14ac:dyDescent="0.3">
      <c r="C21" s="9">
        <v>62</v>
      </c>
      <c r="D21" s="9" t="s">
        <v>29</v>
      </c>
      <c r="E21" s="9">
        <v>21</v>
      </c>
      <c r="F21" s="9">
        <v>41</v>
      </c>
      <c r="G21" s="9"/>
      <c r="H21" s="8">
        <f>Tabla1[[#This Row],[COMPLETE]]/Tabla1[[#This Row],[WOS]]</f>
        <v>0.33870967741935482</v>
      </c>
      <c r="I21" s="8">
        <f>Tabla1[[#This Row],[FAILED]]/Tabla1[[#This Row],[WOS]]</f>
        <v>0.66129032258064513</v>
      </c>
      <c r="J21" s="8">
        <f>Tabla1[[#This Row],[TIMEOUT]]/Tabla1[[#This Row],[WOS]]</f>
        <v>0</v>
      </c>
    </row>
    <row r="22" spans="3:10" x14ac:dyDescent="0.3">
      <c r="C22" s="9">
        <v>39</v>
      </c>
      <c r="D22" s="9" t="s">
        <v>33</v>
      </c>
      <c r="E22" s="9">
        <v>35</v>
      </c>
      <c r="F22" s="9">
        <v>4</v>
      </c>
      <c r="G22" s="9"/>
      <c r="H22" s="8">
        <f>Tabla1[[#This Row],[COMPLETE]]/Tabla1[[#This Row],[WOS]]</f>
        <v>0.89743589743589747</v>
      </c>
      <c r="I22" s="8">
        <f>Tabla1[[#This Row],[FAILED]]/Tabla1[[#This Row],[WOS]]</f>
        <v>0.10256410256410256</v>
      </c>
      <c r="J22" s="8">
        <f>Tabla1[[#This Row],[TIMEOUT]]/Tabla1[[#This Row],[WOS]]</f>
        <v>0</v>
      </c>
    </row>
    <row r="23" spans="3:10" x14ac:dyDescent="0.3">
      <c r="C23" s="9">
        <v>21</v>
      </c>
      <c r="D23" s="9" t="s">
        <v>28</v>
      </c>
      <c r="E23" s="9">
        <v>21</v>
      </c>
      <c r="F23" s="9"/>
      <c r="G23" s="9"/>
      <c r="H23" s="8">
        <f>Tabla1[[#This Row],[COMPLETE]]/Tabla1[[#This Row],[WOS]]</f>
        <v>1</v>
      </c>
      <c r="I23" s="8">
        <f>Tabla1[[#This Row],[FAILED]]/Tabla1[[#This Row],[WOS]]</f>
        <v>0</v>
      </c>
      <c r="J23" s="8">
        <f>Tabla1[[#This Row],[TIMEOUT]]/Tabla1[[#This Row],[WOS]]</f>
        <v>0</v>
      </c>
    </row>
    <row r="24" spans="3:10" x14ac:dyDescent="0.3">
      <c r="C24" s="9">
        <v>18</v>
      </c>
      <c r="D24" s="9" t="s">
        <v>14</v>
      </c>
      <c r="E24" s="9"/>
      <c r="F24" s="9"/>
      <c r="G24" s="9">
        <v>18</v>
      </c>
      <c r="H24" s="8">
        <f>Tabla1[[#This Row],[COMPLETE]]/Tabla1[[#This Row],[WOS]]</f>
        <v>0</v>
      </c>
      <c r="I24" s="8">
        <f>Tabla1[[#This Row],[FAILED]]/Tabla1[[#This Row],[WOS]]</f>
        <v>0</v>
      </c>
      <c r="J24" s="8">
        <f>Tabla1[[#This Row],[TIMEOUT]]/Tabla1[[#This Row],[WOS]]</f>
        <v>1</v>
      </c>
    </row>
    <row r="25" spans="3:10" x14ac:dyDescent="0.3">
      <c r="C25" s="9">
        <v>13</v>
      </c>
      <c r="D25" s="9" t="s">
        <v>19</v>
      </c>
      <c r="E25" s="9">
        <v>5</v>
      </c>
      <c r="F25" s="9">
        <v>8</v>
      </c>
      <c r="G25" s="9"/>
      <c r="H25" s="8">
        <f>Tabla1[[#This Row],[COMPLETE]]/Tabla1[[#This Row],[WOS]]</f>
        <v>0.38461538461538464</v>
      </c>
      <c r="I25" s="8">
        <f>Tabla1[[#This Row],[FAILED]]/Tabla1[[#This Row],[WOS]]</f>
        <v>0.61538461538461542</v>
      </c>
      <c r="J25" s="8">
        <f>Tabla1[[#This Row],[TIMEOUT]]/Tabla1[[#This Row],[WOS]]</f>
        <v>0</v>
      </c>
    </row>
    <row r="26" spans="3:10" x14ac:dyDescent="0.3">
      <c r="C26" s="9">
        <v>10</v>
      </c>
      <c r="D26" s="9" t="s">
        <v>18</v>
      </c>
      <c r="E26" s="9">
        <v>6</v>
      </c>
      <c r="F26" s="9">
        <v>4</v>
      </c>
      <c r="G26" s="9"/>
      <c r="H26" s="8">
        <f>Tabla1[[#This Row],[COMPLETE]]/Tabla1[[#This Row],[WOS]]</f>
        <v>0.6</v>
      </c>
      <c r="I26" s="8">
        <f>Tabla1[[#This Row],[FAILED]]/Tabla1[[#This Row],[WOS]]</f>
        <v>0.4</v>
      </c>
      <c r="J26" s="8">
        <f>Tabla1[[#This Row],[TIMEOUT]]/Tabla1[[#This Row],[WOS]]</f>
        <v>0</v>
      </c>
    </row>
    <row r="27" spans="3:10" x14ac:dyDescent="0.3">
      <c r="C27" s="9">
        <v>5</v>
      </c>
      <c r="D27" s="9" t="s">
        <v>27</v>
      </c>
      <c r="E27" s="9"/>
      <c r="F27" s="9">
        <v>5</v>
      </c>
      <c r="G27" s="9"/>
      <c r="H27" s="10">
        <f>Tabla1[[#This Row],[COMPLETE]]/Tabla1[[#This Row],[WOS]]</f>
        <v>0</v>
      </c>
      <c r="I27" s="10">
        <f>Tabla1[[#This Row],[FAILED]]/Tabla1[[#This Row],[WOS]]</f>
        <v>1</v>
      </c>
      <c r="J27" s="10">
        <f>Tabla1[[#This Row],[TIMEOUT]]/Tabla1[[#This Row],[WOS]]</f>
        <v>0</v>
      </c>
    </row>
    <row r="28" spans="3:10" x14ac:dyDescent="0.3">
      <c r="C28" s="9">
        <v>4</v>
      </c>
      <c r="D28" s="9" t="s">
        <v>44</v>
      </c>
      <c r="E28" s="9"/>
      <c r="F28" s="9"/>
      <c r="G28" s="9">
        <v>4</v>
      </c>
      <c r="H28" s="8">
        <f>Tabla1[[#This Row],[COMPLETE]]/Tabla1[[#This Row],[WOS]]</f>
        <v>0</v>
      </c>
      <c r="I28" s="8">
        <f>Tabla1[[#This Row],[FAILED]]/Tabla1[[#This Row],[WOS]]</f>
        <v>0</v>
      </c>
      <c r="J28" s="8">
        <f>Tabla1[[#This Row],[TIMEOUT]]/Tabla1[[#This Row],[WOS]]</f>
        <v>1</v>
      </c>
    </row>
    <row r="29" spans="3:10" x14ac:dyDescent="0.3">
      <c r="C29" s="9">
        <v>4</v>
      </c>
      <c r="D29" s="9" t="s">
        <v>37</v>
      </c>
      <c r="E29" s="9"/>
      <c r="F29" s="9">
        <v>4</v>
      </c>
      <c r="G29" s="9"/>
      <c r="H29" s="8">
        <f>Tabla1[[#This Row],[COMPLETE]]/Tabla1[[#This Row],[WOS]]</f>
        <v>0</v>
      </c>
      <c r="I29" s="8">
        <f>Tabla1[[#This Row],[FAILED]]/Tabla1[[#This Row],[WOS]]</f>
        <v>1</v>
      </c>
      <c r="J29" s="8">
        <f>Tabla1[[#This Row],[TIMEOUT]]/Tabla1[[#This Row],[WOS]]</f>
        <v>0</v>
      </c>
    </row>
    <row r="30" spans="3:10" x14ac:dyDescent="0.3">
      <c r="C30" s="9">
        <v>3</v>
      </c>
      <c r="D30" s="9" t="s">
        <v>17</v>
      </c>
      <c r="E30" s="9"/>
      <c r="F30" s="9">
        <v>3</v>
      </c>
      <c r="G30" s="9"/>
      <c r="H30" s="8">
        <f>Tabla1[[#This Row],[COMPLETE]]/Tabla1[[#This Row],[WOS]]</f>
        <v>0</v>
      </c>
      <c r="I30" s="8">
        <f>Tabla1[[#This Row],[FAILED]]/Tabla1[[#This Row],[WOS]]</f>
        <v>1</v>
      </c>
      <c r="J30" s="8">
        <f>Tabla1[[#This Row],[TIMEOUT]]/Tabla1[[#This Row],[WOS]]</f>
        <v>0</v>
      </c>
    </row>
    <row r="31" spans="3:10" x14ac:dyDescent="0.3">
      <c r="C31" s="9">
        <v>3</v>
      </c>
      <c r="D31" s="9" t="s">
        <v>41</v>
      </c>
      <c r="E31" s="9"/>
      <c r="F31" s="9">
        <v>3</v>
      </c>
      <c r="G31" s="9"/>
      <c r="H31" s="8">
        <f>Tabla1[[#This Row],[COMPLETE]]/Tabla1[[#This Row],[WOS]]</f>
        <v>0</v>
      </c>
      <c r="I31" s="8">
        <f>Tabla1[[#This Row],[FAILED]]/Tabla1[[#This Row],[WOS]]</f>
        <v>1</v>
      </c>
      <c r="J31" s="8">
        <f>Tabla1[[#This Row],[TIMEOUT]]/Tabla1[[#This Row],[WOS]]</f>
        <v>0</v>
      </c>
    </row>
    <row r="32" spans="3:10" x14ac:dyDescent="0.3">
      <c r="C32" s="9">
        <v>3</v>
      </c>
      <c r="D32" s="9" t="s">
        <v>31</v>
      </c>
      <c r="E32" s="9">
        <v>2</v>
      </c>
      <c r="F32" s="9">
        <v>1</v>
      </c>
      <c r="G32" s="9"/>
      <c r="H32" s="8">
        <f>Tabla1[[#This Row],[COMPLETE]]/Tabla1[[#This Row],[WOS]]</f>
        <v>0.66666666666666663</v>
      </c>
      <c r="I32" s="8">
        <f>Tabla1[[#This Row],[FAILED]]/Tabla1[[#This Row],[WOS]]</f>
        <v>0.33333333333333331</v>
      </c>
      <c r="J32" s="8">
        <f>Tabla1[[#This Row],[TIMEOUT]]/Tabla1[[#This Row],[WOS]]</f>
        <v>0</v>
      </c>
    </row>
    <row r="33" spans="3:10" x14ac:dyDescent="0.3">
      <c r="C33" s="9">
        <v>3</v>
      </c>
      <c r="D33" s="9" t="s">
        <v>35</v>
      </c>
      <c r="E33" s="9">
        <v>1</v>
      </c>
      <c r="F33" s="9">
        <v>2</v>
      </c>
      <c r="G33" s="9"/>
      <c r="H33" s="8">
        <f>Tabla1[[#This Row],[COMPLETE]]/Tabla1[[#This Row],[WOS]]</f>
        <v>0.33333333333333331</v>
      </c>
      <c r="I33" s="8">
        <f>Tabla1[[#This Row],[FAILED]]/Tabla1[[#This Row],[WOS]]</f>
        <v>0.66666666666666663</v>
      </c>
      <c r="J33" s="8">
        <f>Tabla1[[#This Row],[TIMEOUT]]/Tabla1[[#This Row],[WOS]]</f>
        <v>0</v>
      </c>
    </row>
    <row r="34" spans="3:10" x14ac:dyDescent="0.3">
      <c r="C34" s="9">
        <v>3</v>
      </c>
      <c r="D34" s="9" t="s">
        <v>45</v>
      </c>
      <c r="E34" s="9">
        <v>3</v>
      </c>
      <c r="F34" s="9"/>
      <c r="G34" s="9"/>
      <c r="H34" s="8">
        <f>Tabla1[[#This Row],[COMPLETE]]/Tabla1[[#This Row],[WOS]]</f>
        <v>1</v>
      </c>
      <c r="I34" s="8">
        <f>Tabla1[[#This Row],[FAILED]]/Tabla1[[#This Row],[WOS]]</f>
        <v>0</v>
      </c>
      <c r="J34" s="8">
        <f>Tabla1[[#This Row],[TIMEOUT]]/Tabla1[[#This Row],[WOS]]</f>
        <v>0</v>
      </c>
    </row>
    <row r="35" spans="3:10" x14ac:dyDescent="0.3">
      <c r="C35" s="9">
        <v>3</v>
      </c>
      <c r="D35" s="9" t="s">
        <v>46</v>
      </c>
      <c r="E35" s="9">
        <v>3</v>
      </c>
      <c r="F35" s="9"/>
      <c r="G35" s="9"/>
      <c r="H35" s="8">
        <f>Tabla1[[#This Row],[COMPLETE]]/Tabla1[[#This Row],[WOS]]</f>
        <v>1</v>
      </c>
      <c r="I35" s="8">
        <f>Tabla1[[#This Row],[FAILED]]/Tabla1[[#This Row],[WOS]]</f>
        <v>0</v>
      </c>
      <c r="J35" s="8">
        <f>Tabla1[[#This Row],[TIMEOUT]]/Tabla1[[#This Row],[WOS]]</f>
        <v>0</v>
      </c>
    </row>
    <row r="36" spans="3:10" x14ac:dyDescent="0.3">
      <c r="C36" s="9">
        <v>2</v>
      </c>
      <c r="D36" s="9" t="s">
        <v>42</v>
      </c>
      <c r="E36" s="9"/>
      <c r="F36" s="9"/>
      <c r="G36" s="9">
        <v>2</v>
      </c>
      <c r="H36" s="8">
        <f>Tabla1[[#This Row],[COMPLETE]]/Tabla1[[#This Row],[WOS]]</f>
        <v>0</v>
      </c>
      <c r="I36" s="8">
        <f>Tabla1[[#This Row],[FAILED]]/Tabla1[[#This Row],[WOS]]</f>
        <v>0</v>
      </c>
      <c r="J36" s="8">
        <f>Tabla1[[#This Row],[TIMEOUT]]/Tabla1[[#This Row],[WOS]]</f>
        <v>1</v>
      </c>
    </row>
    <row r="37" spans="3:10" x14ac:dyDescent="0.3">
      <c r="C37" s="9">
        <v>2</v>
      </c>
      <c r="D37" s="9" t="s">
        <v>25</v>
      </c>
      <c r="E37" s="9">
        <v>2</v>
      </c>
      <c r="F37" s="9"/>
      <c r="G37" s="9"/>
      <c r="H37" s="8">
        <f>Tabla1[[#This Row],[COMPLETE]]/Tabla1[[#This Row],[WOS]]</f>
        <v>1</v>
      </c>
      <c r="I37" s="8">
        <f>Tabla1[[#This Row],[FAILED]]/Tabla1[[#This Row],[WOS]]</f>
        <v>0</v>
      </c>
      <c r="J37" s="8">
        <f>Tabla1[[#This Row],[TIMEOUT]]/Tabla1[[#This Row],[WOS]]</f>
        <v>0</v>
      </c>
    </row>
    <row r="38" spans="3:10" x14ac:dyDescent="0.3">
      <c r="C38" s="9">
        <v>1</v>
      </c>
      <c r="D38" s="9" t="s">
        <v>38</v>
      </c>
      <c r="E38" s="9"/>
      <c r="F38" s="9">
        <v>1</v>
      </c>
      <c r="G38" s="9"/>
      <c r="H38" s="8">
        <f>Tabla1[[#This Row],[COMPLETE]]/Tabla1[[#This Row],[WOS]]</f>
        <v>0</v>
      </c>
      <c r="I38" s="8">
        <f>Tabla1[[#This Row],[FAILED]]/Tabla1[[#This Row],[WOS]]</f>
        <v>1</v>
      </c>
      <c r="J38" s="8">
        <f>Tabla1[[#This Row],[TIMEOUT]]/Tabla1[[#This Row],[WOS]]</f>
        <v>0</v>
      </c>
    </row>
    <row r="39" spans="3:10" x14ac:dyDescent="0.3">
      <c r="C39" s="9">
        <v>1</v>
      </c>
      <c r="D39" s="9" t="s">
        <v>43</v>
      </c>
      <c r="E39" s="9"/>
      <c r="F39" s="9">
        <v>1</v>
      </c>
      <c r="G39" s="9"/>
      <c r="H39" s="8">
        <f>Tabla1[[#This Row],[COMPLETE]]/Tabla1[[#This Row],[WOS]]</f>
        <v>0</v>
      </c>
      <c r="I39" s="8">
        <f>Tabla1[[#This Row],[FAILED]]/Tabla1[[#This Row],[WOS]]</f>
        <v>1</v>
      </c>
      <c r="J39" s="8">
        <f>Tabla1[[#This Row],[TIMEOUT]]/Tabla1[[#This Row],[WOS]]</f>
        <v>0</v>
      </c>
    </row>
    <row r="40" spans="3:10" x14ac:dyDescent="0.3">
      <c r="C40" s="9">
        <v>1</v>
      </c>
      <c r="D40" s="9" t="s">
        <v>39</v>
      </c>
      <c r="E40" s="9"/>
      <c r="F40" s="9">
        <v>1</v>
      </c>
      <c r="G40" s="9"/>
      <c r="H40" s="8">
        <f>Tabla1[[#This Row],[COMPLETE]]/Tabla1[[#This Row],[WOS]]</f>
        <v>0</v>
      </c>
      <c r="I40" s="8">
        <f>Tabla1[[#This Row],[FAILED]]/Tabla1[[#This Row],[WOS]]</f>
        <v>1</v>
      </c>
      <c r="J40" s="8">
        <f>Tabla1[[#This Row],[TIMEOUT]]/Tabla1[[#This Row],[WOS]]</f>
        <v>0</v>
      </c>
    </row>
    <row r="41" spans="3:10" x14ac:dyDescent="0.3">
      <c r="C41" s="9">
        <v>1</v>
      </c>
      <c r="D41" s="9" t="s">
        <v>36</v>
      </c>
      <c r="E41" s="9">
        <v>1</v>
      </c>
      <c r="F41" s="9"/>
      <c r="G41" s="9"/>
      <c r="H41" s="8">
        <f>Tabla1[[#This Row],[COMPLETE]]/Tabla1[[#This Row],[WOS]]</f>
        <v>1</v>
      </c>
      <c r="I41" s="8">
        <f>Tabla1[[#This Row],[FAILED]]/Tabla1[[#This Row],[WOS]]</f>
        <v>0</v>
      </c>
      <c r="J41" s="8">
        <f>Tabla1[[#This Row],[TIMEOUT]]/Tabla1[[#This Row],[WOS]]</f>
        <v>0</v>
      </c>
    </row>
  </sheetData>
  <conditionalFormatting sqref="I9:J41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41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41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5"/>
  <sheetViews>
    <sheetView workbookViewId="0">
      <selection activeCell="B3" sqref="B3"/>
    </sheetView>
  </sheetViews>
  <sheetFormatPr baseColWidth="10" defaultColWidth="11.44140625" defaultRowHeight="14.4" x14ac:dyDescent="0.3"/>
  <sheetData>
    <row r="2" spans="2:9" x14ac:dyDescent="0.3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9" x14ac:dyDescent="0.3">
      <c r="B3" s="9">
        <v>18</v>
      </c>
      <c r="C3" s="9" t="s">
        <v>14</v>
      </c>
      <c r="D3" s="9"/>
      <c r="E3" s="9"/>
      <c r="F3" s="9">
        <v>18</v>
      </c>
      <c r="G3" s="8">
        <f>Tabla13[[#This Row],[COMPLETE]]/Tabla13[[#This Row],[WOS]]</f>
        <v>0</v>
      </c>
      <c r="H3" s="8">
        <f>Tabla13[[#This Row],[FAILED]]/Tabla13[[#This Row],[WOS]]</f>
        <v>0</v>
      </c>
      <c r="I3" s="8">
        <f>Tabla13[[#This Row],[TIMEOUT]]/Tabla13[[#This Row],[WOS]]</f>
        <v>1</v>
      </c>
    </row>
    <row r="4" spans="2:9" x14ac:dyDescent="0.3">
      <c r="B4" s="9">
        <v>4</v>
      </c>
      <c r="C4" s="9" t="s">
        <v>44</v>
      </c>
      <c r="D4" s="9"/>
      <c r="E4" s="9"/>
      <c r="F4" s="9">
        <v>4</v>
      </c>
      <c r="G4" s="10">
        <f>Tabla13[[#This Row],[COMPLETE]]/Tabla13[[#This Row],[WOS]]</f>
        <v>0</v>
      </c>
      <c r="H4" s="10">
        <f>Tabla13[[#This Row],[FAILED]]/Tabla13[[#This Row],[WOS]]</f>
        <v>0</v>
      </c>
      <c r="I4" s="10">
        <f>Tabla13[[#This Row],[TIMEOUT]]/Tabla13[[#This Row],[WOS]]</f>
        <v>1</v>
      </c>
    </row>
    <row r="5" spans="2:9" x14ac:dyDescent="0.3">
      <c r="B5" s="9">
        <v>183</v>
      </c>
      <c r="C5" s="9" t="s">
        <v>15</v>
      </c>
      <c r="D5" s="9">
        <v>175</v>
      </c>
      <c r="E5" s="9">
        <v>6</v>
      </c>
      <c r="F5" s="9">
        <v>2</v>
      </c>
      <c r="G5" s="8">
        <f>Tabla13[[#This Row],[COMPLETE]]/Tabla13[[#This Row],[WOS]]</f>
        <v>0.95628415300546443</v>
      </c>
      <c r="H5" s="8">
        <f>Tabla13[[#This Row],[FAILED]]/Tabla13[[#This Row],[WOS]]</f>
        <v>3.2786885245901641E-2</v>
      </c>
      <c r="I5" s="8">
        <f>Tabla13[[#This Row],[TIMEOUT]]/Tabla13[[#This Row],[WOS]]</f>
        <v>1.092896174863388E-2</v>
      </c>
    </row>
    <row r="6" spans="2:9" x14ac:dyDescent="0.3">
      <c r="B6" s="9">
        <v>2</v>
      </c>
      <c r="C6" s="9" t="s">
        <v>42</v>
      </c>
      <c r="D6" s="9"/>
      <c r="E6" s="9"/>
      <c r="F6" s="9">
        <v>2</v>
      </c>
      <c r="G6" s="8">
        <f>Tabla13[[#This Row],[COMPLETE]]/Tabla13[[#This Row],[WOS]]</f>
        <v>0</v>
      </c>
      <c r="H6" s="8">
        <f>Tabla13[[#This Row],[FAILED]]/Tabla13[[#This Row],[WOS]]</f>
        <v>0</v>
      </c>
      <c r="I6" s="8">
        <f>Tabla13[[#This Row],[TIMEOUT]]/Tabla13[[#This Row],[WOS]]</f>
        <v>1</v>
      </c>
    </row>
    <row r="7" spans="2:9" x14ac:dyDescent="0.3">
      <c r="B7" s="9">
        <v>1780</v>
      </c>
      <c r="C7" s="9" t="s">
        <v>26</v>
      </c>
      <c r="D7" s="9">
        <v>1645</v>
      </c>
      <c r="E7" s="9">
        <v>135</v>
      </c>
      <c r="F7" s="9"/>
      <c r="G7" s="8">
        <f>Tabla13[[#This Row],[COMPLETE]]/Tabla13[[#This Row],[WOS]]</f>
        <v>0.9241573033707865</v>
      </c>
      <c r="H7" s="8">
        <f>Tabla13[[#This Row],[FAILED]]/Tabla13[[#This Row],[WOS]]</f>
        <v>7.5842696629213488E-2</v>
      </c>
      <c r="I7" s="8">
        <f>Tabla13[[#This Row],[TIMEOUT]]/Tabla13[[#This Row],[WOS]]</f>
        <v>0</v>
      </c>
    </row>
    <row r="8" spans="2:9" x14ac:dyDescent="0.3">
      <c r="B8" s="9">
        <v>1353</v>
      </c>
      <c r="C8" s="9" t="s">
        <v>20</v>
      </c>
      <c r="D8" s="9">
        <v>1172</v>
      </c>
      <c r="E8" s="9">
        <v>181</v>
      </c>
      <c r="F8" s="9"/>
      <c r="G8" s="8">
        <f>Tabla13[[#This Row],[COMPLETE]]/Tabla13[[#This Row],[WOS]]</f>
        <v>0.86622320768662231</v>
      </c>
      <c r="H8" s="8">
        <f>Tabla13[[#This Row],[FAILED]]/Tabla13[[#This Row],[WOS]]</f>
        <v>0.13377679231337769</v>
      </c>
      <c r="I8" s="8">
        <f>Tabla13[[#This Row],[TIMEOUT]]/Tabla13[[#This Row],[WOS]]</f>
        <v>0</v>
      </c>
    </row>
    <row r="9" spans="2:9" x14ac:dyDescent="0.3">
      <c r="B9" s="9">
        <v>868</v>
      </c>
      <c r="C9" s="9" t="s">
        <v>21</v>
      </c>
      <c r="D9" s="9">
        <v>837</v>
      </c>
      <c r="E9" s="9">
        <v>31</v>
      </c>
      <c r="F9" s="9"/>
      <c r="G9" s="8">
        <f>Tabla13[[#This Row],[COMPLETE]]/Tabla13[[#This Row],[WOS]]</f>
        <v>0.9642857142857143</v>
      </c>
      <c r="H9" s="8">
        <f>Tabla13[[#This Row],[FAILED]]/Tabla13[[#This Row],[WOS]]</f>
        <v>3.5714285714285712E-2</v>
      </c>
      <c r="I9" s="8">
        <f>Tabla13[[#This Row],[TIMEOUT]]/Tabla13[[#This Row],[WOS]]</f>
        <v>0</v>
      </c>
    </row>
    <row r="10" spans="2:9" x14ac:dyDescent="0.3">
      <c r="B10" s="9">
        <v>817</v>
      </c>
      <c r="C10" s="9" t="s">
        <v>32</v>
      </c>
      <c r="D10" s="9">
        <v>766</v>
      </c>
      <c r="E10" s="9">
        <v>51</v>
      </c>
      <c r="F10" s="9"/>
      <c r="G10" s="8">
        <f>Tabla13[[#This Row],[COMPLETE]]/Tabla13[[#This Row],[WOS]]</f>
        <v>0.93757649938800491</v>
      </c>
      <c r="H10" s="8">
        <f>Tabla13[[#This Row],[FAILED]]/Tabla13[[#This Row],[WOS]]</f>
        <v>6.2423500611995107E-2</v>
      </c>
      <c r="I10" s="8">
        <f>Tabla13[[#This Row],[TIMEOUT]]/Tabla13[[#This Row],[WOS]]</f>
        <v>0</v>
      </c>
    </row>
    <row r="11" spans="2:9" x14ac:dyDescent="0.3">
      <c r="B11" s="9">
        <v>778</v>
      </c>
      <c r="C11" s="9" t="s">
        <v>13</v>
      </c>
      <c r="D11" s="9">
        <v>764</v>
      </c>
      <c r="E11" s="9">
        <v>14</v>
      </c>
      <c r="F11" s="9"/>
      <c r="G11" s="8">
        <f>Tabla13[[#This Row],[COMPLETE]]/Tabla13[[#This Row],[WOS]]</f>
        <v>0.98200514138817485</v>
      </c>
      <c r="H11" s="8">
        <f>Tabla13[[#This Row],[FAILED]]/Tabla13[[#This Row],[WOS]]</f>
        <v>1.7994858611825194E-2</v>
      </c>
      <c r="I11" s="8">
        <f>Tabla13[[#This Row],[TIMEOUT]]/Tabla13[[#This Row],[WOS]]</f>
        <v>0</v>
      </c>
    </row>
    <row r="12" spans="2:9" x14ac:dyDescent="0.3">
      <c r="B12" s="9">
        <v>715</v>
      </c>
      <c r="C12" s="9" t="s">
        <v>23</v>
      </c>
      <c r="D12" s="9">
        <v>511</v>
      </c>
      <c r="E12" s="9">
        <v>204</v>
      </c>
      <c r="F12" s="9"/>
      <c r="G12" s="8">
        <f>Tabla13[[#This Row],[COMPLETE]]/Tabla13[[#This Row],[WOS]]</f>
        <v>0.71468531468531471</v>
      </c>
      <c r="H12" s="8">
        <f>Tabla13[[#This Row],[FAILED]]/Tabla13[[#This Row],[WOS]]</f>
        <v>0.28531468531468529</v>
      </c>
      <c r="I12" s="8">
        <f>Tabla13[[#This Row],[TIMEOUT]]/Tabla13[[#This Row],[WOS]]</f>
        <v>0</v>
      </c>
    </row>
    <row r="13" spans="2:9" x14ac:dyDescent="0.3">
      <c r="B13" s="9">
        <v>145</v>
      </c>
      <c r="C13" s="9" t="s">
        <v>24</v>
      </c>
      <c r="D13" s="9">
        <v>75</v>
      </c>
      <c r="E13" s="9">
        <v>70</v>
      </c>
      <c r="F13" s="9"/>
      <c r="G13" s="8">
        <f>Tabla13[[#This Row],[COMPLETE]]/Tabla13[[#This Row],[WOS]]</f>
        <v>0.51724137931034486</v>
      </c>
      <c r="H13" s="8">
        <f>Tabla13[[#This Row],[FAILED]]/Tabla13[[#This Row],[WOS]]</f>
        <v>0.48275862068965519</v>
      </c>
      <c r="I13" s="8">
        <f>Tabla13[[#This Row],[TIMEOUT]]/Tabla13[[#This Row],[WOS]]</f>
        <v>0</v>
      </c>
    </row>
    <row r="14" spans="2:9" x14ac:dyDescent="0.3">
      <c r="B14" s="9">
        <v>145</v>
      </c>
      <c r="C14" s="9" t="s">
        <v>30</v>
      </c>
      <c r="D14" s="9">
        <v>102</v>
      </c>
      <c r="E14" s="9">
        <v>43</v>
      </c>
      <c r="F14" s="9"/>
      <c r="G14" s="8">
        <f>Tabla13[[#This Row],[COMPLETE]]/Tabla13[[#This Row],[WOS]]</f>
        <v>0.70344827586206893</v>
      </c>
      <c r="H14" s="8">
        <f>Tabla13[[#This Row],[FAILED]]/Tabla13[[#This Row],[WOS]]</f>
        <v>0.29655172413793102</v>
      </c>
      <c r="I14" s="8">
        <f>Tabla13[[#This Row],[TIMEOUT]]/Tabla13[[#This Row],[WOS]]</f>
        <v>0</v>
      </c>
    </row>
    <row r="15" spans="2:9" x14ac:dyDescent="0.3">
      <c r="B15" s="9">
        <v>103</v>
      </c>
      <c r="C15" s="9" t="s">
        <v>22</v>
      </c>
      <c r="D15" s="9">
        <v>17</v>
      </c>
      <c r="E15" s="9">
        <v>86</v>
      </c>
      <c r="F15" s="9"/>
      <c r="G15" s="8">
        <f>Tabla13[[#This Row],[COMPLETE]]/Tabla13[[#This Row],[WOS]]</f>
        <v>0.1650485436893204</v>
      </c>
      <c r="H15" s="8">
        <f>Tabla13[[#This Row],[FAILED]]/Tabla13[[#This Row],[WOS]]</f>
        <v>0.83495145631067957</v>
      </c>
      <c r="I15" s="8">
        <f>Tabla13[[#This Row],[TIMEOUT]]/Tabla13[[#This Row],[WOS]]</f>
        <v>0</v>
      </c>
    </row>
    <row r="16" spans="2:9" x14ac:dyDescent="0.3">
      <c r="B16" s="9">
        <v>103</v>
      </c>
      <c r="C16" s="9" t="s">
        <v>34</v>
      </c>
      <c r="D16" s="9">
        <v>91</v>
      </c>
      <c r="E16" s="9">
        <v>12</v>
      </c>
      <c r="F16" s="9"/>
      <c r="G16" s="8">
        <f>Tabla13[[#This Row],[COMPLETE]]/Tabla13[[#This Row],[WOS]]</f>
        <v>0.88349514563106801</v>
      </c>
      <c r="H16" s="8">
        <f>Tabla13[[#This Row],[FAILED]]/Tabla13[[#This Row],[WOS]]</f>
        <v>0.11650485436893204</v>
      </c>
      <c r="I16" s="8">
        <f>Tabla13[[#This Row],[TIMEOUT]]/Tabla13[[#This Row],[WOS]]</f>
        <v>0</v>
      </c>
    </row>
    <row r="17" spans="2:9" x14ac:dyDescent="0.3">
      <c r="B17" s="9">
        <v>69</v>
      </c>
      <c r="C17" s="9" t="s">
        <v>16</v>
      </c>
      <c r="D17" s="9">
        <v>2</v>
      </c>
      <c r="E17" s="9">
        <v>67</v>
      </c>
      <c r="F17" s="9"/>
      <c r="G17" s="8">
        <f>Tabla13[[#This Row],[COMPLETE]]/Tabla13[[#This Row],[WOS]]</f>
        <v>2.8985507246376812E-2</v>
      </c>
      <c r="H17" s="8">
        <f>Tabla13[[#This Row],[FAILED]]/Tabla13[[#This Row],[WOS]]</f>
        <v>0.97101449275362317</v>
      </c>
      <c r="I17" s="8">
        <f>Tabla13[[#This Row],[TIMEOUT]]/Tabla13[[#This Row],[WOS]]</f>
        <v>0</v>
      </c>
    </row>
    <row r="18" spans="2:9" x14ac:dyDescent="0.3">
      <c r="B18" s="9">
        <v>62</v>
      </c>
      <c r="C18" s="9" t="s">
        <v>29</v>
      </c>
      <c r="D18" s="9">
        <v>21</v>
      </c>
      <c r="E18" s="9">
        <v>41</v>
      </c>
      <c r="F18" s="9"/>
      <c r="G18" s="8">
        <f>Tabla13[[#This Row],[COMPLETE]]/Tabla13[[#This Row],[WOS]]</f>
        <v>0.33870967741935482</v>
      </c>
      <c r="H18" s="8">
        <f>Tabla13[[#This Row],[FAILED]]/Tabla13[[#This Row],[WOS]]</f>
        <v>0.66129032258064513</v>
      </c>
      <c r="I18" s="8">
        <f>Tabla13[[#This Row],[TIMEOUT]]/Tabla13[[#This Row],[WOS]]</f>
        <v>0</v>
      </c>
    </row>
    <row r="19" spans="2:9" x14ac:dyDescent="0.3">
      <c r="B19" s="9">
        <v>39</v>
      </c>
      <c r="C19" s="9" t="s">
        <v>33</v>
      </c>
      <c r="D19" s="9">
        <v>35</v>
      </c>
      <c r="E19" s="9">
        <v>4</v>
      </c>
      <c r="F19" s="9"/>
      <c r="G19" s="8">
        <f>Tabla13[[#This Row],[COMPLETE]]/Tabla13[[#This Row],[WOS]]</f>
        <v>0.89743589743589747</v>
      </c>
      <c r="H19" s="8">
        <f>Tabla13[[#This Row],[FAILED]]/Tabla13[[#This Row],[WOS]]</f>
        <v>0.10256410256410256</v>
      </c>
      <c r="I19" s="8">
        <f>Tabla13[[#This Row],[TIMEOUT]]/Tabla13[[#This Row],[WOS]]</f>
        <v>0</v>
      </c>
    </row>
    <row r="20" spans="2:9" x14ac:dyDescent="0.3">
      <c r="B20" s="9">
        <v>21</v>
      </c>
      <c r="C20" s="9" t="s">
        <v>28</v>
      </c>
      <c r="D20" s="9">
        <v>21</v>
      </c>
      <c r="E20" s="9"/>
      <c r="F20" s="9"/>
      <c r="G20" s="8">
        <f>Tabla13[[#This Row],[COMPLETE]]/Tabla13[[#This Row],[WOS]]</f>
        <v>1</v>
      </c>
      <c r="H20" s="8">
        <f>Tabla13[[#This Row],[FAILED]]/Tabla13[[#This Row],[WOS]]</f>
        <v>0</v>
      </c>
      <c r="I20" s="8">
        <f>Tabla13[[#This Row],[TIMEOUT]]/Tabla13[[#This Row],[WOS]]</f>
        <v>0</v>
      </c>
    </row>
    <row r="21" spans="2:9" x14ac:dyDescent="0.3">
      <c r="B21" s="9">
        <v>13</v>
      </c>
      <c r="C21" s="9" t="s">
        <v>19</v>
      </c>
      <c r="D21" s="9">
        <v>5</v>
      </c>
      <c r="E21" s="9">
        <v>8</v>
      </c>
      <c r="F21" s="9"/>
      <c r="G21" s="8">
        <f>Tabla13[[#This Row],[COMPLETE]]/Tabla13[[#This Row],[WOS]]</f>
        <v>0.38461538461538464</v>
      </c>
      <c r="H21" s="8">
        <f>Tabla13[[#This Row],[FAILED]]/Tabla13[[#This Row],[WOS]]</f>
        <v>0.61538461538461542</v>
      </c>
      <c r="I21" s="8">
        <f>Tabla13[[#This Row],[TIMEOUT]]/Tabla13[[#This Row],[WOS]]</f>
        <v>0</v>
      </c>
    </row>
    <row r="22" spans="2:9" x14ac:dyDescent="0.3">
      <c r="B22" s="9">
        <v>10</v>
      </c>
      <c r="C22" s="9" t="s">
        <v>18</v>
      </c>
      <c r="D22" s="9">
        <v>6</v>
      </c>
      <c r="E22" s="9">
        <v>4</v>
      </c>
      <c r="F22" s="9"/>
      <c r="G22" s="8">
        <f>Tabla13[[#This Row],[COMPLETE]]/Tabla13[[#This Row],[WOS]]</f>
        <v>0.6</v>
      </c>
      <c r="H22" s="8">
        <f>Tabla13[[#This Row],[FAILED]]/Tabla13[[#This Row],[WOS]]</f>
        <v>0.4</v>
      </c>
      <c r="I22" s="8">
        <f>Tabla13[[#This Row],[TIMEOUT]]/Tabla13[[#This Row],[WOS]]</f>
        <v>0</v>
      </c>
    </row>
    <row r="23" spans="2:9" x14ac:dyDescent="0.3">
      <c r="B23" s="9">
        <v>5</v>
      </c>
      <c r="C23" s="9" t="s">
        <v>27</v>
      </c>
      <c r="D23" s="9"/>
      <c r="E23" s="9">
        <v>5</v>
      </c>
      <c r="F23" s="9"/>
      <c r="G23" s="8">
        <f>Tabla13[[#This Row],[COMPLETE]]/Tabla13[[#This Row],[WOS]]</f>
        <v>0</v>
      </c>
      <c r="H23" s="8">
        <f>Tabla13[[#This Row],[FAILED]]/Tabla13[[#This Row],[WOS]]</f>
        <v>1</v>
      </c>
      <c r="I23" s="8">
        <f>Tabla13[[#This Row],[TIMEOUT]]/Tabla13[[#This Row],[WOS]]</f>
        <v>0</v>
      </c>
    </row>
    <row r="24" spans="2:9" x14ac:dyDescent="0.3">
      <c r="B24" s="9">
        <v>4</v>
      </c>
      <c r="C24" s="9" t="s">
        <v>37</v>
      </c>
      <c r="D24" s="9"/>
      <c r="E24" s="9">
        <v>4</v>
      </c>
      <c r="F24" s="9"/>
      <c r="G24" s="8">
        <f>Tabla13[[#This Row],[COMPLETE]]/Tabla13[[#This Row],[WOS]]</f>
        <v>0</v>
      </c>
      <c r="H24" s="8">
        <f>Tabla13[[#This Row],[FAILED]]/Tabla13[[#This Row],[WOS]]</f>
        <v>1</v>
      </c>
      <c r="I24" s="8">
        <f>Tabla13[[#This Row],[TIMEOUT]]/Tabla13[[#This Row],[WOS]]</f>
        <v>0</v>
      </c>
    </row>
    <row r="25" spans="2:9" x14ac:dyDescent="0.3">
      <c r="B25" s="9">
        <v>3</v>
      </c>
      <c r="C25" s="9" t="s">
        <v>17</v>
      </c>
      <c r="D25" s="9"/>
      <c r="E25" s="9">
        <v>3</v>
      </c>
      <c r="F25" s="9"/>
      <c r="G25" s="8">
        <f>Tabla13[[#This Row],[COMPLETE]]/Tabla13[[#This Row],[WOS]]</f>
        <v>0</v>
      </c>
      <c r="H25" s="8">
        <f>Tabla13[[#This Row],[FAILED]]/Tabla13[[#This Row],[WOS]]</f>
        <v>1</v>
      </c>
      <c r="I25" s="8">
        <f>Tabla13[[#This Row],[TIMEOUT]]/Tabla13[[#This Row],[WOS]]</f>
        <v>0</v>
      </c>
    </row>
    <row r="26" spans="2:9" x14ac:dyDescent="0.3">
      <c r="B26" s="9">
        <v>3</v>
      </c>
      <c r="C26" s="9" t="s">
        <v>41</v>
      </c>
      <c r="D26" s="9"/>
      <c r="E26" s="9">
        <v>3</v>
      </c>
      <c r="F26" s="9"/>
      <c r="G26" s="8">
        <f>Tabla13[[#This Row],[COMPLETE]]/Tabla13[[#This Row],[WOS]]</f>
        <v>0</v>
      </c>
      <c r="H26" s="8">
        <f>Tabla13[[#This Row],[FAILED]]/Tabla13[[#This Row],[WOS]]</f>
        <v>1</v>
      </c>
      <c r="I26" s="8">
        <f>Tabla13[[#This Row],[TIMEOUT]]/Tabla13[[#This Row],[WOS]]</f>
        <v>0</v>
      </c>
    </row>
    <row r="27" spans="2:9" x14ac:dyDescent="0.3">
      <c r="B27" s="9">
        <v>3</v>
      </c>
      <c r="C27" s="9" t="s">
        <v>31</v>
      </c>
      <c r="D27" s="9">
        <v>2</v>
      </c>
      <c r="E27" s="9">
        <v>1</v>
      </c>
      <c r="F27" s="9"/>
      <c r="G27" s="8">
        <f>Tabla13[[#This Row],[COMPLETE]]/Tabla13[[#This Row],[WOS]]</f>
        <v>0.66666666666666663</v>
      </c>
      <c r="H27" s="8">
        <f>Tabla13[[#This Row],[FAILED]]/Tabla13[[#This Row],[WOS]]</f>
        <v>0.33333333333333331</v>
      </c>
      <c r="I27" s="8">
        <f>Tabla13[[#This Row],[TIMEOUT]]/Tabla13[[#This Row],[WOS]]</f>
        <v>0</v>
      </c>
    </row>
    <row r="28" spans="2:9" x14ac:dyDescent="0.3">
      <c r="B28" s="9">
        <v>3</v>
      </c>
      <c r="C28" s="9" t="s">
        <v>35</v>
      </c>
      <c r="D28" s="9">
        <v>1</v>
      </c>
      <c r="E28" s="9">
        <v>2</v>
      </c>
      <c r="F28" s="9"/>
      <c r="G28" s="8">
        <f>Tabla13[[#This Row],[COMPLETE]]/Tabla13[[#This Row],[WOS]]</f>
        <v>0.33333333333333331</v>
      </c>
      <c r="H28" s="8">
        <f>Tabla13[[#This Row],[FAILED]]/Tabla13[[#This Row],[WOS]]</f>
        <v>0.66666666666666663</v>
      </c>
      <c r="I28" s="8">
        <f>Tabla13[[#This Row],[TIMEOUT]]/Tabla13[[#This Row],[WOS]]</f>
        <v>0</v>
      </c>
    </row>
    <row r="29" spans="2:9" x14ac:dyDescent="0.3">
      <c r="B29" s="9">
        <v>3</v>
      </c>
      <c r="C29" s="9" t="s">
        <v>45</v>
      </c>
      <c r="D29" s="9">
        <v>3</v>
      </c>
      <c r="E29" s="9"/>
      <c r="F29" s="9"/>
      <c r="G29" s="8">
        <f>Tabla13[[#This Row],[COMPLETE]]/Tabla13[[#This Row],[WOS]]</f>
        <v>1</v>
      </c>
      <c r="H29" s="8">
        <f>Tabla13[[#This Row],[FAILED]]/Tabla13[[#This Row],[WOS]]</f>
        <v>0</v>
      </c>
      <c r="I29" s="8">
        <f>Tabla13[[#This Row],[TIMEOUT]]/Tabla13[[#This Row],[WOS]]</f>
        <v>0</v>
      </c>
    </row>
    <row r="30" spans="2:9" x14ac:dyDescent="0.3">
      <c r="B30" s="9">
        <v>3</v>
      </c>
      <c r="C30" s="9" t="s">
        <v>46</v>
      </c>
      <c r="D30" s="9">
        <v>3</v>
      </c>
      <c r="E30" s="9"/>
      <c r="F30" s="9"/>
      <c r="G30" s="8">
        <f>Tabla13[[#This Row],[COMPLETE]]/Tabla13[[#This Row],[WOS]]</f>
        <v>1</v>
      </c>
      <c r="H30" s="8">
        <f>Tabla13[[#This Row],[FAILED]]/Tabla13[[#This Row],[WOS]]</f>
        <v>0</v>
      </c>
      <c r="I30" s="8">
        <f>Tabla13[[#This Row],[TIMEOUT]]/Tabla13[[#This Row],[WOS]]</f>
        <v>0</v>
      </c>
    </row>
    <row r="31" spans="2:9" x14ac:dyDescent="0.3">
      <c r="B31" s="9">
        <v>2</v>
      </c>
      <c r="C31" s="9" t="s">
        <v>25</v>
      </c>
      <c r="D31" s="9">
        <v>2</v>
      </c>
      <c r="E31" s="9"/>
      <c r="F31" s="9"/>
      <c r="G31" s="8">
        <f>Tabla13[[#This Row],[COMPLETE]]/Tabla13[[#This Row],[WOS]]</f>
        <v>1</v>
      </c>
      <c r="H31" s="8">
        <f>Tabla13[[#This Row],[FAILED]]/Tabla13[[#This Row],[WOS]]</f>
        <v>0</v>
      </c>
      <c r="I31" s="8">
        <f>Tabla13[[#This Row],[TIMEOUT]]/Tabla13[[#This Row],[WOS]]</f>
        <v>0</v>
      </c>
    </row>
    <row r="32" spans="2:9" x14ac:dyDescent="0.3">
      <c r="B32" s="9">
        <v>1</v>
      </c>
      <c r="C32" s="9" t="s">
        <v>38</v>
      </c>
      <c r="D32" s="9"/>
      <c r="E32" s="9">
        <v>1</v>
      </c>
      <c r="F32" s="9"/>
      <c r="G32" s="8">
        <f>Tabla13[[#This Row],[COMPLETE]]/Tabla13[[#This Row],[WOS]]</f>
        <v>0</v>
      </c>
      <c r="H32" s="8">
        <f>Tabla13[[#This Row],[FAILED]]/Tabla13[[#This Row],[WOS]]</f>
        <v>1</v>
      </c>
      <c r="I32" s="8">
        <f>Tabla13[[#This Row],[TIMEOUT]]/Tabla13[[#This Row],[WOS]]</f>
        <v>0</v>
      </c>
    </row>
    <row r="33" spans="2:9" x14ac:dyDescent="0.3">
      <c r="B33" s="9">
        <v>1</v>
      </c>
      <c r="C33" s="9" t="s">
        <v>43</v>
      </c>
      <c r="D33" s="9"/>
      <c r="E33" s="9">
        <v>1</v>
      </c>
      <c r="F33" s="9"/>
      <c r="G33" s="8">
        <f>Tabla13[[#This Row],[COMPLETE]]/Tabla13[[#This Row],[WOS]]</f>
        <v>0</v>
      </c>
      <c r="H33" s="8">
        <f>Tabla13[[#This Row],[FAILED]]/Tabla13[[#This Row],[WOS]]</f>
        <v>1</v>
      </c>
      <c r="I33" s="8">
        <f>Tabla13[[#This Row],[TIMEOUT]]/Tabla13[[#This Row],[WOS]]</f>
        <v>0</v>
      </c>
    </row>
    <row r="34" spans="2:9" x14ac:dyDescent="0.3">
      <c r="B34" s="9">
        <v>1</v>
      </c>
      <c r="C34" s="9" t="s">
        <v>39</v>
      </c>
      <c r="D34" s="9"/>
      <c r="E34" s="9">
        <v>1</v>
      </c>
      <c r="F34" s="9"/>
      <c r="G34" s="8">
        <f>Tabla13[[#This Row],[COMPLETE]]/Tabla13[[#This Row],[WOS]]</f>
        <v>0</v>
      </c>
      <c r="H34" s="8">
        <f>Tabla13[[#This Row],[FAILED]]/Tabla13[[#This Row],[WOS]]</f>
        <v>1</v>
      </c>
      <c r="I34" s="8">
        <f>Tabla13[[#This Row],[TIMEOUT]]/Tabla13[[#This Row],[WOS]]</f>
        <v>0</v>
      </c>
    </row>
    <row r="35" spans="2:9" x14ac:dyDescent="0.3">
      <c r="B35" s="9">
        <v>1</v>
      </c>
      <c r="C35" s="9" t="s">
        <v>36</v>
      </c>
      <c r="D35" s="9">
        <v>1</v>
      </c>
      <c r="E35" s="9"/>
      <c r="F35" s="9"/>
      <c r="G35" s="8">
        <f>Tabla13[[#This Row],[COMPLETE]]/Tabla13[[#This Row],[WOS]]</f>
        <v>1</v>
      </c>
      <c r="H35" s="8">
        <f>Tabla13[[#This Row],[FAILED]]/Tabla13[[#This Row],[WOS]]</f>
        <v>0</v>
      </c>
      <c r="I35" s="8">
        <f>Tabla13[[#This Row],[TIMEOUT]]/Tabla13[[#This Row],[WOS]]</f>
        <v>0</v>
      </c>
    </row>
  </sheetData>
  <conditionalFormatting sqref="H3:I35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5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37"/>
  <sheetViews>
    <sheetView workbookViewId="0">
      <selection activeCell="C5" sqref="C5"/>
    </sheetView>
  </sheetViews>
  <sheetFormatPr baseColWidth="10" defaultColWidth="11.44140625" defaultRowHeight="14.4" x14ac:dyDescent="0.3"/>
  <cols>
    <col min="3" max="3" width="12.109375" bestFit="1" customWidth="1"/>
    <col min="4" max="4" width="12.44140625" customWidth="1"/>
    <col min="7" max="7" width="14.109375" customWidth="1"/>
  </cols>
  <sheetData>
    <row r="2" spans="2:11" x14ac:dyDescent="0.3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11" x14ac:dyDescent="0.3">
      <c r="B3" s="9">
        <v>715</v>
      </c>
      <c r="C3" s="9" t="s">
        <v>23</v>
      </c>
      <c r="D3" s="9">
        <v>511</v>
      </c>
      <c r="E3" s="9">
        <v>204</v>
      </c>
      <c r="F3" s="9"/>
      <c r="G3" s="8">
        <f>Tabla16[[#This Row],[COMPLETE]]/Tabla16[[#This Row],[WOS]]</f>
        <v>0.71468531468531471</v>
      </c>
      <c r="H3" s="8">
        <f>Tabla16[[#This Row],[FAILED]]/Tabla16[[#This Row],[WOS]]</f>
        <v>0.28531468531468529</v>
      </c>
      <c r="I3" s="8">
        <f>Tabla16[[#This Row],[TIMEOUT]]/Tabla16[[#This Row],[WOS]]</f>
        <v>0</v>
      </c>
    </row>
    <row r="4" spans="2:11" x14ac:dyDescent="0.3">
      <c r="B4" s="9">
        <v>1353</v>
      </c>
      <c r="C4" s="9" t="s">
        <v>20</v>
      </c>
      <c r="D4" s="9">
        <v>1172</v>
      </c>
      <c r="E4" s="9">
        <v>181</v>
      </c>
      <c r="F4" s="9"/>
      <c r="G4" s="8">
        <f>Tabla16[[#This Row],[COMPLETE]]/Tabla16[[#This Row],[WOS]]</f>
        <v>0.86622320768662231</v>
      </c>
      <c r="H4" s="8">
        <f>Tabla16[[#This Row],[FAILED]]/Tabla16[[#This Row],[WOS]]</f>
        <v>0.13377679231337769</v>
      </c>
      <c r="I4" s="8">
        <f>Tabla16[[#This Row],[TIMEOUT]]/Tabla16[[#This Row],[WOS]]</f>
        <v>0</v>
      </c>
      <c r="K4" s="9"/>
    </row>
    <row r="5" spans="2:11" x14ac:dyDescent="0.3">
      <c r="B5" s="9">
        <v>1780</v>
      </c>
      <c r="C5" s="9" t="s">
        <v>26</v>
      </c>
      <c r="D5" s="9">
        <v>1645</v>
      </c>
      <c r="E5" s="9">
        <v>135</v>
      </c>
      <c r="F5" s="9"/>
      <c r="G5" s="8">
        <f>Tabla16[[#This Row],[COMPLETE]]/Tabla16[[#This Row],[WOS]]</f>
        <v>0.9241573033707865</v>
      </c>
      <c r="H5" s="8">
        <f>Tabla16[[#This Row],[FAILED]]/Tabla16[[#This Row],[WOS]]</f>
        <v>7.5842696629213488E-2</v>
      </c>
      <c r="I5" s="8">
        <f>Tabla16[[#This Row],[TIMEOUT]]/Tabla16[[#This Row],[WOS]]</f>
        <v>0</v>
      </c>
      <c r="K5" s="9"/>
    </row>
    <row r="6" spans="2:11" x14ac:dyDescent="0.3">
      <c r="B6" s="9">
        <v>103</v>
      </c>
      <c r="C6" s="9" t="s">
        <v>22</v>
      </c>
      <c r="D6" s="9">
        <v>17</v>
      </c>
      <c r="E6" s="9">
        <v>86</v>
      </c>
      <c r="F6" s="9"/>
      <c r="G6" s="8">
        <f>Tabla16[[#This Row],[COMPLETE]]/Tabla16[[#This Row],[WOS]]</f>
        <v>0.1650485436893204</v>
      </c>
      <c r="H6" s="8">
        <f>Tabla16[[#This Row],[FAILED]]/Tabla16[[#This Row],[WOS]]</f>
        <v>0.83495145631067957</v>
      </c>
      <c r="I6" s="8">
        <f>Tabla16[[#This Row],[TIMEOUT]]/Tabla16[[#This Row],[WOS]]</f>
        <v>0</v>
      </c>
      <c r="K6" s="9"/>
    </row>
    <row r="7" spans="2:11" x14ac:dyDescent="0.3">
      <c r="B7" s="9">
        <v>145</v>
      </c>
      <c r="C7" s="9" t="s">
        <v>24</v>
      </c>
      <c r="D7" s="9">
        <v>75</v>
      </c>
      <c r="E7" s="9">
        <v>70</v>
      </c>
      <c r="F7" s="9"/>
      <c r="G7" s="8">
        <f>Tabla16[[#This Row],[COMPLETE]]/Tabla16[[#This Row],[WOS]]</f>
        <v>0.51724137931034486</v>
      </c>
      <c r="H7" s="8">
        <f>Tabla16[[#This Row],[FAILED]]/Tabla16[[#This Row],[WOS]]</f>
        <v>0.48275862068965519</v>
      </c>
      <c r="I7" s="8">
        <f>Tabla16[[#This Row],[TIMEOUT]]/Tabla16[[#This Row],[WOS]]</f>
        <v>0</v>
      </c>
      <c r="K7" s="9"/>
    </row>
    <row r="8" spans="2:11" x14ac:dyDescent="0.3">
      <c r="B8" s="9">
        <v>69</v>
      </c>
      <c r="C8" s="9" t="s">
        <v>16</v>
      </c>
      <c r="D8" s="9">
        <v>2</v>
      </c>
      <c r="E8" s="9">
        <v>67</v>
      </c>
      <c r="F8" s="9"/>
      <c r="G8" s="8">
        <f>Tabla16[[#This Row],[COMPLETE]]/Tabla16[[#This Row],[WOS]]</f>
        <v>2.8985507246376812E-2</v>
      </c>
      <c r="H8" s="8">
        <f>Tabla16[[#This Row],[FAILED]]/Tabla16[[#This Row],[WOS]]</f>
        <v>0.97101449275362317</v>
      </c>
      <c r="I8" s="8">
        <f>Tabla16[[#This Row],[TIMEOUT]]/Tabla16[[#This Row],[WOS]]</f>
        <v>0</v>
      </c>
      <c r="K8" s="9"/>
    </row>
    <row r="9" spans="2:11" x14ac:dyDescent="0.3">
      <c r="B9" s="9">
        <v>817</v>
      </c>
      <c r="C9" s="9" t="s">
        <v>32</v>
      </c>
      <c r="D9" s="9">
        <v>766</v>
      </c>
      <c r="E9" s="9">
        <v>51</v>
      </c>
      <c r="F9" s="9"/>
      <c r="G9" s="8">
        <f>Tabla16[[#This Row],[COMPLETE]]/Tabla16[[#This Row],[WOS]]</f>
        <v>0.93757649938800491</v>
      </c>
      <c r="H9" s="8">
        <f>Tabla16[[#This Row],[FAILED]]/Tabla16[[#This Row],[WOS]]</f>
        <v>6.2423500611995107E-2</v>
      </c>
      <c r="I9" s="8">
        <f>Tabla16[[#This Row],[TIMEOUT]]/Tabla16[[#This Row],[WOS]]</f>
        <v>0</v>
      </c>
      <c r="K9" s="9"/>
    </row>
    <row r="10" spans="2:11" x14ac:dyDescent="0.3">
      <c r="B10" s="9">
        <v>145</v>
      </c>
      <c r="C10" s="9" t="s">
        <v>30</v>
      </c>
      <c r="D10" s="9">
        <v>102</v>
      </c>
      <c r="E10" s="9">
        <v>43</v>
      </c>
      <c r="F10" s="9"/>
      <c r="G10" s="8">
        <f>Tabla16[[#This Row],[COMPLETE]]/Tabla16[[#This Row],[WOS]]</f>
        <v>0.70344827586206893</v>
      </c>
      <c r="H10" s="8">
        <f>Tabla16[[#This Row],[FAILED]]/Tabla16[[#This Row],[WOS]]</f>
        <v>0.29655172413793102</v>
      </c>
      <c r="I10" s="8">
        <f>Tabla16[[#This Row],[TIMEOUT]]/Tabla16[[#This Row],[WOS]]</f>
        <v>0</v>
      </c>
      <c r="K10" s="9"/>
    </row>
    <row r="11" spans="2:11" x14ac:dyDescent="0.3">
      <c r="B11" s="9">
        <v>62</v>
      </c>
      <c r="C11" s="9" t="s">
        <v>29</v>
      </c>
      <c r="D11" s="9">
        <v>21</v>
      </c>
      <c r="E11" s="9">
        <v>41</v>
      </c>
      <c r="F11" s="9"/>
      <c r="G11" s="8">
        <f>Tabla16[[#This Row],[COMPLETE]]/Tabla16[[#This Row],[WOS]]</f>
        <v>0.33870967741935482</v>
      </c>
      <c r="H11" s="8">
        <f>Tabla16[[#This Row],[FAILED]]/Tabla16[[#This Row],[WOS]]</f>
        <v>0.66129032258064513</v>
      </c>
      <c r="I11" s="8">
        <f>Tabla16[[#This Row],[TIMEOUT]]/Tabla16[[#This Row],[WOS]]</f>
        <v>0</v>
      </c>
      <c r="K11" s="9"/>
    </row>
    <row r="12" spans="2:11" x14ac:dyDescent="0.3">
      <c r="B12" s="9">
        <v>868</v>
      </c>
      <c r="C12" s="9" t="s">
        <v>21</v>
      </c>
      <c r="D12" s="9">
        <v>837</v>
      </c>
      <c r="E12" s="9">
        <v>31</v>
      </c>
      <c r="F12" s="9"/>
      <c r="G12" s="8">
        <f>Tabla16[[#This Row],[COMPLETE]]/Tabla16[[#This Row],[WOS]]</f>
        <v>0.9642857142857143</v>
      </c>
      <c r="H12" s="8">
        <f>Tabla16[[#This Row],[FAILED]]/Tabla16[[#This Row],[WOS]]</f>
        <v>3.5714285714285712E-2</v>
      </c>
      <c r="I12" s="8">
        <f>Tabla16[[#This Row],[TIMEOUT]]/Tabla16[[#This Row],[WOS]]</f>
        <v>0</v>
      </c>
      <c r="K12" s="9"/>
    </row>
    <row r="13" spans="2:11" x14ac:dyDescent="0.3">
      <c r="B13" s="9">
        <v>778</v>
      </c>
      <c r="C13" s="9" t="s">
        <v>13</v>
      </c>
      <c r="D13" s="9">
        <v>764</v>
      </c>
      <c r="E13" s="9">
        <v>14</v>
      </c>
      <c r="F13" s="9"/>
      <c r="G13" s="8">
        <f>Tabla16[[#This Row],[COMPLETE]]/Tabla16[[#This Row],[WOS]]</f>
        <v>0.98200514138817485</v>
      </c>
      <c r="H13" s="8">
        <f>Tabla16[[#This Row],[FAILED]]/Tabla16[[#This Row],[WOS]]</f>
        <v>1.7994858611825194E-2</v>
      </c>
      <c r="I13" s="8">
        <f>Tabla16[[#This Row],[TIMEOUT]]/Tabla16[[#This Row],[WOS]]</f>
        <v>0</v>
      </c>
      <c r="K13" s="9"/>
    </row>
    <row r="14" spans="2:11" x14ac:dyDescent="0.3">
      <c r="B14" s="9">
        <v>103</v>
      </c>
      <c r="C14" s="9" t="s">
        <v>34</v>
      </c>
      <c r="D14" s="9">
        <v>91</v>
      </c>
      <c r="E14" s="9">
        <v>12</v>
      </c>
      <c r="F14" s="9"/>
      <c r="G14" s="8">
        <f>Tabla16[[#This Row],[COMPLETE]]/Tabla16[[#This Row],[WOS]]</f>
        <v>0.88349514563106801</v>
      </c>
      <c r="H14" s="8">
        <f>Tabla16[[#This Row],[FAILED]]/Tabla16[[#This Row],[WOS]]</f>
        <v>0.11650485436893204</v>
      </c>
      <c r="I14" s="8">
        <f>Tabla16[[#This Row],[TIMEOUT]]/Tabla16[[#This Row],[WOS]]</f>
        <v>0</v>
      </c>
      <c r="K14" s="9"/>
    </row>
    <row r="15" spans="2:11" x14ac:dyDescent="0.3">
      <c r="B15" s="9">
        <v>13</v>
      </c>
      <c r="C15" s="9" t="s">
        <v>19</v>
      </c>
      <c r="D15" s="9">
        <v>5</v>
      </c>
      <c r="E15" s="9">
        <v>8</v>
      </c>
      <c r="F15" s="9"/>
      <c r="G15" s="8">
        <f>Tabla16[[#This Row],[COMPLETE]]/Tabla16[[#This Row],[WOS]]</f>
        <v>0.38461538461538464</v>
      </c>
      <c r="H15" s="8">
        <f>Tabla16[[#This Row],[FAILED]]/Tabla16[[#This Row],[WOS]]</f>
        <v>0.61538461538461542</v>
      </c>
      <c r="I15" s="8">
        <f>Tabla16[[#This Row],[TIMEOUT]]/Tabla16[[#This Row],[WOS]]</f>
        <v>0</v>
      </c>
      <c r="K15" s="9"/>
    </row>
    <row r="16" spans="2:11" x14ac:dyDescent="0.3">
      <c r="B16" s="9">
        <v>183</v>
      </c>
      <c r="C16" s="9" t="s">
        <v>15</v>
      </c>
      <c r="D16" s="9">
        <v>175</v>
      </c>
      <c r="E16" s="9">
        <v>6</v>
      </c>
      <c r="F16" s="9">
        <v>2</v>
      </c>
      <c r="G16" s="8">
        <f>Tabla16[[#This Row],[COMPLETE]]/Tabla16[[#This Row],[WOS]]</f>
        <v>0.95628415300546443</v>
      </c>
      <c r="H16" s="8">
        <f>Tabla16[[#This Row],[FAILED]]/Tabla16[[#This Row],[WOS]]</f>
        <v>3.2786885245901641E-2</v>
      </c>
      <c r="I16" s="8">
        <f>Tabla16[[#This Row],[TIMEOUT]]/Tabla16[[#This Row],[WOS]]</f>
        <v>1.092896174863388E-2</v>
      </c>
      <c r="K16" s="9"/>
    </row>
    <row r="17" spans="2:11" x14ac:dyDescent="0.3">
      <c r="B17" s="9">
        <v>5</v>
      </c>
      <c r="C17" s="9" t="s">
        <v>27</v>
      </c>
      <c r="D17" s="9"/>
      <c r="E17" s="9">
        <v>5</v>
      </c>
      <c r="F17" s="9"/>
      <c r="G17" s="8">
        <f>Tabla16[[#This Row],[COMPLETE]]/Tabla16[[#This Row],[WOS]]</f>
        <v>0</v>
      </c>
      <c r="H17" s="8">
        <f>Tabla16[[#This Row],[FAILED]]/Tabla16[[#This Row],[WOS]]</f>
        <v>1</v>
      </c>
      <c r="I17" s="8">
        <f>Tabla16[[#This Row],[TIMEOUT]]/Tabla16[[#This Row],[WOS]]</f>
        <v>0</v>
      </c>
      <c r="K17" s="9"/>
    </row>
    <row r="18" spans="2:11" x14ac:dyDescent="0.3">
      <c r="B18" s="9">
        <v>39</v>
      </c>
      <c r="C18" s="9" t="s">
        <v>33</v>
      </c>
      <c r="D18" s="9">
        <v>35</v>
      </c>
      <c r="E18" s="9">
        <v>4</v>
      </c>
      <c r="F18" s="9"/>
      <c r="G18" s="8">
        <f>Tabla16[[#This Row],[COMPLETE]]/Tabla16[[#This Row],[WOS]]</f>
        <v>0.89743589743589747</v>
      </c>
      <c r="H18" s="8">
        <f>Tabla16[[#This Row],[FAILED]]/Tabla16[[#This Row],[WOS]]</f>
        <v>0.10256410256410256</v>
      </c>
      <c r="I18" s="8">
        <f>Tabla16[[#This Row],[TIMEOUT]]/Tabla16[[#This Row],[WOS]]</f>
        <v>0</v>
      </c>
      <c r="K18" s="9"/>
    </row>
    <row r="19" spans="2:11" x14ac:dyDescent="0.3">
      <c r="B19" s="9">
        <v>10</v>
      </c>
      <c r="C19" s="9" t="s">
        <v>18</v>
      </c>
      <c r="D19" s="9">
        <v>6</v>
      </c>
      <c r="E19" s="9">
        <v>4</v>
      </c>
      <c r="F19" s="9"/>
      <c r="G19" s="8">
        <f>Tabla16[[#This Row],[COMPLETE]]/Tabla16[[#This Row],[WOS]]</f>
        <v>0.6</v>
      </c>
      <c r="H19" s="8">
        <f>Tabla16[[#This Row],[FAILED]]/Tabla16[[#This Row],[WOS]]</f>
        <v>0.4</v>
      </c>
      <c r="I19" s="8">
        <f>Tabla16[[#This Row],[TIMEOUT]]/Tabla16[[#This Row],[WOS]]</f>
        <v>0</v>
      </c>
      <c r="K19" s="9"/>
    </row>
    <row r="20" spans="2:11" x14ac:dyDescent="0.3">
      <c r="B20" s="9">
        <v>4</v>
      </c>
      <c r="C20" s="9" t="s">
        <v>37</v>
      </c>
      <c r="D20" s="9"/>
      <c r="E20" s="9">
        <v>4</v>
      </c>
      <c r="F20" s="9"/>
      <c r="G20" s="8">
        <f>Tabla16[[#This Row],[COMPLETE]]/Tabla16[[#This Row],[WOS]]</f>
        <v>0</v>
      </c>
      <c r="H20" s="8">
        <f>Tabla16[[#This Row],[FAILED]]/Tabla16[[#This Row],[WOS]]</f>
        <v>1</v>
      </c>
      <c r="I20" s="8">
        <f>Tabla16[[#This Row],[TIMEOUT]]/Tabla16[[#This Row],[WOS]]</f>
        <v>0</v>
      </c>
      <c r="K20" s="9"/>
    </row>
    <row r="21" spans="2:11" x14ac:dyDescent="0.3">
      <c r="B21" s="9">
        <v>3</v>
      </c>
      <c r="C21" s="9" t="s">
        <v>17</v>
      </c>
      <c r="D21" s="9"/>
      <c r="E21" s="9">
        <v>3</v>
      </c>
      <c r="F21" s="9"/>
      <c r="G21" s="8">
        <f>Tabla16[[#This Row],[COMPLETE]]/Tabla16[[#This Row],[WOS]]</f>
        <v>0</v>
      </c>
      <c r="H21" s="8">
        <f>Tabla16[[#This Row],[FAILED]]/Tabla16[[#This Row],[WOS]]</f>
        <v>1</v>
      </c>
      <c r="I21" s="8">
        <f>Tabla16[[#This Row],[TIMEOUT]]/Tabla16[[#This Row],[WOS]]</f>
        <v>0</v>
      </c>
      <c r="K21" s="9"/>
    </row>
    <row r="22" spans="2:11" x14ac:dyDescent="0.3">
      <c r="B22" s="9">
        <v>3</v>
      </c>
      <c r="C22" s="9" t="s">
        <v>41</v>
      </c>
      <c r="D22" s="9"/>
      <c r="E22" s="9">
        <v>3</v>
      </c>
      <c r="F22" s="9"/>
      <c r="G22" s="8">
        <f>Tabla16[[#This Row],[COMPLETE]]/Tabla16[[#This Row],[WOS]]</f>
        <v>0</v>
      </c>
      <c r="H22" s="8">
        <f>Tabla16[[#This Row],[FAILED]]/Tabla16[[#This Row],[WOS]]</f>
        <v>1</v>
      </c>
      <c r="I22" s="8">
        <f>Tabla16[[#This Row],[TIMEOUT]]/Tabla16[[#This Row],[WOS]]</f>
        <v>0</v>
      </c>
      <c r="K22" s="9"/>
    </row>
    <row r="23" spans="2:11" x14ac:dyDescent="0.3">
      <c r="B23" s="9">
        <v>3</v>
      </c>
      <c r="C23" s="9" t="s">
        <v>35</v>
      </c>
      <c r="D23" s="9">
        <v>1</v>
      </c>
      <c r="E23" s="9">
        <v>2</v>
      </c>
      <c r="F23" s="9"/>
      <c r="G23" s="8">
        <f>Tabla16[[#This Row],[COMPLETE]]/Tabla16[[#This Row],[WOS]]</f>
        <v>0.33333333333333331</v>
      </c>
      <c r="H23" s="8">
        <f>Tabla16[[#This Row],[FAILED]]/Tabla16[[#This Row],[WOS]]</f>
        <v>0.66666666666666663</v>
      </c>
      <c r="I23" s="8">
        <f>Tabla16[[#This Row],[TIMEOUT]]/Tabla16[[#This Row],[WOS]]</f>
        <v>0</v>
      </c>
      <c r="K23" s="9"/>
    </row>
    <row r="24" spans="2:11" x14ac:dyDescent="0.3">
      <c r="B24" s="9">
        <v>3</v>
      </c>
      <c r="C24" s="9" t="s">
        <v>31</v>
      </c>
      <c r="D24" s="9">
        <v>2</v>
      </c>
      <c r="E24" s="9">
        <v>1</v>
      </c>
      <c r="F24" s="9"/>
      <c r="G24" s="8">
        <f>Tabla16[[#This Row],[COMPLETE]]/Tabla16[[#This Row],[WOS]]</f>
        <v>0.66666666666666663</v>
      </c>
      <c r="H24" s="8">
        <f>Tabla16[[#This Row],[FAILED]]/Tabla16[[#This Row],[WOS]]</f>
        <v>0.33333333333333331</v>
      </c>
      <c r="I24" s="8">
        <f>Tabla16[[#This Row],[TIMEOUT]]/Tabla16[[#This Row],[WOS]]</f>
        <v>0</v>
      </c>
      <c r="K24" s="9"/>
    </row>
    <row r="25" spans="2:11" x14ac:dyDescent="0.3">
      <c r="B25" s="9">
        <v>1</v>
      </c>
      <c r="C25" s="9" t="s">
        <v>38</v>
      </c>
      <c r="D25" s="9"/>
      <c r="E25" s="9">
        <v>1</v>
      </c>
      <c r="F25" s="9"/>
      <c r="G25" s="8">
        <f>Tabla16[[#This Row],[COMPLETE]]/Tabla16[[#This Row],[WOS]]</f>
        <v>0</v>
      </c>
      <c r="H25" s="8">
        <f>Tabla16[[#This Row],[FAILED]]/Tabla16[[#This Row],[WOS]]</f>
        <v>1</v>
      </c>
      <c r="I25" s="8">
        <f>Tabla16[[#This Row],[TIMEOUT]]/Tabla16[[#This Row],[WOS]]</f>
        <v>0</v>
      </c>
      <c r="K25" s="9"/>
    </row>
    <row r="26" spans="2:11" x14ac:dyDescent="0.3">
      <c r="B26" s="9">
        <v>1</v>
      </c>
      <c r="C26" s="9" t="s">
        <v>43</v>
      </c>
      <c r="D26" s="9"/>
      <c r="E26" s="9">
        <v>1</v>
      </c>
      <c r="F26" s="9"/>
      <c r="G26" s="8">
        <f>Tabla16[[#This Row],[COMPLETE]]/Tabla16[[#This Row],[WOS]]</f>
        <v>0</v>
      </c>
      <c r="H26" s="8">
        <f>Tabla16[[#This Row],[FAILED]]/Tabla16[[#This Row],[WOS]]</f>
        <v>1</v>
      </c>
      <c r="I26" s="8">
        <f>Tabla16[[#This Row],[TIMEOUT]]/Tabla16[[#This Row],[WOS]]</f>
        <v>0</v>
      </c>
      <c r="K26" s="9"/>
    </row>
    <row r="27" spans="2:11" x14ac:dyDescent="0.3">
      <c r="B27" s="9">
        <v>1</v>
      </c>
      <c r="C27" s="9" t="s">
        <v>39</v>
      </c>
      <c r="D27" s="9"/>
      <c r="E27" s="9">
        <v>1</v>
      </c>
      <c r="F27" s="9"/>
      <c r="G27" s="8">
        <f>Tabla16[[#This Row],[COMPLETE]]/Tabla16[[#This Row],[WOS]]</f>
        <v>0</v>
      </c>
      <c r="H27" s="8">
        <f>Tabla16[[#This Row],[FAILED]]/Tabla16[[#This Row],[WOS]]</f>
        <v>1</v>
      </c>
      <c r="I27" s="8">
        <f>Tabla16[[#This Row],[TIMEOUT]]/Tabla16[[#This Row],[WOS]]</f>
        <v>0</v>
      </c>
      <c r="K27" s="9"/>
    </row>
    <row r="28" spans="2:11" x14ac:dyDescent="0.3">
      <c r="B28" s="9">
        <v>21</v>
      </c>
      <c r="C28" s="9" t="s">
        <v>28</v>
      </c>
      <c r="D28" s="9">
        <v>21</v>
      </c>
      <c r="E28" s="9"/>
      <c r="F28" s="9"/>
      <c r="G28" s="8">
        <f>Tabla16[[#This Row],[COMPLETE]]/Tabla16[[#This Row],[WOS]]</f>
        <v>1</v>
      </c>
      <c r="H28" s="8">
        <f>Tabla16[[#This Row],[FAILED]]/Tabla16[[#This Row],[WOS]]</f>
        <v>0</v>
      </c>
      <c r="I28" s="8">
        <f>Tabla16[[#This Row],[TIMEOUT]]/Tabla16[[#This Row],[WOS]]</f>
        <v>0</v>
      </c>
      <c r="K28" s="9"/>
    </row>
    <row r="29" spans="2:11" x14ac:dyDescent="0.3">
      <c r="B29" s="9">
        <v>18</v>
      </c>
      <c r="C29" s="9" t="s">
        <v>14</v>
      </c>
      <c r="D29" s="9"/>
      <c r="E29" s="9"/>
      <c r="F29" s="9">
        <v>18</v>
      </c>
      <c r="G29" s="8">
        <f>Tabla16[[#This Row],[COMPLETE]]/Tabla16[[#This Row],[WOS]]</f>
        <v>0</v>
      </c>
      <c r="H29" s="8">
        <f>Tabla16[[#This Row],[FAILED]]/Tabla16[[#This Row],[WOS]]</f>
        <v>0</v>
      </c>
      <c r="I29" s="8">
        <f>Tabla16[[#This Row],[TIMEOUT]]/Tabla16[[#This Row],[WOS]]</f>
        <v>1</v>
      </c>
      <c r="K29" s="9"/>
    </row>
    <row r="30" spans="2:11" x14ac:dyDescent="0.3">
      <c r="B30" s="9">
        <v>4</v>
      </c>
      <c r="C30" s="9" t="s">
        <v>44</v>
      </c>
      <c r="D30" s="9"/>
      <c r="E30" s="9"/>
      <c r="F30" s="9">
        <v>4</v>
      </c>
      <c r="G30" s="8">
        <f>Tabla16[[#This Row],[COMPLETE]]/Tabla16[[#This Row],[WOS]]</f>
        <v>0</v>
      </c>
      <c r="H30" s="8">
        <f>Tabla16[[#This Row],[FAILED]]/Tabla16[[#This Row],[WOS]]</f>
        <v>0</v>
      </c>
      <c r="I30" s="8">
        <f>Tabla16[[#This Row],[TIMEOUT]]/Tabla16[[#This Row],[WOS]]</f>
        <v>1</v>
      </c>
      <c r="K30" s="9"/>
    </row>
    <row r="31" spans="2:11" x14ac:dyDescent="0.3">
      <c r="B31" s="9">
        <v>3</v>
      </c>
      <c r="C31" s="9" t="s">
        <v>45</v>
      </c>
      <c r="D31" s="9">
        <v>3</v>
      </c>
      <c r="E31" s="9"/>
      <c r="F31" s="9"/>
      <c r="G31" s="8">
        <f>Tabla16[[#This Row],[COMPLETE]]/Tabla16[[#This Row],[WOS]]</f>
        <v>1</v>
      </c>
      <c r="H31" s="8">
        <f>Tabla16[[#This Row],[FAILED]]/Tabla16[[#This Row],[WOS]]</f>
        <v>0</v>
      </c>
      <c r="I31" s="8">
        <f>Tabla16[[#This Row],[TIMEOUT]]/Tabla16[[#This Row],[WOS]]</f>
        <v>0</v>
      </c>
      <c r="K31" s="9"/>
    </row>
    <row r="32" spans="2:11" x14ac:dyDescent="0.3">
      <c r="B32" s="9">
        <v>3</v>
      </c>
      <c r="C32" s="9" t="s">
        <v>46</v>
      </c>
      <c r="D32" s="9">
        <v>3</v>
      </c>
      <c r="E32" s="9"/>
      <c r="F32" s="9"/>
      <c r="G32" s="8">
        <f>Tabla16[[#This Row],[COMPLETE]]/Tabla16[[#This Row],[WOS]]</f>
        <v>1</v>
      </c>
      <c r="H32" s="8">
        <f>Tabla16[[#This Row],[FAILED]]/Tabla16[[#This Row],[WOS]]</f>
        <v>0</v>
      </c>
      <c r="I32" s="8">
        <f>Tabla16[[#This Row],[TIMEOUT]]/Tabla16[[#This Row],[WOS]]</f>
        <v>0</v>
      </c>
      <c r="K32" s="9"/>
    </row>
    <row r="33" spans="2:11" x14ac:dyDescent="0.3">
      <c r="B33" s="9">
        <v>2</v>
      </c>
      <c r="C33" s="9" t="s">
        <v>42</v>
      </c>
      <c r="D33" s="9"/>
      <c r="E33" s="9"/>
      <c r="F33" s="9">
        <v>2</v>
      </c>
      <c r="G33" s="8">
        <f>Tabla16[[#This Row],[COMPLETE]]/Tabla16[[#This Row],[WOS]]</f>
        <v>0</v>
      </c>
      <c r="H33" s="8">
        <f>Tabla16[[#This Row],[FAILED]]/Tabla16[[#This Row],[WOS]]</f>
        <v>0</v>
      </c>
      <c r="I33" s="8">
        <f>Tabla16[[#This Row],[TIMEOUT]]/Tabla16[[#This Row],[WOS]]</f>
        <v>1</v>
      </c>
      <c r="K33" s="9"/>
    </row>
    <row r="34" spans="2:11" x14ac:dyDescent="0.3">
      <c r="B34" s="9">
        <v>2</v>
      </c>
      <c r="C34" s="9" t="s">
        <v>25</v>
      </c>
      <c r="D34" s="9">
        <v>2</v>
      </c>
      <c r="E34" s="9"/>
      <c r="F34" s="9"/>
      <c r="G34" s="8">
        <f>Tabla16[[#This Row],[COMPLETE]]/Tabla16[[#This Row],[WOS]]</f>
        <v>1</v>
      </c>
      <c r="H34" s="8">
        <f>Tabla16[[#This Row],[FAILED]]/Tabla16[[#This Row],[WOS]]</f>
        <v>0</v>
      </c>
      <c r="I34" s="8">
        <f>Tabla16[[#This Row],[TIMEOUT]]/Tabla16[[#This Row],[WOS]]</f>
        <v>0</v>
      </c>
      <c r="K34" s="9"/>
    </row>
    <row r="35" spans="2:11" x14ac:dyDescent="0.3">
      <c r="B35" s="9">
        <v>1</v>
      </c>
      <c r="C35" s="9" t="s">
        <v>36</v>
      </c>
      <c r="D35" s="9">
        <v>1</v>
      </c>
      <c r="E35" s="9"/>
      <c r="F35" s="9"/>
      <c r="G35" s="8">
        <f>Tabla16[[#This Row],[COMPLETE]]/Tabla16[[#This Row],[WOS]]</f>
        <v>1</v>
      </c>
      <c r="H35" s="8">
        <f>Tabla16[[#This Row],[FAILED]]/Tabla16[[#This Row],[WOS]]</f>
        <v>0</v>
      </c>
      <c r="I35" s="8">
        <f>Tabla16[[#This Row],[TIMEOUT]]/Tabla16[[#This Row],[WOS]]</f>
        <v>0</v>
      </c>
      <c r="K35" s="9"/>
    </row>
    <row r="36" spans="2:11" x14ac:dyDescent="0.3">
      <c r="K36" s="9"/>
    </row>
    <row r="37" spans="2:11" x14ac:dyDescent="0.3">
      <c r="K37" s="9"/>
    </row>
  </sheetData>
  <conditionalFormatting sqref="H3:I35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5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7"/>
  <sheetViews>
    <sheetView workbookViewId="0">
      <selection activeCell="C20" sqref="C20"/>
    </sheetView>
  </sheetViews>
  <sheetFormatPr baseColWidth="10" defaultColWidth="11.44140625" defaultRowHeight="14.4" x14ac:dyDescent="0.3"/>
  <cols>
    <col min="2" max="2" width="9.6640625" bestFit="1" customWidth="1"/>
    <col min="3" max="3" width="212.6640625" bestFit="1" customWidth="1"/>
  </cols>
  <sheetData>
    <row r="2" spans="2:3" ht="15" thickBot="1" x14ac:dyDescent="0.35">
      <c r="B2" s="4" t="s">
        <v>11</v>
      </c>
      <c r="C2" s="5" t="s">
        <v>12</v>
      </c>
    </row>
    <row r="3" spans="2:3" ht="15" thickBot="1" x14ac:dyDescent="0.35">
      <c r="B3" s="11">
        <v>192</v>
      </c>
      <c r="C3" s="12" t="s">
        <v>47</v>
      </c>
    </row>
    <row r="4" spans="2:3" ht="15" thickBot="1" x14ac:dyDescent="0.35">
      <c r="B4" s="13">
        <v>7</v>
      </c>
      <c r="C4" s="14" t="s">
        <v>48</v>
      </c>
    </row>
    <row r="5" spans="2:3" ht="15" thickBot="1" x14ac:dyDescent="0.35">
      <c r="B5" s="13">
        <v>3</v>
      </c>
      <c r="C5" s="14" t="s">
        <v>49</v>
      </c>
    </row>
    <row r="6" spans="2:3" ht="15" thickBot="1" x14ac:dyDescent="0.35">
      <c r="B6" s="13">
        <v>1</v>
      </c>
      <c r="C6" s="14" t="s">
        <v>50</v>
      </c>
    </row>
    <row r="7" spans="2:3" ht="15" thickBot="1" x14ac:dyDescent="0.35">
      <c r="B7" s="13">
        <v>1</v>
      </c>
      <c r="C7" s="14" t="s">
        <v>51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5"/>
  <sheetViews>
    <sheetView workbookViewId="0">
      <selection activeCell="C13" sqref="C13"/>
    </sheetView>
  </sheetViews>
  <sheetFormatPr baseColWidth="10" defaultColWidth="11.44140625" defaultRowHeight="14.4" x14ac:dyDescent="0.3"/>
  <cols>
    <col min="3" max="3" width="95.33203125" customWidth="1"/>
  </cols>
  <sheetData>
    <row r="2" spans="2:3" ht="15" thickBot="1" x14ac:dyDescent="0.35">
      <c r="B2" t="s">
        <v>11</v>
      </c>
      <c r="C2" t="s">
        <v>12</v>
      </c>
    </row>
    <row r="3" spans="2:3" ht="15" thickBot="1" x14ac:dyDescent="0.35">
      <c r="B3" s="15">
        <v>104</v>
      </c>
      <c r="C3" s="16" t="s">
        <v>52</v>
      </c>
    </row>
    <row r="4" spans="2:3" ht="15" thickBot="1" x14ac:dyDescent="0.35">
      <c r="B4" s="21">
        <v>72</v>
      </c>
      <c r="C4" s="22" t="s">
        <v>53</v>
      </c>
    </row>
    <row r="5" spans="2:3" ht="15" thickBot="1" x14ac:dyDescent="0.35">
      <c r="B5" s="21">
        <v>5</v>
      </c>
      <c r="C5" s="22" t="s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7"/>
  <sheetViews>
    <sheetView workbookViewId="0">
      <selection activeCell="C14" sqref="C14"/>
    </sheetView>
  </sheetViews>
  <sheetFormatPr baseColWidth="10" defaultColWidth="11.44140625" defaultRowHeight="14.4" x14ac:dyDescent="0.3"/>
  <cols>
    <col min="1" max="1" width="11.44140625" style="3"/>
    <col min="2" max="2" width="9.6640625" style="3" bestFit="1" customWidth="1"/>
    <col min="3" max="3" width="92.109375" style="3" customWidth="1"/>
    <col min="4" max="16384" width="11.44140625" style="3"/>
  </cols>
  <sheetData>
    <row r="2" spans="2:3" ht="15" thickBot="1" x14ac:dyDescent="0.35">
      <c r="B2" s="4" t="s">
        <v>11</v>
      </c>
      <c r="C2" s="5" t="s">
        <v>12</v>
      </c>
    </row>
    <row r="3" spans="2:3" ht="15" thickBot="1" x14ac:dyDescent="0.35">
      <c r="B3" s="17">
        <v>113</v>
      </c>
      <c r="C3" s="18" t="s">
        <v>54</v>
      </c>
    </row>
    <row r="4" spans="2:3" ht="15" thickBot="1" x14ac:dyDescent="0.35">
      <c r="B4" s="19">
        <v>9</v>
      </c>
      <c r="C4" s="20" t="s">
        <v>47</v>
      </c>
    </row>
    <row r="5" spans="2:3" ht="15" thickBot="1" x14ac:dyDescent="0.35">
      <c r="B5" s="19">
        <v>6</v>
      </c>
      <c r="C5" s="20" t="s">
        <v>49</v>
      </c>
    </row>
    <row r="6" spans="2:3" ht="15" thickBot="1" x14ac:dyDescent="0.35">
      <c r="B6" s="19">
        <v>6</v>
      </c>
      <c r="C6" s="20" t="s">
        <v>48</v>
      </c>
    </row>
    <row r="7" spans="2:3" ht="15" thickBot="1" x14ac:dyDescent="0.35">
      <c r="B7" s="19">
        <v>1</v>
      </c>
      <c r="C7" s="20" t="s">
        <v>55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BVI_RTN</vt:lpstr>
      <vt:lpstr>BAR_COMG</vt:lpstr>
      <vt:lpstr>GND_HART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2016-07-18T14:11:33Z</dcterms:created>
  <dcterms:modified xsi:type="dcterms:W3CDTF">2018-07-23T21:07:03Z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