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/>
  <mc:AlternateContent xmlns:mc="http://schemas.openxmlformats.org/markup-compatibility/2006">
    <mc:Choice Requires="x15">
      <x15ac:absPath xmlns:x15ac="http://schemas.microsoft.com/office/spreadsheetml/2010/11/ac" url="/Users/mirnazertuche/Desktop/"/>
    </mc:Choice>
  </mc:AlternateContent>
  <xr:revisionPtr revIDLastSave="0" documentId="13_ncr:1_{0432BB20-1503-4B4D-B213-A7FA77173B37}" xr6:coauthVersionLast="34" xr6:coauthVersionMax="34" xr10:uidLastSave="{00000000-0000-0000-0000-000000000000}"/>
  <bookViews>
    <workbookView xWindow="0" yWindow="5560" windowWidth="25600" windowHeight="9340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79021"/>
</workbook>
</file>

<file path=xl/calcChain.xml><?xml version="1.0" encoding="utf-8"?>
<calcChain xmlns="http://schemas.openxmlformats.org/spreadsheetml/2006/main">
  <c r="L227" i="1" l="1"/>
  <c r="J227" i="1"/>
  <c r="H227" i="1"/>
  <c r="F227" i="1"/>
  <c r="D227" i="1"/>
  <c r="C227" i="1"/>
  <c r="E220" i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G227" i="1" l="1"/>
  <c r="K227" i="1"/>
  <c r="E227" i="1"/>
  <c r="I227" i="1"/>
  <c r="M227" i="1"/>
  <c r="E213" i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K47" i="6" s="1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E47" i="6" l="1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J15" i="4"/>
  <c r="C10" i="4" s="1"/>
  <c r="H15" i="4"/>
  <c r="C9" i="4" s="1"/>
  <c r="F15" i="4"/>
  <c r="C8" i="4" s="1"/>
  <c r="D15" i="4"/>
  <c r="C15" i="4"/>
  <c r="C11" i="4"/>
  <c r="P9" i="4"/>
  <c r="C7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<sst xmlns="http://schemas.openxmlformats.org/spreadsheetml/2006/main" count="162" uniqueCount="27">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</sst>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</cellStyleXfs>
  <cellXfs count="97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6">
    <cellStyle name="40% - Accent6" xfId="2" builtinId="51"/>
    <cellStyle name="60% - Accent6" xfId="3" builtinId="52"/>
    <cellStyle name="Accent6" xfId="1" builtinId="49"/>
    <cellStyle name="Neutral" xfId="4" builtinId="28" customBuiltin="1"/>
    <cellStyle name="Normal" xfId="0" builtinId="0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WASSPerformance!$B$220:$B$226</c:f>
              <c:numCache>
                <c:formatCode>m/d/yy</c:formatCode>
                <c:ptCount val="7"/>
                <c:pt idx="0">
                  <c:v>43304</c:v>
                </c:pt>
                <c:pt idx="1">
                  <c:v>43305</c:v>
                </c:pt>
                <c:pt idx="2">
                  <c:v>43306</c:v>
                </c:pt>
                <c:pt idx="3">
                  <c:v>43307</c:v>
                </c:pt>
                <c:pt idx="4">
                  <c:v>43308</c:v>
                </c:pt>
                <c:pt idx="5">
                  <c:v>43309</c:v>
                </c:pt>
                <c:pt idx="6">
                  <c:v>43310</c:v>
                </c:pt>
              </c:numCache>
            </c:numRef>
          </c:cat>
          <c:val>
            <c:numRef>
              <c:f>WASSPerformance!$C$220:$C$226</c:f>
              <c:numCache>
                <c:formatCode>#,##0</c:formatCode>
                <c:ptCount val="7"/>
                <c:pt idx="0">
                  <c:v>1040</c:v>
                </c:pt>
                <c:pt idx="1">
                  <c:v>2665</c:v>
                </c:pt>
                <c:pt idx="2">
                  <c:v>1067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WASSPerformance!$B$220:$B$226</c:f>
              <c:numCache>
                <c:formatCode>m/d/yy</c:formatCode>
                <c:ptCount val="7"/>
                <c:pt idx="0">
                  <c:v>43304</c:v>
                </c:pt>
                <c:pt idx="1">
                  <c:v>43305</c:v>
                </c:pt>
                <c:pt idx="2">
                  <c:v>43306</c:v>
                </c:pt>
                <c:pt idx="3">
                  <c:v>43307</c:v>
                </c:pt>
                <c:pt idx="4">
                  <c:v>43308</c:v>
                </c:pt>
                <c:pt idx="5">
                  <c:v>43309</c:v>
                </c:pt>
                <c:pt idx="6">
                  <c:v>43310</c:v>
                </c:pt>
              </c:numCache>
            </c:numRef>
          </c:cat>
          <c:val>
            <c:numRef>
              <c:f>WASSPerformance!$D$220:$D$226</c:f>
              <c:numCache>
                <c:formatCode>General</c:formatCode>
                <c:ptCount val="7"/>
                <c:pt idx="0">
                  <c:v>758</c:v>
                </c:pt>
                <c:pt idx="1">
                  <c:v>2422</c:v>
                </c:pt>
                <c:pt idx="2">
                  <c:v>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WASSPerformance!$B$220:$B$226</c:f>
              <c:numCache>
                <c:formatCode>m/d/yy</c:formatCode>
                <c:ptCount val="7"/>
                <c:pt idx="0">
                  <c:v>43304</c:v>
                </c:pt>
                <c:pt idx="1">
                  <c:v>43305</c:v>
                </c:pt>
                <c:pt idx="2">
                  <c:v>43306</c:v>
                </c:pt>
                <c:pt idx="3">
                  <c:v>43307</c:v>
                </c:pt>
                <c:pt idx="4">
                  <c:v>43308</c:v>
                </c:pt>
                <c:pt idx="5">
                  <c:v>43309</c:v>
                </c:pt>
                <c:pt idx="6">
                  <c:v>43310</c:v>
                </c:pt>
              </c:numCache>
            </c:numRef>
          </c:cat>
          <c:val>
            <c:numRef>
              <c:f>WASSPerformance!$F$220:$F$226</c:f>
              <c:numCache>
                <c:formatCode>General</c:formatCode>
                <c:ptCount val="7"/>
                <c:pt idx="0">
                  <c:v>271</c:v>
                </c:pt>
                <c:pt idx="1">
                  <c:v>237</c:v>
                </c:pt>
                <c:pt idx="2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WASSPerformance!$B$220:$B$226</c:f>
              <c:numCache>
                <c:formatCode>m/d/yy</c:formatCode>
                <c:ptCount val="7"/>
                <c:pt idx="0">
                  <c:v>43304</c:v>
                </c:pt>
                <c:pt idx="1">
                  <c:v>43305</c:v>
                </c:pt>
                <c:pt idx="2">
                  <c:v>43306</c:v>
                </c:pt>
                <c:pt idx="3">
                  <c:v>43307</c:v>
                </c:pt>
                <c:pt idx="4">
                  <c:v>43308</c:v>
                </c:pt>
                <c:pt idx="5">
                  <c:v>43309</c:v>
                </c:pt>
                <c:pt idx="6">
                  <c:v>43310</c:v>
                </c:pt>
              </c:numCache>
            </c:numRef>
          </c:cat>
          <c:val>
            <c:numRef>
              <c:f>WASSPerformance!$H$220:$H$226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WASSPerformance!$B$220:$B$226</c:f>
              <c:numCache>
                <c:formatCode>m/d/yy</c:formatCode>
                <c:ptCount val="7"/>
                <c:pt idx="0">
                  <c:v>43304</c:v>
                </c:pt>
                <c:pt idx="1">
                  <c:v>43305</c:v>
                </c:pt>
                <c:pt idx="2">
                  <c:v>43306</c:v>
                </c:pt>
                <c:pt idx="3">
                  <c:v>43307</c:v>
                </c:pt>
                <c:pt idx="4">
                  <c:v>43308</c:v>
                </c:pt>
                <c:pt idx="5">
                  <c:v>43309</c:v>
                </c:pt>
                <c:pt idx="6">
                  <c:v>43310</c:v>
                </c:pt>
              </c:numCache>
            </c:numRef>
          </c:cat>
          <c:val>
            <c:numRef>
              <c:f>WASSPerformance!$J$220:$J$226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WASSPerformance!$B$220:$B$226</c:f>
              <c:numCache>
                <c:formatCode>m/d/yy</c:formatCode>
                <c:ptCount val="7"/>
                <c:pt idx="0">
                  <c:v>43304</c:v>
                </c:pt>
                <c:pt idx="1">
                  <c:v>43305</c:v>
                </c:pt>
                <c:pt idx="2">
                  <c:v>43306</c:v>
                </c:pt>
                <c:pt idx="3">
                  <c:v>43307</c:v>
                </c:pt>
                <c:pt idx="4">
                  <c:v>43308</c:v>
                </c:pt>
                <c:pt idx="5">
                  <c:v>43309</c:v>
                </c:pt>
                <c:pt idx="6">
                  <c:v>43310</c:v>
                </c:pt>
              </c:numCache>
            </c:numRef>
          </c:cat>
          <c:val>
            <c:numRef>
              <c:f>WASSPerformance!$L$220:$L$226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227</xdr:row>
      <xdr:rowOff>128587</xdr:rowOff>
    </xdr:from>
    <xdr:to>
      <xdr:col>11</xdr:col>
      <xdr:colOff>866774</xdr:colOff>
      <xdr:row>253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227" totalsRowCount="1" headerRowDxfId="95" dataDxfId="94" totalsRowDxfId="93">
  <autoFilter ref="B16:M226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92" totalsRowDxfId="91"/>
    <tableColumn id="2" xr3:uid="{00000000-0010-0000-0000-000002000000}" name="Total" totalsRowFunction="custom" totalsRowDxfId="90">
      <totalsRowFormula>SUM(C220:C226)</totalsRowFormula>
    </tableColumn>
    <tableColumn id="3" xr3:uid="{00000000-0010-0000-0000-000003000000}" name="Transactions _x000a_Complete" totalsRowFunction="custom" totalsRowDxfId="89">
      <totalsRowFormula>SUM(D220:D226)</totalsRowFormula>
    </tableColumn>
    <tableColumn id="4" xr3:uid="{00000000-0010-0000-0000-000004000000}" name="%_x000a_Complete" totalsRowFunction="custom" totalsRowDxfId="88">
      <calculatedColumnFormula>Tabla1820[Transactions 
Complete]/Tabla1820[Total]</calculatedColumnFormula>
      <totalsRowFormula>AVERAGE(E220:E226)</totalsRowFormula>
    </tableColumn>
    <tableColumn id="5" xr3:uid="{00000000-0010-0000-0000-000005000000}" name="Transactions _x000a_Failed" totalsRowFunction="custom" totalsRowDxfId="87">
      <totalsRowFormula>SUM(F220:F226)</totalsRowFormula>
    </tableColumn>
    <tableColumn id="6" xr3:uid="{00000000-0010-0000-0000-000006000000}" name="% _x000a_Failed" totalsRowFunction="custom" totalsRowDxfId="86">
      <calculatedColumnFormula>Tabla1820[Transactions 
Failed]/Tabla1820[Total]</calculatedColumnFormula>
      <totalsRowFormula>AVERAGE(G220:G226)</totalsRowFormula>
    </tableColumn>
    <tableColumn id="7" xr3:uid="{00000000-0010-0000-0000-000007000000}" name="Transactions _x000a_In_Prog" totalsRowFunction="custom" totalsRowDxfId="85">
      <totalsRowFormula>SUM(H220:H226)</totalsRowFormula>
    </tableColumn>
    <tableColumn id="8" xr3:uid="{00000000-0010-0000-0000-000008000000}" name="%_x000a_In_Prog" totalsRowFunction="custom" totalsRowDxfId="84">
      <calculatedColumnFormula>Tabla1820[Transactions 
In_Prog]/Tabla1820[Total]</calculatedColumnFormula>
      <totalsRowFormula>AVERAGE(I220:I226)</totalsRowFormula>
    </tableColumn>
    <tableColumn id="9" xr3:uid="{00000000-0010-0000-0000-000009000000}" name="Transactions _x000a_Timeout" totalsRowFunction="custom" totalsRowDxfId="83">
      <totalsRowFormula>SUM(J220:J226)</totalsRowFormula>
    </tableColumn>
    <tableColumn id="10" xr3:uid="{00000000-0010-0000-0000-00000A000000}" name="%_x000a_Timeout" totalsRowFunction="custom" totalsRowDxfId="82">
      <calculatedColumnFormula>Tabla1820[Transactions 
Timeout]/Tabla1820[Total]</calculatedColumnFormula>
      <totalsRowFormula>AVERAGE(K220:K226)</totalsRowFormula>
    </tableColumn>
    <tableColumn id="11" xr3:uid="{00000000-0010-0000-0000-00000B000000}" name="Transactions_x000a_Trans Fail" totalsRowFunction="custom" totalsRowDxfId="81">
      <totalsRowFormula>SUM(L220:L226)</totalsRowFormula>
    </tableColumn>
    <tableColumn id="12" xr3:uid="{00000000-0010-0000-0000-00000C000000}" name="% _x000a_Trans Fail" totalsRowFunction="custom" totalsRowDxfId="80">
      <calculatedColumnFormula>Tabla1820[Transactions
Trans Fail]/Tabla1820[Total]</calculatedColumnFormula>
      <totalsRowFormula>AVERAGE(M220:M226)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79" dataDxfId="78" totalsRowDxfId="77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76" totalsRowDxfId="75"/>
    <tableColumn id="2" xr3:uid="{00000000-0010-0000-0100-000002000000}" name="Total" totalsRowFunction="custom" totalsRowDxfId="74">
      <totalsRowFormula>SUM(C42:C44)</totalsRowFormula>
    </tableColumn>
    <tableColumn id="3" xr3:uid="{00000000-0010-0000-0100-000003000000}" name="Transactions _x000a_Complete" totalsRowFunction="custom" totalsRowDxfId="73">
      <totalsRowFormula>SUM(D42:D44)</totalsRowFormula>
    </tableColumn>
    <tableColumn id="4" xr3:uid="{00000000-0010-0000-0100-000004000000}" name="%_x000a_Complete" totalsRowFunction="custom" totalsRowDxfId="72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71">
      <totalsRowFormula>SUM(F42:F44)</totalsRowFormula>
    </tableColumn>
    <tableColumn id="6" xr3:uid="{00000000-0010-0000-0100-000006000000}" name="% _x000a_Failed" totalsRowFunction="custom" totalsRowDxfId="70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69">
      <totalsRowFormula>SUM(H42:H44)</totalsRowFormula>
    </tableColumn>
    <tableColumn id="8" xr3:uid="{00000000-0010-0000-0100-000008000000}" name="%_x000a_In_Prog" totalsRowFunction="custom" totalsRowDxfId="68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67">
      <totalsRowFormula>SUM(J42:J44)</totalsRowFormula>
    </tableColumn>
    <tableColumn id="10" xr3:uid="{00000000-0010-0000-0100-00000A000000}" name="%_x000a_Timeout" totalsRowFunction="custom" totalsRowDxfId="66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65">
      <totalsRowFormula>SUM(L42:L44)</totalsRowFormula>
    </tableColumn>
    <tableColumn id="12" xr3:uid="{00000000-0010-0000-0100-00000C000000}" name="% _x000a_Trans Fail" totalsRowFunction="custom" totalsRowDxfId="64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63" dataDxfId="62" totalsRowDxfId="61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60" totalsRowDxfId="59"/>
    <tableColumn id="2" xr3:uid="{00000000-0010-0000-0200-000002000000}" name="Total" totalsRowFunction="custom" totalsRowDxfId="58">
      <totalsRowFormula>SUM(C42:C48)</totalsRowFormula>
    </tableColumn>
    <tableColumn id="3" xr3:uid="{00000000-0010-0000-0200-000003000000}" name="Transactions _x000a_Complete" totalsRowFunction="custom" totalsRowDxfId="57">
      <totalsRowFormula>SUM(D42:D48)</totalsRowFormula>
    </tableColumn>
    <tableColumn id="4" xr3:uid="{00000000-0010-0000-0200-000004000000}" name="%_x000a_Complete" totalsRowFunction="custom" totalsRowDxfId="56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55">
      <totalsRowFormula>SUM(F42:F48)</totalsRowFormula>
    </tableColumn>
    <tableColumn id="6" xr3:uid="{00000000-0010-0000-0200-000006000000}" name="% _x000a_Failed" totalsRowFunction="custom" totalsRowDxfId="54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53">
      <totalsRowFormula>SUM(H42:H48)</totalsRowFormula>
    </tableColumn>
    <tableColumn id="8" xr3:uid="{00000000-0010-0000-0200-000008000000}" name="%_x000a_In_Prog" totalsRowFunction="custom" totalsRowDxfId="52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51">
      <totalsRowFormula>SUM(J42:J48)</totalsRowFormula>
    </tableColumn>
    <tableColumn id="10" xr3:uid="{00000000-0010-0000-0200-00000A000000}" name="%_x000a_Timeout" totalsRowFunction="custom" totalsRowDxfId="50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49">
      <totalsRowFormula>SUM(L42:L48)</totalsRowFormula>
    </tableColumn>
    <tableColumn id="12" xr3:uid="{00000000-0010-0000-0200-00000C000000}" name="% _x000a_Trans Fail" totalsRowFunction="custom" totalsRowDxfId="48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47" dataDxfId="46" totalsRowDxfId="45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44" totalsRowDxfId="43"/>
    <tableColumn id="2" xr3:uid="{00000000-0010-0000-0300-000002000000}" name="Total" totalsRowFunction="custom" totalsRowDxfId="42">
      <totalsRowFormula>SUM(C17:C46)</totalsRowFormula>
    </tableColumn>
    <tableColumn id="3" xr3:uid="{00000000-0010-0000-0300-000003000000}" name="Transactions _x000a_Complete" totalsRowFunction="custom" totalsRowDxfId="41">
      <totalsRowFormula>SUM(D17:D46)</totalsRowFormula>
    </tableColumn>
    <tableColumn id="4" xr3:uid="{00000000-0010-0000-0300-000004000000}" name="%_x000a_Complete" totalsRowFunction="custom" totalsRowDxfId="40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39">
      <totalsRowFormula>SUM(F17:F46)</totalsRowFormula>
    </tableColumn>
    <tableColumn id="6" xr3:uid="{00000000-0010-0000-0300-000006000000}" name="% _x000a_Failed" totalsRowFunction="custom" totalsRowDxfId="38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37">
      <totalsRowFormula>SUM(H17:H46)</totalsRowFormula>
    </tableColumn>
    <tableColumn id="8" xr3:uid="{00000000-0010-0000-0300-000008000000}" name="%_x000a_In_Prog" totalsRowFunction="custom" totalsRowDxfId="36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35">
      <totalsRowFormula>SUM(J17:J46)</totalsRowFormula>
    </tableColumn>
    <tableColumn id="10" xr3:uid="{00000000-0010-0000-0300-00000A000000}" name="%_x000a_Timeout" totalsRowFunction="custom" totalsRowDxfId="34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33">
      <totalsRowFormula>SUM(L17:L46)</totalsRowFormula>
    </tableColumn>
    <tableColumn id="12" xr3:uid="{00000000-0010-0000-0300-00000C000000}" name="% _x000a_Trans Fail" totalsRowFunction="custom" totalsRowDxfId="32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31" dataDxfId="30" totalsRowDxfId="29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28" totalsRowDxfId="27"/>
    <tableColumn id="2" xr3:uid="{00000000-0010-0000-0400-000002000000}" name="Total" totalsRowFunction="custom" totalsRowDxfId="26">
      <totalsRowFormula>SUM(C17:C47)</totalsRowFormula>
    </tableColumn>
    <tableColumn id="3" xr3:uid="{00000000-0010-0000-0400-000003000000}" name="Transactions _x000a_Complete" totalsRowFunction="custom" totalsRowDxfId="25">
      <totalsRowFormula>SUM(D17:D47)</totalsRowFormula>
    </tableColumn>
    <tableColumn id="4" xr3:uid="{00000000-0010-0000-0400-000004000000}" name="%_x000a_Complete" totalsRowFunction="custom" totalsRowDxfId="24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23">
      <totalsRowFormula>SUM(F17:F47)</totalsRowFormula>
    </tableColumn>
    <tableColumn id="6" xr3:uid="{00000000-0010-0000-0400-000006000000}" name="% _x000a_Failed" totalsRowFunction="custom" totalsRowDxfId="22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21">
      <totalsRowFormula>SUM(H17:H47)</totalsRowFormula>
    </tableColumn>
    <tableColumn id="8" xr3:uid="{00000000-0010-0000-0400-000008000000}" name="%_x000a_In_Prog" totalsRowFunction="custom" totalsRowDxfId="20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19">
      <totalsRowFormula>SUM(J17:J47)</totalsRowFormula>
    </tableColumn>
    <tableColumn id="10" xr3:uid="{00000000-0010-0000-0400-00000A000000}" name="%_x000a_Timeout" totalsRowFunction="custom" totalsRowDxfId="18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17">
      <totalsRowFormula>SUM(L17:L47)</totalsRowFormula>
    </tableColumn>
    <tableColumn id="12" xr3:uid="{00000000-0010-0000-0400-00000C000000}" name="% _x000a_Trans Fail" totalsRowFunction="custom" totalsRowDxfId="16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15" dataDxfId="14" totalsRowDxfId="13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12" totalsRowDxfId="11"/>
    <tableColumn id="2" xr3:uid="{00000000-0010-0000-0500-000002000000}" name="Total" totalsRowFunction="custom" totalsRowDxfId="10">
      <totalsRowFormula>SUM(C17:C46)</totalsRowFormula>
    </tableColumn>
    <tableColumn id="3" xr3:uid="{00000000-0010-0000-0500-000003000000}" name="Transactions _x000a_Complete" totalsRowFunction="custom" totalsRowDxfId="9">
      <totalsRowFormula>SUM(D17:D46)</totalsRowFormula>
    </tableColumn>
    <tableColumn id="4" xr3:uid="{00000000-0010-0000-0500-000004000000}" name="%_x000a_Complete" totalsRowFunction="custom" totalsRowDxfId="8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7">
      <totalsRowFormula>SUM(F17:F46)</totalsRowFormula>
    </tableColumn>
    <tableColumn id="6" xr3:uid="{00000000-0010-0000-0500-000006000000}" name="% _x000a_Failed" totalsRowFunction="custom" totalsRowDxfId="6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5">
      <totalsRowFormula>SUM(H17:H46)</totalsRowFormula>
    </tableColumn>
    <tableColumn id="8" xr3:uid="{00000000-0010-0000-0500-000008000000}" name="%_x000a_In_Prog" totalsRowFunction="custom" totalsRowDxfId="4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3">
      <totalsRowFormula>SUM(J17:J46)</totalsRowFormula>
    </tableColumn>
    <tableColumn id="10" xr3:uid="{00000000-0010-0000-0500-00000A000000}" name="%_x000a_Timeout" totalsRowFunction="custom" totalsRowDxfId="2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">
      <totalsRowFormula>SUM(L17:L46)</totalsRowFormula>
    </tableColumn>
    <tableColumn id="12" xr3:uid="{00000000-0010-0000-0500-00000C000000}" name="% _x000a_Trans Fail" totalsRowFunction="custom" totalsRowDxfId="0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304"/>
  <sheetViews>
    <sheetView tabSelected="1" topLeftCell="A5" workbookViewId="0">
      <selection activeCell="N20" sqref="N20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</row>
    <row r="2" spans="2:13" ht="16.5" customHeight="1" x14ac:dyDescent="0.2">
      <c r="B2" s="5" t="s">
        <v>1</v>
      </c>
      <c r="C2" s="95" t="s">
        <v>2</v>
      </c>
      <c r="D2" s="95"/>
    </row>
    <row r="3" spans="2:13" x14ac:dyDescent="0.2">
      <c r="B3" s="5"/>
      <c r="C3" s="6"/>
      <c r="D3" s="4"/>
    </row>
    <row r="4" spans="2:13" x14ac:dyDescent="0.2">
      <c r="B4" s="7" t="s">
        <v>3</v>
      </c>
      <c r="C4" s="8">
        <v>43101</v>
      </c>
      <c r="D4" s="4"/>
    </row>
    <row r="5" spans="2:13" x14ac:dyDescent="0.2">
      <c r="B5" s="9" t="s">
        <v>4</v>
      </c>
      <c r="C5" s="10"/>
      <c r="D5" s="4"/>
    </row>
    <row r="6" spans="2:13" x14ac:dyDescent="0.2">
      <c r="B6" s="9" t="s">
        <v>5</v>
      </c>
      <c r="C6" s="11">
        <f>SUM(Tabla1820[Total])</f>
        <v>837646.07000000007</v>
      </c>
      <c r="D6" s="4"/>
    </row>
    <row r="7" spans="2:13" x14ac:dyDescent="0.2">
      <c r="B7" s="9" t="s">
        <v>6</v>
      </c>
      <c r="C7" s="11">
        <f>D15</f>
        <v>723255</v>
      </c>
      <c r="D7" s="12">
        <f>C7/C6</f>
        <v>0.86343746589773884</v>
      </c>
    </row>
    <row r="8" spans="2:13" x14ac:dyDescent="0.2">
      <c r="B8" s="9" t="s">
        <v>7</v>
      </c>
      <c r="C8" s="11">
        <f>F15</f>
        <v>93875</v>
      </c>
      <c r="D8" s="12">
        <f>C8/C6</f>
        <v>0.11207000589162913</v>
      </c>
    </row>
    <row r="9" spans="2:13" x14ac:dyDescent="0.2">
      <c r="B9" s="9" t="s">
        <v>8</v>
      </c>
      <c r="C9" s="11">
        <f>H15</f>
        <v>2</v>
      </c>
      <c r="D9" s="12">
        <f>C9/C6</f>
        <v>2.3876432679974251E-6</v>
      </c>
    </row>
    <row r="10" spans="2:13" x14ac:dyDescent="0.2">
      <c r="B10" s="9" t="s">
        <v>9</v>
      </c>
      <c r="C10" s="11">
        <f>J15</f>
        <v>20498</v>
      </c>
      <c r="D10" s="12">
        <f>C10/C6</f>
        <v>2.4470955853705609E-2</v>
      </c>
    </row>
    <row r="11" spans="2:13" x14ac:dyDescent="0.2">
      <c r="B11" s="9" t="s">
        <v>10</v>
      </c>
      <c r="C11" s="11">
        <f>L15</f>
        <v>0</v>
      </c>
      <c r="D11" s="12">
        <f>C11/C6</f>
        <v>0</v>
      </c>
    </row>
    <row r="12" spans="2:13" x14ac:dyDescent="0.2">
      <c r="B12" s="9" t="s">
        <v>11</v>
      </c>
      <c r="C12" s="11">
        <f>SUM(C7:C11)</f>
        <v>837630</v>
      </c>
      <c r="D12" s="4"/>
    </row>
    <row r="14" spans="2:13" x14ac:dyDescent="0.2">
      <c r="B14" s="96" t="s">
        <v>12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</row>
    <row r="15" spans="2:13" ht="28" x14ac:dyDescent="0.2">
      <c r="B15" s="13" t="s">
        <v>13</v>
      </c>
      <c r="C15" s="14">
        <f>SUM(Tabla1820[Total])</f>
        <v>837646.07000000007</v>
      </c>
      <c r="D15" s="14">
        <f>SUM(Tabla1820[Transactions 
Complete])</f>
        <v>723255</v>
      </c>
      <c r="E15" s="15">
        <f>AVERAGE(Tabla1820[%
Complete])</f>
        <v>0.7914939725438257</v>
      </c>
      <c r="F15" s="14">
        <f>SUM(Tabla1820[Transactions 
Failed])</f>
        <v>93875</v>
      </c>
      <c r="G15" s="15">
        <f>AVERAGE(Tabla1820[% 
Failed])</f>
        <v>0.13191782100244387</v>
      </c>
      <c r="H15" s="14">
        <f>SUM(Tabla1820[Transactions 
In_Prog])</f>
        <v>2</v>
      </c>
      <c r="I15" s="15">
        <f>AVERAGE(Tabla1820[%
In_Prog])</f>
        <v>3.7291199124314898E-6</v>
      </c>
      <c r="J15" s="14">
        <f>SUM(Tabla1820[Transactions 
Timeout])</f>
        <v>20498</v>
      </c>
      <c r="K15" s="15">
        <f>AVERAGE(Tabla1820[%
Timeout])</f>
        <v>4.3201919172468253E-2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x14ac:dyDescent="0.2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x14ac:dyDescent="0.2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x14ac:dyDescent="0.2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x14ac:dyDescent="0.2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x14ac:dyDescent="0.2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x14ac:dyDescent="0.2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x14ac:dyDescent="0.2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x14ac:dyDescent="0.2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x14ac:dyDescent="0.2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x14ac:dyDescent="0.2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x14ac:dyDescent="0.2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x14ac:dyDescent="0.2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x14ac:dyDescent="0.2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x14ac:dyDescent="0.2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x14ac:dyDescent="0.2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x14ac:dyDescent="0.2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x14ac:dyDescent="0.2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x14ac:dyDescent="0.2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x14ac:dyDescent="0.2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x14ac:dyDescent="0.2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x14ac:dyDescent="0.2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x14ac:dyDescent="0.2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x14ac:dyDescent="0.2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x14ac:dyDescent="0.2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x14ac:dyDescent="0.2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x14ac:dyDescent="0.2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x14ac:dyDescent="0.2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x14ac:dyDescent="0.2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x14ac:dyDescent="0.2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x14ac:dyDescent="0.2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x14ac:dyDescent="0.2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x14ac:dyDescent="0.2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x14ac:dyDescent="0.2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x14ac:dyDescent="0.2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x14ac:dyDescent="0.2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x14ac:dyDescent="0.2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x14ac:dyDescent="0.2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x14ac:dyDescent="0.2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x14ac:dyDescent="0.2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x14ac:dyDescent="0.2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x14ac:dyDescent="0.2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x14ac:dyDescent="0.2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x14ac:dyDescent="0.2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x14ac:dyDescent="0.2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x14ac:dyDescent="0.2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x14ac:dyDescent="0.2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x14ac:dyDescent="0.2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x14ac:dyDescent="0.2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x14ac:dyDescent="0.2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x14ac:dyDescent="0.2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x14ac:dyDescent="0.2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x14ac:dyDescent="0.2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x14ac:dyDescent="0.2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x14ac:dyDescent="0.2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x14ac:dyDescent="0.2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x14ac:dyDescent="0.2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x14ac:dyDescent="0.2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x14ac:dyDescent="0.2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x14ac:dyDescent="0.2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x14ac:dyDescent="0.2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x14ac:dyDescent="0.2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x14ac:dyDescent="0.2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x14ac:dyDescent="0.2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x14ac:dyDescent="0.2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x14ac:dyDescent="0.2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x14ac:dyDescent="0.2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x14ac:dyDescent="0.2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x14ac:dyDescent="0.2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x14ac:dyDescent="0.2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x14ac:dyDescent="0.2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x14ac:dyDescent="0.2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x14ac:dyDescent="0.2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x14ac:dyDescent="0.2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x14ac:dyDescent="0.2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x14ac:dyDescent="0.2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x14ac:dyDescent="0.2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x14ac:dyDescent="0.2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x14ac:dyDescent="0.2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x14ac:dyDescent="0.2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x14ac:dyDescent="0.2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x14ac:dyDescent="0.2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x14ac:dyDescent="0.2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x14ac:dyDescent="0.2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x14ac:dyDescent="0.2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x14ac:dyDescent="0.2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x14ac:dyDescent="0.2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x14ac:dyDescent="0.2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x14ac:dyDescent="0.2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x14ac:dyDescent="0.2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x14ac:dyDescent="0.2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x14ac:dyDescent="0.2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x14ac:dyDescent="0.2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x14ac:dyDescent="0.2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x14ac:dyDescent="0.2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x14ac:dyDescent="0.2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x14ac:dyDescent="0.2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x14ac:dyDescent="0.2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x14ac:dyDescent="0.2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x14ac:dyDescent="0.2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x14ac:dyDescent="0.2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x14ac:dyDescent="0.2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x14ac:dyDescent="0.2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x14ac:dyDescent="0.2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x14ac:dyDescent="0.2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x14ac:dyDescent="0.2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x14ac:dyDescent="0.2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x14ac:dyDescent="0.2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x14ac:dyDescent="0.2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x14ac:dyDescent="0.2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x14ac:dyDescent="0.2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x14ac:dyDescent="0.2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x14ac:dyDescent="0.2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x14ac:dyDescent="0.2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x14ac:dyDescent="0.2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x14ac:dyDescent="0.2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x14ac:dyDescent="0.2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x14ac:dyDescent="0.2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x14ac:dyDescent="0.2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x14ac:dyDescent="0.2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x14ac:dyDescent="0.2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x14ac:dyDescent="0.2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x14ac:dyDescent="0.2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x14ac:dyDescent="0.2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x14ac:dyDescent="0.2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x14ac:dyDescent="0.2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x14ac:dyDescent="0.2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x14ac:dyDescent="0.2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x14ac:dyDescent="0.2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x14ac:dyDescent="0.2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x14ac:dyDescent="0.2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x14ac:dyDescent="0.2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x14ac:dyDescent="0.2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x14ac:dyDescent="0.2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x14ac:dyDescent="0.2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x14ac:dyDescent="0.2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x14ac:dyDescent="0.2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x14ac:dyDescent="0.2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x14ac:dyDescent="0.2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x14ac:dyDescent="0.2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x14ac:dyDescent="0.2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x14ac:dyDescent="0.2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x14ac:dyDescent="0.2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x14ac:dyDescent="0.2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x14ac:dyDescent="0.2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x14ac:dyDescent="0.2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x14ac:dyDescent="0.2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x14ac:dyDescent="0.2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x14ac:dyDescent="0.2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x14ac:dyDescent="0.2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x14ac:dyDescent="0.2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x14ac:dyDescent="0.2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x14ac:dyDescent="0.2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x14ac:dyDescent="0.2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x14ac:dyDescent="0.2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x14ac:dyDescent="0.2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x14ac:dyDescent="0.2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x14ac:dyDescent="0.2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x14ac:dyDescent="0.2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x14ac:dyDescent="0.2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x14ac:dyDescent="0.2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x14ac:dyDescent="0.2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x14ac:dyDescent="0.2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x14ac:dyDescent="0.2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x14ac:dyDescent="0.2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x14ac:dyDescent="0.2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x14ac:dyDescent="0.2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x14ac:dyDescent="0.2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x14ac:dyDescent="0.2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x14ac:dyDescent="0.2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x14ac:dyDescent="0.2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x14ac:dyDescent="0.2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x14ac:dyDescent="0.2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x14ac:dyDescent="0.2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x14ac:dyDescent="0.2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x14ac:dyDescent="0.2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x14ac:dyDescent="0.2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x14ac:dyDescent="0.2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A797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x14ac:dyDescent="0.2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x14ac:dyDescent="0.2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x14ac:dyDescent="0.2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x14ac:dyDescent="0.2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x14ac:dyDescent="0.2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x14ac:dyDescent="0.2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x14ac:dyDescent="0.2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x14ac:dyDescent="0.2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x14ac:dyDescent="0.2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x14ac:dyDescent="0.2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x14ac:dyDescent="0.2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x14ac:dyDescent="0.2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x14ac:dyDescent="0.2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x14ac:dyDescent="0.2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x14ac:dyDescent="0.2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x14ac:dyDescent="0.2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x14ac:dyDescent="0.2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x14ac:dyDescent="0.2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x14ac:dyDescent="0.2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x14ac:dyDescent="0.2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x14ac:dyDescent="0.2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x14ac:dyDescent="0.2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x14ac:dyDescent="0.2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x14ac:dyDescent="0.2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x14ac:dyDescent="0.2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x14ac:dyDescent="0.2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x14ac:dyDescent="0.2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x14ac:dyDescent="0.2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x14ac:dyDescent="0.2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x14ac:dyDescent="0.2">
      <c r="B223" s="37">
        <v>43307</v>
      </c>
      <c r="C223" s="93">
        <v>0.01</v>
      </c>
      <c r="D223" s="87"/>
      <c r="E223" s="24">
        <f>Tabla1820[Transactions 
Complete]/Tabla1820[Total]</f>
        <v>0</v>
      </c>
      <c r="F223" s="87"/>
      <c r="G223" s="24">
        <f>Tabla1820[Transactions 
Failed]/Tabla1820[Total]</f>
        <v>0</v>
      </c>
      <c r="H223" s="34"/>
      <c r="I223" s="24">
        <f>Tabla1820[Transactions 
In_Prog]/Tabla1820[Total]</f>
        <v>0</v>
      </c>
      <c r="J223" s="87"/>
      <c r="K223" s="24">
        <f>Tabla1820[Transactions 
Timeout]/Tabla1820[Total]</f>
        <v>0</v>
      </c>
      <c r="L223" s="34"/>
      <c r="M223" s="24">
        <f>Tabla1820[Transactions
Trans Fail]/Tabla1820[Total]</f>
        <v>0</v>
      </c>
    </row>
    <row r="224" spans="2:13" s="33" customFormat="1" x14ac:dyDescent="0.2">
      <c r="B224" s="37">
        <v>43308</v>
      </c>
      <c r="C224" s="93">
        <v>0.01</v>
      </c>
      <c r="D224" s="87"/>
      <c r="E224" s="24">
        <f>Tabla1820[Transactions 
Complete]/Tabla1820[Total]</f>
        <v>0</v>
      </c>
      <c r="F224" s="87"/>
      <c r="G224" s="24">
        <f>Tabla1820[Transactions 
Failed]/Tabla1820[Total]</f>
        <v>0</v>
      </c>
      <c r="H224" s="34"/>
      <c r="I224" s="24">
        <f>Tabla1820[Transactions 
In_Prog]/Tabla1820[Total]</f>
        <v>0</v>
      </c>
      <c r="J224" s="87"/>
      <c r="K224" s="24">
        <f>Tabla1820[Transactions 
Timeout]/Tabla1820[Total]</f>
        <v>0</v>
      </c>
      <c r="L224" s="34"/>
      <c r="M224" s="24">
        <f>Tabla1820[Transactions
Trans Fail]/Tabla1820[Total]</f>
        <v>0</v>
      </c>
    </row>
    <row r="225" spans="2:13" s="33" customFormat="1" x14ac:dyDescent="0.2">
      <c r="B225" s="37">
        <v>43309</v>
      </c>
      <c r="C225" s="93">
        <v>0.01</v>
      </c>
      <c r="D225" s="87"/>
      <c r="E225" s="24">
        <f>Tabla1820[Transactions 
Complete]/Tabla1820[Total]</f>
        <v>0</v>
      </c>
      <c r="F225" s="87"/>
      <c r="G225" s="24">
        <f>Tabla1820[Transactions 
Failed]/Tabla1820[Total]</f>
        <v>0</v>
      </c>
      <c r="H225" s="34"/>
      <c r="I225" s="24">
        <f>Tabla1820[Transactions 
In_Prog]/Tabla1820[Total]</f>
        <v>0</v>
      </c>
      <c r="J225" s="87"/>
      <c r="K225" s="24">
        <f>Tabla1820[Transactions 
Timeout]/Tabla1820[Total]</f>
        <v>0</v>
      </c>
      <c r="L225" s="34"/>
      <c r="M225" s="24">
        <f>Tabla1820[Transactions
Trans Fail]/Tabla1820[Total]</f>
        <v>0</v>
      </c>
    </row>
    <row r="226" spans="2:13" s="33" customFormat="1" x14ac:dyDescent="0.2">
      <c r="B226" s="37">
        <v>43310</v>
      </c>
      <c r="C226" s="93">
        <v>0.01</v>
      </c>
      <c r="D226" s="87"/>
      <c r="E226" s="24">
        <f>Tabla1820[Transactions 
Complete]/Tabla1820[Total]</f>
        <v>0</v>
      </c>
      <c r="F226" s="87"/>
      <c r="G226" s="24">
        <f>Tabla1820[Transactions 
Failed]/Tabla1820[Total]</f>
        <v>0</v>
      </c>
      <c r="H226" s="34"/>
      <c r="I226" s="24">
        <f>Tabla1820[Transactions 
In_Prog]/Tabla1820[Total]</f>
        <v>0</v>
      </c>
      <c r="J226" s="87"/>
      <c r="K226" s="24">
        <f>Tabla1820[Transactions 
Timeout]/Tabla1820[Total]</f>
        <v>0</v>
      </c>
      <c r="L226" s="34"/>
      <c r="M226" s="24">
        <f>Tabla1820[Transactions
Trans Fail]/Tabla1820[Total]</f>
        <v>0</v>
      </c>
    </row>
    <row r="227" spans="2:13" ht="24" x14ac:dyDescent="0.2">
      <c r="B227" s="38" t="s">
        <v>26</v>
      </c>
      <c r="C227" s="39">
        <f>SUM(C220:C226)</f>
        <v>4772.0400000000009</v>
      </c>
      <c r="D227" s="39">
        <f>SUM(D220:D226)</f>
        <v>4049</v>
      </c>
      <c r="E227" s="94">
        <f>AVERAGE(E220:E226)</f>
        <v>0.35029959354198731</v>
      </c>
      <c r="F227" s="39">
        <f>SUM(F220:F226)</f>
        <v>703</v>
      </c>
      <c r="G227" s="94">
        <f>AVERAGE(G220:G226)</f>
        <v>7.6037556233055373E-2</v>
      </c>
      <c r="H227" s="39">
        <f>SUM(H220:H226)</f>
        <v>0</v>
      </c>
      <c r="I227" s="94">
        <f>AVERAGE(I220:I226)</f>
        <v>0</v>
      </c>
      <c r="J227" s="39">
        <f>SUM(J220:J226)</f>
        <v>20</v>
      </c>
      <c r="K227" s="94">
        <f>AVERAGE(K220:K226)</f>
        <v>2.2342787963859122E-3</v>
      </c>
      <c r="L227" s="39">
        <f>SUM(L220:L226)</f>
        <v>0</v>
      </c>
      <c r="M227" s="94">
        <f>AVERAGE(M220:M226)</f>
        <v>0</v>
      </c>
    </row>
    <row r="228" spans="2:13" x14ac:dyDescent="0.2">
      <c r="D228" s="1"/>
    </row>
    <row r="229" spans="2:13" x14ac:dyDescent="0.2">
      <c r="D229" s="1"/>
    </row>
    <row r="230" spans="2:13" x14ac:dyDescent="0.2">
      <c r="D230" s="1"/>
    </row>
    <row r="231" spans="2:13" x14ac:dyDescent="0.2">
      <c r="D231" s="1"/>
    </row>
    <row r="232" spans="2:13" x14ac:dyDescent="0.2">
      <c r="D232" s="1"/>
    </row>
    <row r="233" spans="2:13" x14ac:dyDescent="0.2">
      <c r="D233" s="1"/>
    </row>
    <row r="234" spans="2:13" x14ac:dyDescent="0.2">
      <c r="D234" s="1"/>
    </row>
    <row r="235" spans="2:13" x14ac:dyDescent="0.2">
      <c r="D235" s="1"/>
    </row>
    <row r="236" spans="2:13" x14ac:dyDescent="0.2">
      <c r="D236" s="1"/>
    </row>
    <row r="237" spans="2:13" x14ac:dyDescent="0.2">
      <c r="D237" s="1"/>
    </row>
    <row r="238" spans="2:13" x14ac:dyDescent="0.2">
      <c r="D238" s="1"/>
    </row>
    <row r="239" spans="2:13" x14ac:dyDescent="0.2">
      <c r="D239" s="1"/>
    </row>
    <row r="240" spans="2:13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12" workbookViewId="0">
      <selection activeCell="E76" sqref="E76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95" t="s">
        <v>2</v>
      </c>
      <c r="D2" s="95"/>
    </row>
    <row r="3" spans="2:16" x14ac:dyDescent="0.2">
      <c r="B3" s="5"/>
      <c r="C3" s="4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SUM(Tabla18203[Total])</f>
        <v>148432.02999999997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96" t="s">
        <v>12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</row>
    <row r="15" spans="2:16" ht="28" x14ac:dyDescent="0.2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 x14ac:dyDescent="0.2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 x14ac:dyDescent="0.2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 x14ac:dyDescent="0.2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 x14ac:dyDescent="0.2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 x14ac:dyDescent="0.2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 x14ac:dyDescent="0.2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 x14ac:dyDescent="0.2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 x14ac:dyDescent="0.2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 x14ac:dyDescent="0.2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 x14ac:dyDescent="0.2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 x14ac:dyDescent="0.2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 x14ac:dyDescent="0.2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 x14ac:dyDescent="0.2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 x14ac:dyDescent="0.2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 x14ac:dyDescent="0.2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 x14ac:dyDescent="0.2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 x14ac:dyDescent="0.2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 x14ac:dyDescent="0.2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 x14ac:dyDescent="0.2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 x14ac:dyDescent="0.2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 x14ac:dyDescent="0.2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 x14ac:dyDescent="0.2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 x14ac:dyDescent="0.2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 x14ac:dyDescent="0.2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 x14ac:dyDescent="0.2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 x14ac:dyDescent="0.2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 x14ac:dyDescent="0.2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4" x14ac:dyDescent="0.2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 x14ac:dyDescent="0.2">
      <c r="D46" s="1"/>
    </row>
    <row r="47" spans="2:13" x14ac:dyDescent="0.2">
      <c r="D47" s="1"/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95" t="s">
        <v>2</v>
      </c>
      <c r="D2" s="95"/>
    </row>
    <row r="3" spans="2:16" x14ac:dyDescent="0.2">
      <c r="B3" s="5"/>
      <c r="C3" s="46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SUM(Tabla18204[Total])</f>
        <v>200109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96" t="s">
        <v>12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</row>
    <row r="15" spans="2:16" ht="28" x14ac:dyDescent="0.2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 x14ac:dyDescent="0.2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 x14ac:dyDescent="0.2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 x14ac:dyDescent="0.2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 x14ac:dyDescent="0.2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 x14ac:dyDescent="0.2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 x14ac:dyDescent="0.2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 x14ac:dyDescent="0.2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 x14ac:dyDescent="0.2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 x14ac:dyDescent="0.2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 x14ac:dyDescent="0.2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 x14ac:dyDescent="0.2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 x14ac:dyDescent="0.2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 x14ac:dyDescent="0.2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 x14ac:dyDescent="0.2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 x14ac:dyDescent="0.2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 x14ac:dyDescent="0.2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 x14ac:dyDescent="0.2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 x14ac:dyDescent="0.2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 x14ac:dyDescent="0.2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 x14ac:dyDescent="0.2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 x14ac:dyDescent="0.2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 x14ac:dyDescent="0.2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 x14ac:dyDescent="0.2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 x14ac:dyDescent="0.2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 x14ac:dyDescent="0.2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 x14ac:dyDescent="0.2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 x14ac:dyDescent="0.2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 x14ac:dyDescent="0.2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 x14ac:dyDescent="0.2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 x14ac:dyDescent="0.2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 x14ac:dyDescent="0.2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4" x14ac:dyDescent="0.2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 x14ac:dyDescent="0.2">
      <c r="D50" s="1"/>
    </row>
    <row r="51" spans="2:13" x14ac:dyDescent="0.2">
      <c r="D51" s="1"/>
    </row>
    <row r="52" spans="2:13" x14ac:dyDescent="0.2">
      <c r="D52" s="1"/>
    </row>
    <row r="53" spans="2:13" x14ac:dyDescent="0.2">
      <c r="D53" s="1"/>
    </row>
    <row r="54" spans="2:13" x14ac:dyDescent="0.2">
      <c r="D54" s="1"/>
    </row>
    <row r="55" spans="2:13" x14ac:dyDescent="0.2">
      <c r="D55" s="1"/>
    </row>
    <row r="56" spans="2:13" x14ac:dyDescent="0.2">
      <c r="D56" s="1"/>
    </row>
    <row r="57" spans="2:13" x14ac:dyDescent="0.2">
      <c r="D57" s="1"/>
    </row>
    <row r="58" spans="2:13" x14ac:dyDescent="0.2">
      <c r="D58" s="1"/>
    </row>
    <row r="59" spans="2:13" x14ac:dyDescent="0.2">
      <c r="D59" s="1"/>
    </row>
    <row r="60" spans="2:13" x14ac:dyDescent="0.2">
      <c r="D60" s="1"/>
    </row>
    <row r="61" spans="2:13" x14ac:dyDescent="0.2">
      <c r="D61" s="1"/>
    </row>
    <row r="62" spans="2:13" x14ac:dyDescent="0.2">
      <c r="D62" s="1"/>
    </row>
    <row r="63" spans="2:13" x14ac:dyDescent="0.2">
      <c r="D63" s="1"/>
    </row>
    <row r="64" spans="2:13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95" t="s">
        <v>2</v>
      </c>
      <c r="D2" s="95"/>
    </row>
    <row r="3" spans="2:16" x14ac:dyDescent="0.2">
      <c r="B3" s="5"/>
      <c r="C3" s="47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SUM(Tabla18205[Total])</f>
        <v>155801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96" t="s">
        <v>12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</row>
    <row r="15" spans="2:16" ht="28" x14ac:dyDescent="0.2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 x14ac:dyDescent="0.2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 x14ac:dyDescent="0.2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 x14ac:dyDescent="0.2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 x14ac:dyDescent="0.2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 x14ac:dyDescent="0.2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 x14ac:dyDescent="0.2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 x14ac:dyDescent="0.2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 x14ac:dyDescent="0.2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 x14ac:dyDescent="0.2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 x14ac:dyDescent="0.2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 x14ac:dyDescent="0.2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 x14ac:dyDescent="0.2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 x14ac:dyDescent="0.2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 x14ac:dyDescent="0.2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 x14ac:dyDescent="0.2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 x14ac:dyDescent="0.2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 x14ac:dyDescent="0.2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 x14ac:dyDescent="0.2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 x14ac:dyDescent="0.2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 x14ac:dyDescent="0.2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 x14ac:dyDescent="0.2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 x14ac:dyDescent="0.2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 x14ac:dyDescent="0.2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 x14ac:dyDescent="0.2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 x14ac:dyDescent="0.2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 x14ac:dyDescent="0.2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 x14ac:dyDescent="0.2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 x14ac:dyDescent="0.2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 x14ac:dyDescent="0.2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4" x14ac:dyDescent="0.2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95" t="s">
        <v>2</v>
      </c>
      <c r="D2" s="95"/>
    </row>
    <row r="3" spans="2:16" x14ac:dyDescent="0.2">
      <c r="B3" s="5"/>
      <c r="C3" s="53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SUM(Tabla18206[Total])</f>
        <v>87395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96" t="s">
        <v>12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</row>
    <row r="15" spans="2:16" ht="28" x14ac:dyDescent="0.2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 x14ac:dyDescent="0.2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 x14ac:dyDescent="0.2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 x14ac:dyDescent="0.2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 x14ac:dyDescent="0.2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 x14ac:dyDescent="0.2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 x14ac:dyDescent="0.2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 x14ac:dyDescent="0.2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 x14ac:dyDescent="0.2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 x14ac:dyDescent="0.2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 x14ac:dyDescent="0.2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 x14ac:dyDescent="0.2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 x14ac:dyDescent="0.2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 x14ac:dyDescent="0.2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 x14ac:dyDescent="0.2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 x14ac:dyDescent="0.2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 x14ac:dyDescent="0.2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 x14ac:dyDescent="0.2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 x14ac:dyDescent="0.2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 x14ac:dyDescent="0.2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 x14ac:dyDescent="0.2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 x14ac:dyDescent="0.2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 x14ac:dyDescent="0.2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 x14ac:dyDescent="0.2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 x14ac:dyDescent="0.2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 x14ac:dyDescent="0.2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 x14ac:dyDescent="0.2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 x14ac:dyDescent="0.2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 x14ac:dyDescent="0.2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 x14ac:dyDescent="0.2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 x14ac:dyDescent="0.2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4" x14ac:dyDescent="0.2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95" t="s">
        <v>2</v>
      </c>
      <c r="D2" s="95"/>
    </row>
    <row r="3" spans="2:16" x14ac:dyDescent="0.2">
      <c r="B3" s="5"/>
      <c r="C3" s="9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SUM(Tabla18207[Total])</f>
        <v>29148</v>
      </c>
      <c r="D6" s="4"/>
    </row>
    <row r="7" spans="2:16" x14ac:dyDescent="0.2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2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2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2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29138</v>
      </c>
      <c r="D12" s="4"/>
    </row>
    <row r="14" spans="2:16" x14ac:dyDescent="0.2">
      <c r="B14" s="96" t="s">
        <v>12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</row>
    <row r="15" spans="2:16" ht="28" x14ac:dyDescent="0.2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2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2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2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2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2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2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2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2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2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2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2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2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2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2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2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2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2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2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2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2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2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2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2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2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2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2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2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2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2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4" x14ac:dyDescent="0.2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WASSPerformance</vt:lpstr>
      <vt:lpstr>02</vt:lpstr>
      <vt:lpstr>03</vt:lpstr>
      <vt:lpstr>04</vt:lpstr>
      <vt:lpstr>05</vt:lpstr>
      <vt:lpstr>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2016-06-03T14:28:07Z</dcterms:created>
  <dcterms:modified xsi:type="dcterms:W3CDTF">2018-07-26T17:50:36Z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