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E3CF7A4C-CBB8-4C27-B10A-EFE68599E352}" xr6:coauthVersionLast="36" xr6:coauthVersionMax="36" xr10:uidLastSave="{00000000-0000-0000-0000-000000000000}"/>
  <bookViews>
    <workbookView xWindow="0" yWindow="0" windowWidth="30720" windowHeight="13380" activeTab="2" xr2:uid="{8D0652A6-F9BF-490E-873C-D2B449EDD650}"/>
  </bookViews>
  <sheets>
    <sheet name="Sheet1" sheetId="1" r:id="rId1"/>
    <sheet name="PivotTables" sheetId="24" r:id="rId2"/>
    <sheet name="Sheet2" sheetId="29" r:id="rId3"/>
    <sheet name="Sheet8" sheetId="27" state="veryHidden" r:id="rId4"/>
    <sheet name="Sheet9" sheetId="28" state="veryHidden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M2" i="1"/>
  <c r="C2" i="1"/>
</calcChain>
</file>

<file path=xl/sharedStrings.xml><?xml version="1.0" encoding="utf-8"?>
<sst xmlns="http://schemas.openxmlformats.org/spreadsheetml/2006/main" count="227" uniqueCount="103">
  <si>
    <t/>
  </si>
  <si>
    <t>BE</t>
  </si>
  <si>
    <t>Antwerpen</t>
  </si>
  <si>
    <t>Michael Zeman</t>
  </si>
  <si>
    <t>DE</t>
  </si>
  <si>
    <t>Hamburg 36</t>
  </si>
  <si>
    <t>Antarcticopy</t>
  </si>
  <si>
    <t>Autohaus Mielberg KG</t>
  </si>
  <si>
    <t>title</t>
  </si>
  <si>
    <t>value</t>
  </si>
  <si>
    <t>lookup</t>
  </si>
  <si>
    <t>option</t>
  </si>
  <si>
    <t>Customer Name</t>
  </si>
  <si>
    <t>City</t>
  </si>
  <si>
    <t>Contact</t>
  </si>
  <si>
    <t>=NL("Lookup","Customer","Name")</t>
  </si>
  <si>
    <t>Address</t>
  </si>
  <si>
    <t>Country/Region Code</t>
  </si>
  <si>
    <t>Last Date Modified</t>
  </si>
  <si>
    <t>Name</t>
  </si>
  <si>
    <t>Net Change</t>
  </si>
  <si>
    <t>No.</t>
  </si>
  <si>
    <t>Outstanding Orders</t>
  </si>
  <si>
    <t>Profit (LCY)</t>
  </si>
  <si>
    <t>AutoTable</t>
  </si>
  <si>
    <t>value+Fit</t>
  </si>
  <si>
    <t>AutoTable+Fit</t>
  </si>
  <si>
    <t>Total</t>
  </si>
  <si>
    <t>Katwilgweg 274</t>
  </si>
  <si>
    <t>Porschestraße 911</t>
  </si>
  <si>
    <t>32656565</t>
  </si>
  <si>
    <t>49633663</t>
  </si>
  <si>
    <t>IS</t>
  </si>
  <si>
    <t>US</t>
  </si>
  <si>
    <t>V.Nezvala 5</t>
  </si>
  <si>
    <t>BYT-KOMPLET s.r.o.</t>
  </si>
  <si>
    <t>Bojkovice</t>
  </si>
  <si>
    <t>Milos Silhan</t>
  </si>
  <si>
    <t>CZ</t>
  </si>
  <si>
    <t>42147258</t>
  </si>
  <si>
    <t>="*"</t>
  </si>
  <si>
    <t>Miami</t>
  </si>
  <si>
    <t>3000 Roosevelt Blvd.</t>
  </si>
  <si>
    <t>Progressive Home Furnishings</t>
  </si>
  <si>
    <t>Chicago</t>
  </si>
  <si>
    <t>Mr. Scott Mitchell</t>
  </si>
  <si>
    <t>01445544</t>
  </si>
  <si>
    <t>Atlanta</t>
  </si>
  <si>
    <t>192 Market Square</t>
  </si>
  <si>
    <t>The Cannon Group PLC</t>
  </si>
  <si>
    <t>Mr. Andy Teal</t>
  </si>
  <si>
    <t>10000</t>
  </si>
  <si>
    <t>153 Thomas Drive</t>
  </si>
  <si>
    <t>Selangorian Ltd.</t>
  </si>
  <si>
    <t>Mr. Mark McArthur</t>
  </si>
  <si>
    <t>20000</t>
  </si>
  <si>
    <t>10 High Tower Green</t>
  </si>
  <si>
    <t>John Haddock Insurance Co.</t>
  </si>
  <si>
    <t>Miss Patricia Doyle</t>
  </si>
  <si>
    <t>30000</t>
  </si>
  <si>
    <t>Reykjavikurvegi 66</t>
  </si>
  <si>
    <t>Gagn &amp; Gaman</t>
  </si>
  <si>
    <t>Hafnafjordur</t>
  </si>
  <si>
    <t>Ragnheidur K. Gudmundsdottir</t>
  </si>
  <si>
    <t>35451236</t>
  </si>
  <si>
    <t>Hallarmula</t>
  </si>
  <si>
    <t>Heimilisprydi</t>
  </si>
  <si>
    <t>Reykjavik</t>
  </si>
  <si>
    <t>Gunnar Orn Thorsteinsson</t>
  </si>
  <si>
    <t>35963852</t>
  </si>
  <si>
    <t>10 Deerfield Road</t>
  </si>
  <si>
    <t>Deerfield Graphics Company</t>
  </si>
  <si>
    <t>Mr. Kevin Wright</t>
  </si>
  <si>
    <t>40000</t>
  </si>
  <si>
    <t>Seepromenade 1b</t>
  </si>
  <si>
    <t>Designstudio Gmunden</t>
  </si>
  <si>
    <t>Gmunden</t>
  </si>
  <si>
    <t>Fr. Birgitte Vestphael</t>
  </si>
  <si>
    <t>AT</t>
  </si>
  <si>
    <t>43687129</t>
  </si>
  <si>
    <t>SE</t>
  </si>
  <si>
    <t>Kungsgatan 18</t>
  </si>
  <si>
    <t>Englunds Kontorsmöbler AB</t>
  </si>
  <si>
    <t>Norrköbing</t>
  </si>
  <si>
    <t>46897889</t>
  </si>
  <si>
    <t>NO</t>
  </si>
  <si>
    <t>Skogveien 3</t>
  </si>
  <si>
    <t>Klubben</t>
  </si>
  <si>
    <t>Haslum</t>
  </si>
  <si>
    <t>Thomas Andersen</t>
  </si>
  <si>
    <t>47563218</t>
  </si>
  <si>
    <t>25 Water Way</t>
  </si>
  <si>
    <t>Guildford Water Department</t>
  </si>
  <si>
    <t>Mr. Jim Stewart</t>
  </si>
  <si>
    <t>50000</t>
  </si>
  <si>
    <t>Grand Total</t>
  </si>
  <si>
    <t>Sum of Net Change</t>
  </si>
  <si>
    <t>Sum of Profit (LCY)</t>
  </si>
  <si>
    <t>Auto+Hide</t>
  </si>
  <si>
    <t>auto+hide+Formulas=Sheet8,Sheet9</t>
  </si>
  <si>
    <t>=NL("Table","Customer",{"Address","Name","City","Last Date Modified","Contact","Country/Region Code","No.","Net Change","Outstanding Orders","Profit (LCY)"},"Name",C2,"TableName=","table1","Profit (LCY)","&gt;0")</t>
  </si>
  <si>
    <t>auto+hide+Formulas=Sheet8,Sheet9+FormulasOnly</t>
  </si>
  <si>
    <t>Sum of Outstanding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</si>
</sst>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quotePrefix="1"/>
    <xf numFmtId="14" fontId="0" fillId="0" borderId="0" xfId="0" applyNumberFormat="1"/>
    <xf numFmtId="49" fontId="0" fillId="0" borderId="0" xfId="0" applyNumberFormat="1"/>
    <xf numFmtId="0" fontId="0" fillId="0" borderId="0" xfId="0" pivotButton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99.386675578702" createdVersion="6" refreshedVersion="6" minRefreshableVersion="3" recordCount="14" xr:uid="{7E971885-1348-43B4-BFA9-D5E4E93533A7}">
  <cacheSource type="worksheet">
    <worksheetSource name="Table1"/>
  </cacheSource>
  <cacheFields count="10">
    <cacheField name="Address" numFmtId="49">
      <sharedItems/>
    </cacheField>
    <cacheField name="Name" numFmtId="49">
      <sharedItems count="38">
        <s v="Progressive Home Furnishings"/>
        <s v="The Cannon Group PLC"/>
        <s v="Selangorian Ltd."/>
        <s v="John Haddock Insurance Co."/>
        <s v="Antarcticopy"/>
        <s v="Gagn &amp; Gaman"/>
        <s v="Heimilisprydi"/>
        <s v="Deerfield Graphics Company"/>
        <s v="BYT-KOMPLET s.r.o."/>
        <s v="Designstudio Gmunden"/>
        <s v="Englunds Kontorsmöbler AB"/>
        <s v="Klubben"/>
        <s v="Autohaus Mielberg KG"/>
        <s v="Guildford Water Department"/>
        <s v="Woonboulevard Kuitenbrouwer" u="1"/>
        <s v="Möbel Siegfried" u="1"/>
        <s v="Sonnmatt Design" u="1"/>
        <s v="Slubrevik Senger AS" u="1"/>
        <s v="PLECHKONSTRUKT a.s." u="1"/>
        <s v="Somadis" u="1"/>
        <s v="Metatorad Malaysia Sdn Bhd" u="1"/>
        <s v="Maronegoce" u="1"/>
        <s v="Pilatus AG" u="1"/>
        <s v="The Device Shop" u="1"/>
        <s v="Zuni Home Crafts Ltd." u="1"/>
        <s v="New Concepts Furniture" u="1"/>
        <s v="Ravel M¢bler" u="1"/>
        <s v="Nieuwe Zandpoort NV" u="1"/>
        <s v="Möbel Scherrer AG" u="1"/>
        <s v="Meersen Meubelen" u="1"/>
        <s v="Parmentier Boutique" u="1"/>
        <s v="Zanlan Corp." u="1"/>
        <s v="Marsholm Karmstol" u="1"/>
        <s v="Spotsmeyer's Furnishings" u="1"/>
        <s v="Sj¢boden" u="1"/>
        <s v="MEMA Ljubljana d.o.o." u="1"/>
        <s v="TraxTonic Sdn Bhd" u="1"/>
        <s v="Michael Feit - Möbelhaus" u="1"/>
      </sharedItems>
    </cacheField>
    <cacheField name="City" numFmtId="49">
      <sharedItems count="11">
        <s v="Chicago"/>
        <s v="Atlanta"/>
        <s v="Miami"/>
        <s v="Antwerpen"/>
        <s v="Hafnafjordur"/>
        <s v="Reykjavik"/>
        <s v="Bojkovice"/>
        <s v="Gmunden"/>
        <s v="Norrköbing"/>
        <s v="Haslum"/>
        <s v="Hamburg 36"/>
      </sharedItems>
    </cacheField>
    <cacheField name="Last Date Modified" numFmtId="14">
      <sharedItems containsSemiMixedTypes="0" containsNonDate="0" containsDate="1" containsString="0" minDate="2012-09-13T00:00:00" maxDate="2012-09-14T00:00:00" count="1">
        <d v="2012-09-13T00:00:00"/>
      </sharedItems>
    </cacheField>
    <cacheField name="Contact" numFmtId="49">
      <sharedItems count="13">
        <s v="Mr. Scott Mitchell"/>
        <s v="Mr. Andy Teal"/>
        <s v="Mr. Mark McArthur"/>
        <s v="Miss Patricia Doyle"/>
        <s v="Michael Zeman"/>
        <s v="Ragnheidur K. Gudmundsdottir"/>
        <s v="Gunnar Orn Thorsteinsson"/>
        <s v="Mr. Kevin Wright"/>
        <s v="Milos Silhan"/>
        <s v="Fr. Birgitte Vestphael"/>
        <s v=""/>
        <s v="Thomas Andersen"/>
        <s v="Mr. Jim Stewart"/>
      </sharedItems>
    </cacheField>
    <cacheField name="Country/Region Code" numFmtId="49">
      <sharedItems count="17">
        <s v="US"/>
        <s v="BE"/>
        <s v="IS"/>
        <s v="CZ"/>
        <s v="AT"/>
        <s v="SE"/>
        <s v="NO"/>
        <s v="DE"/>
        <s v="SI" u="1"/>
        <s v="FR" u="1"/>
        <s v="GB" u="1"/>
        <s v="NL" u="1"/>
        <s v="MO" u="1"/>
        <s v="DK" u="1"/>
        <s v="CH" u="1"/>
        <s v="ZA" u="1"/>
        <s v="MY" u="1"/>
      </sharedItems>
    </cacheField>
    <cacheField name="No." numFmtId="49">
      <sharedItems count="14">
        <s v="01445544"/>
        <s v="10000"/>
        <s v="20000"/>
        <s v="30000"/>
        <s v="32656565"/>
        <s v="35451236"/>
        <s v="35963852"/>
        <s v="40000"/>
        <s v="42147258"/>
        <s v="43687129"/>
        <s v="46897889"/>
        <s v="47563218"/>
        <s v="49633663"/>
        <s v="50000"/>
      </sharedItems>
    </cacheField>
    <cacheField name="Net Change" numFmtId="0">
      <sharedItems containsSemiMixedTypes="0" containsString="0" containsNumber="1" minValue="821.99999999999989" maxValue="537967"/>
    </cacheField>
    <cacheField name="Outstanding Orders" numFmtId="0">
      <sharedItems containsSemiMixedTypes="0" containsString="0" containsNumber="1" minValue="0" maxValue="116491.69"/>
    </cacheField>
    <cacheField name="Profit (LCY)" numFmtId="0">
      <sharedItems containsSemiMixedTypes="0" containsString="0" containsNumber="1" minValue="95.410000000000011" maxValue="8148.48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3000 Roosevelt Blvd."/>
    <x v="0"/>
    <x v="0"/>
    <x v="0"/>
    <x v="0"/>
    <x v="0"/>
    <x v="0"/>
    <n v="2461"/>
    <n v="0"/>
    <n v="621.59999999999991"/>
  </r>
  <r>
    <s v="192 Market Square"/>
    <x v="1"/>
    <x v="1"/>
    <x v="0"/>
    <x v="1"/>
    <x v="0"/>
    <x v="1"/>
    <n v="255797.35"/>
    <n v="1354.5"/>
    <n v="8148.4800000000005"/>
  </r>
  <r>
    <s v="153 Thomas Drive"/>
    <x v="2"/>
    <x v="0"/>
    <x v="0"/>
    <x v="2"/>
    <x v="0"/>
    <x v="2"/>
    <n v="147258.97"/>
    <n v="8548.9699999999993"/>
    <n v="3804.0699999999997"/>
  </r>
  <r>
    <s v="10 High Tower Green"/>
    <x v="3"/>
    <x v="2"/>
    <x v="0"/>
    <x v="3"/>
    <x v="0"/>
    <x v="3"/>
    <n v="537967"/>
    <n v="10820.18"/>
    <n v="4444.8"/>
  </r>
  <r>
    <s v="Katwilgweg 274"/>
    <x v="4"/>
    <x v="3"/>
    <x v="0"/>
    <x v="4"/>
    <x v="1"/>
    <x v="4"/>
    <n v="3218.1400000000003"/>
    <n v="0"/>
    <n v="1119.44"/>
  </r>
  <r>
    <s v="Reykjavikurvegi 66"/>
    <x v="5"/>
    <x v="4"/>
    <x v="0"/>
    <x v="5"/>
    <x v="2"/>
    <x v="5"/>
    <n v="86949.84"/>
    <n v="0"/>
    <n v="259.96999999999997"/>
  </r>
  <r>
    <s v="Hallarmula"/>
    <x v="6"/>
    <x v="5"/>
    <x v="0"/>
    <x v="6"/>
    <x v="2"/>
    <x v="6"/>
    <n v="200615.42"/>
    <n v="0"/>
    <n v="521.16999999999996"/>
  </r>
  <r>
    <s v="10 Deerfield Road"/>
    <x v="7"/>
    <x v="1"/>
    <x v="0"/>
    <x v="7"/>
    <x v="0"/>
    <x v="7"/>
    <n v="1736.3899999999999"/>
    <n v="4390.5199999999995"/>
    <n v="1638.1"/>
  </r>
  <r>
    <s v="V.Nezvala 5"/>
    <x v="8"/>
    <x v="6"/>
    <x v="0"/>
    <x v="8"/>
    <x v="3"/>
    <x v="8"/>
    <n v="58518.63"/>
    <n v="0"/>
    <n v="546"/>
  </r>
  <r>
    <s v="Seepromenade 1b"/>
    <x v="9"/>
    <x v="7"/>
    <x v="0"/>
    <x v="9"/>
    <x v="4"/>
    <x v="9"/>
    <n v="3112.13"/>
    <n v="116491.69"/>
    <n v="847.2"/>
  </r>
  <r>
    <s v="Kungsgatan 18"/>
    <x v="10"/>
    <x v="8"/>
    <x v="0"/>
    <x v="10"/>
    <x v="5"/>
    <x v="10"/>
    <n v="7841.0000000000009"/>
    <n v="6272.81"/>
    <n v="334.27000000000004"/>
  </r>
  <r>
    <s v="Skogveien 3"/>
    <x v="11"/>
    <x v="9"/>
    <x v="0"/>
    <x v="11"/>
    <x v="6"/>
    <x v="11"/>
    <n v="115966.31000000001"/>
    <n v="0"/>
    <n v="6349.7"/>
  </r>
  <r>
    <s v="Porschestraße 911"/>
    <x v="12"/>
    <x v="10"/>
    <x v="0"/>
    <x v="10"/>
    <x v="7"/>
    <x v="12"/>
    <n v="8794.86"/>
    <n v="81399.66"/>
    <n v="95.410000000000011"/>
  </r>
  <r>
    <s v="25 Water Way"/>
    <x v="13"/>
    <x v="1"/>
    <x v="0"/>
    <x v="12"/>
    <x v="0"/>
    <x v="13"/>
    <n v="821.99999999999989"/>
    <n v="0"/>
    <n v="821.999999999999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B6EC8-4332-451F-A0F6-B96CBB15FE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:F17" firstHeaderRow="0" firstDataRow="1" firstDataCol="3"/>
  <pivotFields count="10">
    <pivotField compact="0" outline="0" showAll="0" defaultSubtotal="0"/>
    <pivotField axis="axisRow" compact="0" outline="0" showAll="0" sortType="ascending" defaultSubtotal="0">
      <items count="38">
        <item x="4"/>
        <item x="12"/>
        <item x="8"/>
        <item x="7"/>
        <item x="9"/>
        <item x="10"/>
        <item x="5"/>
        <item x="13"/>
        <item x="6"/>
        <item x="3"/>
        <item x="11"/>
        <item m="1" x="21"/>
        <item m="1" x="32"/>
        <item m="1" x="29"/>
        <item m="1" x="35"/>
        <item m="1" x="20"/>
        <item m="1" x="37"/>
        <item m="1" x="28"/>
        <item m="1" x="15"/>
        <item m="1" x="25"/>
        <item m="1" x="27"/>
        <item m="1" x="30"/>
        <item m="1" x="22"/>
        <item m="1" x="18"/>
        <item x="0"/>
        <item m="1" x="26"/>
        <item x="2"/>
        <item m="1" x="34"/>
        <item m="1" x="17"/>
        <item m="1" x="19"/>
        <item m="1" x="16"/>
        <item m="1" x="33"/>
        <item x="1"/>
        <item m="1" x="23"/>
        <item m="1" x="36"/>
        <item m="1" x="14"/>
        <item m="1" x="31"/>
        <item m="1" x="24"/>
      </items>
    </pivotField>
    <pivotField axis="axisRow" compact="0" outline="0" showAll="0" defaultSubtotal="0">
      <items count="11">
        <item x="3"/>
        <item x="1"/>
        <item x="6"/>
        <item x="0"/>
        <item x="7"/>
        <item x="4"/>
        <item x="10"/>
        <item x="9"/>
        <item x="2"/>
        <item x="8"/>
        <item x="5"/>
      </items>
    </pivotField>
    <pivotField compact="0" numFmtId="14" outline="0" showAll="0" defaultSubtotal="0"/>
    <pivotField compact="0" outline="0" showAll="0" defaultSubtotal="0">
      <items count="13">
        <item x="10"/>
        <item x="9"/>
        <item x="6"/>
        <item x="4"/>
        <item x="8"/>
        <item x="3"/>
        <item x="1"/>
        <item x="12"/>
        <item x="7"/>
        <item x="2"/>
        <item x="0"/>
        <item x="5"/>
        <item x="11"/>
      </items>
    </pivotField>
    <pivotField axis="axisRow" compact="0" outline="0" showAll="0" defaultSubtotal="0">
      <items count="17">
        <item x="4"/>
        <item x="1"/>
        <item m="1" x="14"/>
        <item x="3"/>
        <item m="1" x="13"/>
        <item m="1" x="9"/>
        <item m="1" x="10"/>
        <item m="1" x="12"/>
        <item m="1" x="16"/>
        <item m="1" x="11"/>
        <item x="6"/>
        <item x="5"/>
        <item m="1" x="8"/>
        <item x="0"/>
        <item m="1" x="15"/>
        <item x="2"/>
        <item x="7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</pivotFields>
  <rowFields count="3">
    <field x="1"/>
    <field x="5"/>
    <field x="2"/>
  </rowFields>
  <rowItems count="15">
    <i>
      <x/>
      <x v="1"/>
      <x/>
    </i>
    <i>
      <x v="1"/>
      <x v="16"/>
      <x v="6"/>
    </i>
    <i>
      <x v="2"/>
      <x v="3"/>
      <x v="2"/>
    </i>
    <i>
      <x v="3"/>
      <x v="13"/>
      <x v="1"/>
    </i>
    <i>
      <x v="4"/>
      <x/>
      <x v="4"/>
    </i>
    <i>
      <x v="5"/>
      <x v="11"/>
      <x v="9"/>
    </i>
    <i>
      <x v="6"/>
      <x v="15"/>
      <x v="5"/>
    </i>
    <i>
      <x v="7"/>
      <x v="13"/>
      <x v="1"/>
    </i>
    <i>
      <x v="8"/>
      <x v="15"/>
      <x v="10"/>
    </i>
    <i>
      <x v="9"/>
      <x v="13"/>
      <x v="8"/>
    </i>
    <i>
      <x v="10"/>
      <x v="10"/>
      <x v="7"/>
    </i>
    <i>
      <x v="24"/>
      <x v="13"/>
      <x v="3"/>
    </i>
    <i>
      <x v="26"/>
      <x v="13"/>
      <x v="3"/>
    </i>
    <i>
      <x v="32"/>
      <x v="13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Change" fld="7" baseField="0" baseItem="0"/>
    <dataField name="Sum of Profit (LCY)" fld="9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3FC8-2A56-451F-9412-65E8E6860C3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:G31" firstHeaderRow="0" firstDataRow="1" firstDataCol="3"/>
  <pivotFields count="10">
    <pivotField compact="0" outline="0" showAll="0" defaultSubtotal="0"/>
    <pivotField axis="axisRow" compact="0" outline="0" showAll="0" defaultSubtotal="0">
      <items count="38">
        <item x="4"/>
        <item x="12"/>
        <item x="8"/>
        <item x="7"/>
        <item x="9"/>
        <item x="10"/>
        <item x="5"/>
        <item x="13"/>
        <item x="6"/>
        <item x="3"/>
        <item x="11"/>
        <item m="1" x="21"/>
        <item m="1" x="32"/>
        <item m="1" x="29"/>
        <item m="1" x="35"/>
        <item m="1" x="20"/>
        <item m="1" x="37"/>
        <item m="1" x="28"/>
        <item m="1" x="15"/>
        <item m="1" x="25"/>
        <item m="1" x="27"/>
        <item m="1" x="30"/>
        <item m="1" x="22"/>
        <item m="1" x="18"/>
        <item x="0"/>
        <item m="1" x="26"/>
        <item x="2"/>
        <item m="1" x="34"/>
        <item m="1" x="17"/>
        <item m="1" x="19"/>
        <item m="1" x="16"/>
        <item m="1" x="33"/>
        <item x="1"/>
        <item m="1" x="23"/>
        <item m="1" x="36"/>
        <item m="1" x="14"/>
        <item m="1" x="31"/>
        <item m="1" x="24"/>
      </items>
    </pivotField>
    <pivotField axis="axisRow" compact="0" showAll="0" defaultSubtotal="0">
      <items count="11">
        <item x="3"/>
        <item x="1"/>
        <item x="6"/>
        <item x="0"/>
        <item x="7"/>
        <item x="4"/>
        <item x="10"/>
        <item x="9"/>
        <item x="2"/>
        <item x="8"/>
        <item x="5"/>
      </items>
    </pivotField>
    <pivotField axis="axisRow" compact="0" numFmtId="14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1"/>
    <field x="2"/>
    <field x="3"/>
  </rowFields>
  <rowItems count="29">
    <i>
      <x/>
      <x/>
    </i>
    <i r="2">
      <x/>
    </i>
    <i>
      <x v="1"/>
      <x v="6"/>
    </i>
    <i r="2">
      <x/>
    </i>
    <i>
      <x v="2"/>
      <x v="2"/>
    </i>
    <i r="2">
      <x/>
    </i>
    <i>
      <x v="3"/>
      <x v="1"/>
    </i>
    <i r="2">
      <x/>
    </i>
    <i>
      <x v="4"/>
      <x v="4"/>
    </i>
    <i r="2">
      <x/>
    </i>
    <i>
      <x v="5"/>
      <x v="9"/>
    </i>
    <i r="2">
      <x/>
    </i>
    <i>
      <x v="6"/>
      <x v="5"/>
    </i>
    <i r="2">
      <x/>
    </i>
    <i>
      <x v="7"/>
      <x v="1"/>
    </i>
    <i r="2">
      <x/>
    </i>
    <i>
      <x v="8"/>
      <x v="10"/>
    </i>
    <i r="2">
      <x/>
    </i>
    <i>
      <x v="9"/>
      <x v="8"/>
    </i>
    <i r="2">
      <x/>
    </i>
    <i>
      <x v="10"/>
      <x v="7"/>
    </i>
    <i r="2">
      <x/>
    </i>
    <i>
      <x v="24"/>
      <x v="3"/>
    </i>
    <i r="2">
      <x/>
    </i>
    <i>
      <x v="26"/>
      <x v="3"/>
    </i>
    <i r="2">
      <x/>
    </i>
    <i>
      <x v="32"/>
      <x v="1"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t Change" fld="7" baseField="0" baseItem="0"/>
    <dataField name="Sum of Outstanding Orders" fld="8" baseField="0" baseItem="0"/>
    <dataField name="Sum of Profit (LCY)" fld="9" baseField="0" baseItem="0"/>
  </dataFields>
  <conditionalFormats count="3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339355-3279-42A4-993E-48A93949CDB6}" name="table1" displayName="table1" ref="C9:L24" totalsRowCount="1">
  <autoFilter ref="C9:L23" xr:uid="{9060D71B-D38B-497D-B0C5-AB176E4F0EF9}"/>
  <tableColumns count="10">
    <tableColumn id="1" xr3:uid="{43F7115B-93D2-42E1-B089-0B0DF8FFF36F}" name="Address" totalsRowLabel="Total" dataDxfId="9"/>
    <tableColumn id="2" xr3:uid="{BE2854D8-E6BD-42E0-8759-4A285A734152}" name="Name" dataDxfId="8"/>
    <tableColumn id="3" xr3:uid="{4AEBDF73-660A-4028-A948-E1DDA97A7258}" name="City" dataDxfId="7"/>
    <tableColumn id="4" xr3:uid="{AB19D5D7-AA49-4EAE-9E58-D324E7E3DAA6}" name="Last Date Modified" dataDxfId="6"/>
    <tableColumn id="5" xr3:uid="{0BF94EEC-6929-4DC9-94E5-E96247314D48}" name="Contact" dataDxfId="5"/>
    <tableColumn id="6" xr3:uid="{28482F4E-7277-4F97-BE51-1AB1A731E773}" name="Country/Region Code" dataDxfId="4"/>
    <tableColumn id="7" xr3:uid="{E2FDF940-4BF6-42F1-90F8-39E2843156CC}" name="No." dataDxfId="3"/>
    <tableColumn id="8" xr3:uid="{99CD7C5E-9E23-46F7-8CF8-A0C78A6C7688}" name="Net Change" totalsRowFunction="sum" dataDxfId="2"/>
    <tableColumn id="9" xr3:uid="{551EFC05-6EE5-4A67-B9C7-31EA8D467857}" name="Outstanding Orders" totalsRowFunction="sum" dataDxfId="1"/>
    <tableColumn id="10" xr3:uid="{45E6A2DF-801C-4AF5-A297-A8C5FFF92E56}" name="Profit (LCY)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069E-3410-4731-997E-BDB9D143BE92}">
  <dimension ref="A1:M53"/>
  <sheetViews>
    <sheetView topLeftCell="B2" workbookViewId="0">
      <selection activeCell="C9" sqref="C9"/>
    </sheetView>
  </sheetViews>
  <sheetFormatPr defaultRowHeight="14.4" x14ac:dyDescent="0.3"/>
  <cols>
    <col min="1" max="1" width="8.88671875" hidden="1" customWidth="1"/>
    <col min="3" max="3" width="18.21875" bestFit="1" customWidth="1"/>
    <col min="4" max="4" width="25.21875" bestFit="1" customWidth="1"/>
    <col min="5" max="5" width="12.33203125" bestFit="1" customWidth="1"/>
    <col min="6" max="6" width="19.109375" bestFit="1" customWidth="1"/>
    <col min="7" max="7" width="26.109375" bestFit="1" customWidth="1"/>
    <col min="8" max="8" width="21.6640625" bestFit="1" customWidth="1"/>
    <col min="9" max="9" width="12.33203125" bestFit="1" customWidth="1"/>
    <col min="10" max="10" width="13" bestFit="1" customWidth="1"/>
    <col min="11" max="11" width="19.77734375" bestFit="1" customWidth="1"/>
    <col min="12" max="12" width="12.6640625" bestFit="1" customWidth="1"/>
  </cols>
  <sheetData>
    <row r="1" spans="1:13" hidden="1" x14ac:dyDescent="0.3">
      <c r="A1" t="s">
        <v>99</v>
      </c>
      <c r="B1" t="s">
        <v>8</v>
      </c>
      <c r="C1" t="s">
        <v>25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10</v>
      </c>
    </row>
    <row r="2" spans="1:13" x14ac:dyDescent="0.3">
      <c r="A2" t="s">
        <v>11</v>
      </c>
      <c r="B2" t="s">
        <v>12</v>
      </c>
      <c r="C2" t="str">
        <f>"*"</f>
        <v>*</v>
      </c>
      <c r="M2" t="str">
        <f>_xll.NL("Lookup","Customer","Name")</f>
        <v>Lookup</v>
      </c>
    </row>
    <row r="9" spans="1:13" x14ac:dyDescent="0.3">
      <c r="C9" t="s">
        <v>16</v>
      </c>
      <c r="D9" t="s">
        <v>19</v>
      </c>
      <c r="E9" t="s">
        <v>13</v>
      </c>
      <c r="F9" t="s">
        <v>18</v>
      </c>
      <c r="G9" t="s">
        <v>14</v>
      </c>
      <c r="H9" t="s">
        <v>17</v>
      </c>
      <c r="I9" t="s">
        <v>21</v>
      </c>
      <c r="J9" t="s">
        <v>20</v>
      </c>
      <c r="K9" t="s">
        <v>22</v>
      </c>
      <c r="L9" t="s">
        <v>23</v>
      </c>
    </row>
    <row r="10" spans="1:13" x14ac:dyDescent="0.3">
      <c r="A10" t="s">
        <v>24</v>
      </c>
      <c r="C10" s="4" t="s">
        <v>42</v>
      </c>
      <c r="D10" s="4" t="s">
        <v>43</v>
      </c>
      <c r="E10" s="4" t="s">
        <v>44</v>
      </c>
      <c r="F10" s="3">
        <v>41165</v>
      </c>
      <c r="G10" s="4" t="s">
        <v>45</v>
      </c>
      <c r="H10" s="4" t="s">
        <v>33</v>
      </c>
      <c r="I10" s="4" t="s">
        <v>46</v>
      </c>
      <c r="J10" s="1">
        <v>2461</v>
      </c>
      <c r="K10" s="1">
        <v>0</v>
      </c>
      <c r="L10" s="1">
        <v>621.59999999999991</v>
      </c>
    </row>
    <row r="11" spans="1:13" x14ac:dyDescent="0.3">
      <c r="A11" t="s">
        <v>24</v>
      </c>
      <c r="C11" s="4" t="s">
        <v>48</v>
      </c>
      <c r="D11" s="4" t="s">
        <v>49</v>
      </c>
      <c r="E11" s="4" t="s">
        <v>47</v>
      </c>
      <c r="F11" s="3">
        <v>41165</v>
      </c>
      <c r="G11" s="4" t="s">
        <v>50</v>
      </c>
      <c r="H11" s="4" t="s">
        <v>33</v>
      </c>
      <c r="I11" s="4" t="s">
        <v>51</v>
      </c>
      <c r="J11" s="1">
        <v>255797.35</v>
      </c>
      <c r="K11" s="1">
        <v>1354.5</v>
      </c>
      <c r="L11" s="1">
        <v>8148.4800000000005</v>
      </c>
    </row>
    <row r="12" spans="1:13" x14ac:dyDescent="0.3">
      <c r="A12" t="s">
        <v>24</v>
      </c>
      <c r="C12" s="4" t="s">
        <v>52</v>
      </c>
      <c r="D12" s="4" t="s">
        <v>53</v>
      </c>
      <c r="E12" s="4" t="s">
        <v>44</v>
      </c>
      <c r="F12" s="3">
        <v>41165</v>
      </c>
      <c r="G12" s="4" t="s">
        <v>54</v>
      </c>
      <c r="H12" s="4" t="s">
        <v>33</v>
      </c>
      <c r="I12" s="4" t="s">
        <v>55</v>
      </c>
      <c r="J12" s="1">
        <v>147258.97</v>
      </c>
      <c r="K12" s="1">
        <v>8548.9699999999993</v>
      </c>
      <c r="L12" s="1">
        <v>3804.0699999999997</v>
      </c>
    </row>
    <row r="13" spans="1:13" x14ac:dyDescent="0.3">
      <c r="A13" t="s">
        <v>24</v>
      </c>
      <c r="C13" s="4" t="s">
        <v>56</v>
      </c>
      <c r="D13" s="4" t="s">
        <v>57</v>
      </c>
      <c r="E13" s="4" t="s">
        <v>41</v>
      </c>
      <c r="F13" s="3">
        <v>41165</v>
      </c>
      <c r="G13" s="4" t="s">
        <v>58</v>
      </c>
      <c r="H13" s="4" t="s">
        <v>33</v>
      </c>
      <c r="I13" s="4" t="s">
        <v>59</v>
      </c>
      <c r="J13" s="1">
        <v>537967</v>
      </c>
      <c r="K13" s="1">
        <v>10820.18</v>
      </c>
      <c r="L13" s="1">
        <v>4444.8</v>
      </c>
    </row>
    <row r="14" spans="1:13" x14ac:dyDescent="0.3">
      <c r="A14" t="s">
        <v>24</v>
      </c>
      <c r="C14" s="4" t="s">
        <v>28</v>
      </c>
      <c r="D14" s="4" t="s">
        <v>6</v>
      </c>
      <c r="E14" s="4" t="s">
        <v>2</v>
      </c>
      <c r="F14" s="3">
        <v>41165</v>
      </c>
      <c r="G14" s="4" t="s">
        <v>3</v>
      </c>
      <c r="H14" s="4" t="s">
        <v>1</v>
      </c>
      <c r="I14" s="4" t="s">
        <v>30</v>
      </c>
      <c r="J14" s="1">
        <v>3218.1400000000003</v>
      </c>
      <c r="K14" s="1">
        <v>0</v>
      </c>
      <c r="L14" s="1">
        <v>1119.44</v>
      </c>
    </row>
    <row r="15" spans="1:13" x14ac:dyDescent="0.3">
      <c r="A15" t="s">
        <v>24</v>
      </c>
      <c r="C15" s="4" t="s">
        <v>60</v>
      </c>
      <c r="D15" s="4" t="s">
        <v>61</v>
      </c>
      <c r="E15" s="4" t="s">
        <v>62</v>
      </c>
      <c r="F15" s="3">
        <v>41165</v>
      </c>
      <c r="G15" s="4" t="s">
        <v>63</v>
      </c>
      <c r="H15" s="4" t="s">
        <v>32</v>
      </c>
      <c r="I15" s="4" t="s">
        <v>64</v>
      </c>
      <c r="J15" s="1">
        <v>86949.84</v>
      </c>
      <c r="K15" s="1">
        <v>0</v>
      </c>
      <c r="L15" s="1">
        <v>259.96999999999997</v>
      </c>
    </row>
    <row r="16" spans="1:13" x14ac:dyDescent="0.3">
      <c r="A16" t="s">
        <v>24</v>
      </c>
      <c r="C16" s="4" t="s">
        <v>65</v>
      </c>
      <c r="D16" s="4" t="s">
        <v>66</v>
      </c>
      <c r="E16" s="4" t="s">
        <v>67</v>
      </c>
      <c r="F16" s="3">
        <v>41165</v>
      </c>
      <c r="G16" s="4" t="s">
        <v>68</v>
      </c>
      <c r="H16" s="4" t="s">
        <v>32</v>
      </c>
      <c r="I16" s="4" t="s">
        <v>69</v>
      </c>
      <c r="J16" s="1">
        <v>200615.42</v>
      </c>
      <c r="K16" s="1">
        <v>0</v>
      </c>
      <c r="L16" s="1">
        <v>521.16999999999996</v>
      </c>
    </row>
    <row r="17" spans="1:13" x14ac:dyDescent="0.3">
      <c r="A17" t="s">
        <v>24</v>
      </c>
      <c r="C17" s="4" t="s">
        <v>70</v>
      </c>
      <c r="D17" s="4" t="s">
        <v>71</v>
      </c>
      <c r="E17" s="4" t="s">
        <v>47</v>
      </c>
      <c r="F17" s="3">
        <v>41165</v>
      </c>
      <c r="G17" s="4" t="s">
        <v>72</v>
      </c>
      <c r="H17" s="4" t="s">
        <v>33</v>
      </c>
      <c r="I17" s="4" t="s">
        <v>73</v>
      </c>
      <c r="J17" s="1">
        <v>1736.3899999999999</v>
      </c>
      <c r="K17" s="1">
        <v>4390.5199999999995</v>
      </c>
      <c r="L17" s="1">
        <v>1638.1</v>
      </c>
    </row>
    <row r="18" spans="1:13" x14ac:dyDescent="0.3">
      <c r="A18" t="s">
        <v>24</v>
      </c>
      <c r="C18" s="4" t="s">
        <v>34</v>
      </c>
      <c r="D18" s="4" t="s">
        <v>35</v>
      </c>
      <c r="E18" s="4" t="s">
        <v>36</v>
      </c>
      <c r="F18" s="3">
        <v>41165</v>
      </c>
      <c r="G18" s="4" t="s">
        <v>37</v>
      </c>
      <c r="H18" s="4" t="s">
        <v>38</v>
      </c>
      <c r="I18" s="4" t="s">
        <v>39</v>
      </c>
      <c r="J18" s="1">
        <v>58518.63</v>
      </c>
      <c r="K18" s="1">
        <v>0</v>
      </c>
      <c r="L18" s="1">
        <v>546</v>
      </c>
    </row>
    <row r="19" spans="1:13" x14ac:dyDescent="0.3">
      <c r="A19" t="s">
        <v>24</v>
      </c>
      <c r="C19" s="4" t="s">
        <v>74</v>
      </c>
      <c r="D19" s="4" t="s">
        <v>75</v>
      </c>
      <c r="E19" s="4" t="s">
        <v>76</v>
      </c>
      <c r="F19" s="3">
        <v>41165</v>
      </c>
      <c r="G19" s="4" t="s">
        <v>77</v>
      </c>
      <c r="H19" s="4" t="s">
        <v>78</v>
      </c>
      <c r="I19" s="4" t="s">
        <v>79</v>
      </c>
      <c r="J19" s="1">
        <v>3112.13</v>
      </c>
      <c r="K19" s="1">
        <v>116491.69</v>
      </c>
      <c r="L19" s="1">
        <v>847.2</v>
      </c>
    </row>
    <row r="20" spans="1:13" x14ac:dyDescent="0.3">
      <c r="A20" t="s">
        <v>24</v>
      </c>
      <c r="C20" s="4" t="s">
        <v>81</v>
      </c>
      <c r="D20" s="4" t="s">
        <v>82</v>
      </c>
      <c r="E20" s="4" t="s">
        <v>83</v>
      </c>
      <c r="F20" s="3">
        <v>41165</v>
      </c>
      <c r="G20" s="4" t="s">
        <v>0</v>
      </c>
      <c r="H20" s="4" t="s">
        <v>80</v>
      </c>
      <c r="I20" s="4" t="s">
        <v>84</v>
      </c>
      <c r="J20" s="1">
        <v>7841.0000000000009</v>
      </c>
      <c r="K20" s="1">
        <v>6272.81</v>
      </c>
      <c r="L20" s="1">
        <v>334.27000000000004</v>
      </c>
    </row>
    <row r="21" spans="1:13" x14ac:dyDescent="0.3">
      <c r="A21" t="s">
        <v>24</v>
      </c>
      <c r="C21" s="4" t="s">
        <v>86</v>
      </c>
      <c r="D21" s="4" t="s">
        <v>87</v>
      </c>
      <c r="E21" s="4" t="s">
        <v>88</v>
      </c>
      <c r="F21" s="3">
        <v>41165</v>
      </c>
      <c r="G21" s="4" t="s">
        <v>89</v>
      </c>
      <c r="H21" s="4" t="s">
        <v>85</v>
      </c>
      <c r="I21" s="4" t="s">
        <v>90</v>
      </c>
      <c r="J21" s="1">
        <v>115966.31000000001</v>
      </c>
      <c r="K21" s="1">
        <v>0</v>
      </c>
      <c r="L21" s="1">
        <v>6349.7</v>
      </c>
    </row>
    <row r="22" spans="1:13" x14ac:dyDescent="0.3">
      <c r="A22" t="s">
        <v>24</v>
      </c>
      <c r="C22" s="4" t="s">
        <v>29</v>
      </c>
      <c r="D22" s="4" t="s">
        <v>7</v>
      </c>
      <c r="E22" s="4" t="s">
        <v>5</v>
      </c>
      <c r="F22" s="3">
        <v>41165</v>
      </c>
      <c r="G22" s="4" t="s">
        <v>0</v>
      </c>
      <c r="H22" s="4" t="s">
        <v>4</v>
      </c>
      <c r="I22" s="4" t="s">
        <v>31</v>
      </c>
      <c r="J22" s="1">
        <v>8794.86</v>
      </c>
      <c r="K22" s="1">
        <v>81399.66</v>
      </c>
      <c r="L22" s="1">
        <v>95.410000000000011</v>
      </c>
    </row>
    <row r="23" spans="1:13" x14ac:dyDescent="0.3">
      <c r="A23" t="s">
        <v>24</v>
      </c>
      <c r="C23" s="4" t="s">
        <v>91</v>
      </c>
      <c r="D23" s="4" t="s">
        <v>92</v>
      </c>
      <c r="E23" s="4" t="s">
        <v>47</v>
      </c>
      <c r="F23" s="3">
        <v>41165</v>
      </c>
      <c r="G23" s="4" t="s">
        <v>93</v>
      </c>
      <c r="H23" s="4" t="s">
        <v>33</v>
      </c>
      <c r="I23" s="4" t="s">
        <v>94</v>
      </c>
      <c r="J23" s="1">
        <v>821.99999999999989</v>
      </c>
      <c r="K23" s="1">
        <v>0</v>
      </c>
      <c r="L23" s="1">
        <v>821.99999999999989</v>
      </c>
    </row>
    <row r="24" spans="1:13" x14ac:dyDescent="0.3">
      <c r="A24" t="s">
        <v>24</v>
      </c>
      <c r="C24" t="s">
        <v>27</v>
      </c>
      <c r="J24">
        <f>SUBTOTAL(109,table1[Net Change])</f>
        <v>1431059.0399999998</v>
      </c>
      <c r="K24">
        <f>SUBTOTAL(109,table1[Outstanding Orders])</f>
        <v>229278.33000000002</v>
      </c>
      <c r="L24">
        <f>SUBTOTAL(109,table1[Profit (LCY)])</f>
        <v>29552.21</v>
      </c>
    </row>
    <row r="25" spans="1:13" x14ac:dyDescent="0.3">
      <c r="M25" s="1"/>
    </row>
    <row r="26" spans="1:13" x14ac:dyDescent="0.3">
      <c r="M26" s="1"/>
    </row>
    <row r="27" spans="1:13" x14ac:dyDescent="0.3">
      <c r="M27" s="1"/>
    </row>
    <row r="28" spans="1:13" x14ac:dyDescent="0.3">
      <c r="M28" s="1"/>
    </row>
    <row r="29" spans="1:13" x14ac:dyDescent="0.3">
      <c r="M29" s="1"/>
    </row>
    <row r="30" spans="1:13" x14ac:dyDescent="0.3">
      <c r="M30" s="1"/>
    </row>
    <row r="31" spans="1:13" x14ac:dyDescent="0.3">
      <c r="M31" s="1"/>
    </row>
    <row r="32" spans="1:13" x14ac:dyDescent="0.3">
      <c r="M32" s="1"/>
    </row>
    <row r="33" spans="13:13" x14ac:dyDescent="0.3">
      <c r="M33" s="1"/>
    </row>
    <row r="34" spans="13:13" x14ac:dyDescent="0.3">
      <c r="M34" s="1"/>
    </row>
    <row r="35" spans="13:13" x14ac:dyDescent="0.3">
      <c r="M35" s="1"/>
    </row>
    <row r="36" spans="13:13" x14ac:dyDescent="0.3">
      <c r="M36" s="1"/>
    </row>
    <row r="37" spans="13:13" x14ac:dyDescent="0.3">
      <c r="M37" s="1"/>
    </row>
    <row r="38" spans="13:13" x14ac:dyDescent="0.3">
      <c r="M38" s="1"/>
    </row>
    <row r="39" spans="13:13" x14ac:dyDescent="0.3">
      <c r="M39" s="1"/>
    </row>
    <row r="40" spans="13:13" x14ac:dyDescent="0.3">
      <c r="M40" s="1"/>
    </row>
    <row r="41" spans="13:13" x14ac:dyDescent="0.3">
      <c r="M41" s="1"/>
    </row>
    <row r="42" spans="13:13" x14ac:dyDescent="0.3">
      <c r="M42" s="1"/>
    </row>
    <row r="43" spans="13:13" x14ac:dyDescent="0.3">
      <c r="M43" s="1"/>
    </row>
    <row r="44" spans="13:13" x14ac:dyDescent="0.3">
      <c r="M44" s="1"/>
    </row>
    <row r="45" spans="13:13" x14ac:dyDescent="0.3">
      <c r="M45" s="1"/>
    </row>
    <row r="46" spans="13:13" x14ac:dyDescent="0.3">
      <c r="M46" s="1"/>
    </row>
    <row r="47" spans="13:13" x14ac:dyDescent="0.3">
      <c r="M47" s="1"/>
    </row>
    <row r="48" spans="13:13" x14ac:dyDescent="0.3">
      <c r="M48" s="1"/>
    </row>
    <row r="49" spans="13:13" x14ac:dyDescent="0.3">
      <c r="M49" s="1"/>
    </row>
    <row r="50" spans="13:13" x14ac:dyDescent="0.3">
      <c r="M50" s="1"/>
    </row>
    <row r="51" spans="13:13" x14ac:dyDescent="0.3">
      <c r="M51" s="1"/>
    </row>
    <row r="52" spans="13:13" x14ac:dyDescent="0.3">
      <c r="M52" s="1"/>
    </row>
    <row r="53" spans="13:13" x14ac:dyDescent="0.3">
      <c r="M5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DA54-5F19-453E-B324-F3DD467EFD3D}">
  <dimension ref="A1:F17"/>
  <sheetViews>
    <sheetView topLeftCell="B2" workbookViewId="0">
      <selection activeCell="E15" sqref="E15"/>
    </sheetView>
  </sheetViews>
  <sheetFormatPr defaultRowHeight="14.4" x14ac:dyDescent="0.3"/>
  <cols>
    <col min="1" max="1" width="8.88671875" hidden="1" customWidth="1"/>
    <col min="2" max="2" width="28.33203125" bestFit="1" customWidth="1"/>
    <col min="3" max="3" width="17" bestFit="1" customWidth="1"/>
    <col min="4" max="4" width="11.44140625" bestFit="1" customWidth="1"/>
    <col min="5" max="5" width="17.44140625" bestFit="1" customWidth="1"/>
    <col min="6" max="6" width="17" bestFit="1" customWidth="1"/>
  </cols>
  <sheetData>
    <row r="1" spans="1:6" hidden="1" x14ac:dyDescent="0.3">
      <c r="A1" t="s">
        <v>98</v>
      </c>
    </row>
    <row r="2" spans="1:6" x14ac:dyDescent="0.3">
      <c r="B2" s="5" t="s">
        <v>19</v>
      </c>
      <c r="C2" s="5" t="s">
        <v>17</v>
      </c>
      <c r="D2" s="5" t="s">
        <v>13</v>
      </c>
      <c r="E2" t="s">
        <v>96</v>
      </c>
      <c r="F2" t="s">
        <v>97</v>
      </c>
    </row>
    <row r="3" spans="1:6" x14ac:dyDescent="0.3">
      <c r="B3" t="s">
        <v>6</v>
      </c>
      <c r="C3" t="s">
        <v>1</v>
      </c>
      <c r="D3" t="s">
        <v>2</v>
      </c>
      <c r="E3" s="1">
        <v>3218.1400000000003</v>
      </c>
      <c r="F3" s="1">
        <v>1119.44</v>
      </c>
    </row>
    <row r="4" spans="1:6" x14ac:dyDescent="0.3">
      <c r="B4" t="s">
        <v>7</v>
      </c>
      <c r="C4" t="s">
        <v>4</v>
      </c>
      <c r="D4" t="s">
        <v>5</v>
      </c>
      <c r="E4" s="1">
        <v>8794.86</v>
      </c>
      <c r="F4" s="1">
        <v>95.410000000000011</v>
      </c>
    </row>
    <row r="5" spans="1:6" x14ac:dyDescent="0.3">
      <c r="B5" t="s">
        <v>35</v>
      </c>
      <c r="C5" t="s">
        <v>38</v>
      </c>
      <c r="D5" t="s">
        <v>36</v>
      </c>
      <c r="E5" s="1">
        <v>58518.63</v>
      </c>
      <c r="F5" s="1">
        <v>546</v>
      </c>
    </row>
    <row r="6" spans="1:6" x14ac:dyDescent="0.3">
      <c r="B6" t="s">
        <v>71</v>
      </c>
      <c r="C6" t="s">
        <v>33</v>
      </c>
      <c r="D6" t="s">
        <v>47</v>
      </c>
      <c r="E6" s="1">
        <v>1736.3899999999999</v>
      </c>
      <c r="F6" s="1">
        <v>1638.1</v>
      </c>
    </row>
    <row r="7" spans="1:6" x14ac:dyDescent="0.3">
      <c r="B7" t="s">
        <v>75</v>
      </c>
      <c r="C7" t="s">
        <v>78</v>
      </c>
      <c r="D7" t="s">
        <v>76</v>
      </c>
      <c r="E7" s="1">
        <v>3112.13</v>
      </c>
      <c r="F7" s="1">
        <v>847.2</v>
      </c>
    </row>
    <row r="8" spans="1:6" x14ac:dyDescent="0.3">
      <c r="B8" t="s">
        <v>82</v>
      </c>
      <c r="C8" t="s">
        <v>80</v>
      </c>
      <c r="D8" t="s">
        <v>83</v>
      </c>
      <c r="E8" s="1">
        <v>7841.0000000000009</v>
      </c>
      <c r="F8" s="1">
        <v>334.27000000000004</v>
      </c>
    </row>
    <row r="9" spans="1:6" x14ac:dyDescent="0.3">
      <c r="B9" t="s">
        <v>61</v>
      </c>
      <c r="C9" t="s">
        <v>32</v>
      </c>
      <c r="D9" t="s">
        <v>62</v>
      </c>
      <c r="E9" s="1">
        <v>86949.84</v>
      </c>
      <c r="F9" s="1">
        <v>259.96999999999997</v>
      </c>
    </row>
    <row r="10" spans="1:6" x14ac:dyDescent="0.3">
      <c r="B10" t="s">
        <v>92</v>
      </c>
      <c r="C10" t="s">
        <v>33</v>
      </c>
      <c r="D10" t="s">
        <v>47</v>
      </c>
      <c r="E10" s="1">
        <v>821.99999999999989</v>
      </c>
      <c r="F10" s="1">
        <v>821.99999999999989</v>
      </c>
    </row>
    <row r="11" spans="1:6" x14ac:dyDescent="0.3">
      <c r="B11" t="s">
        <v>66</v>
      </c>
      <c r="C11" t="s">
        <v>32</v>
      </c>
      <c r="D11" t="s">
        <v>67</v>
      </c>
      <c r="E11" s="1">
        <v>200615.42</v>
      </c>
      <c r="F11" s="1">
        <v>521.16999999999996</v>
      </c>
    </row>
    <row r="12" spans="1:6" x14ac:dyDescent="0.3">
      <c r="B12" t="s">
        <v>57</v>
      </c>
      <c r="C12" t="s">
        <v>33</v>
      </c>
      <c r="D12" t="s">
        <v>41</v>
      </c>
      <c r="E12" s="1">
        <v>537967</v>
      </c>
      <c r="F12" s="1">
        <v>4444.8</v>
      </c>
    </row>
    <row r="13" spans="1:6" x14ac:dyDescent="0.3">
      <c r="B13" t="s">
        <v>87</v>
      </c>
      <c r="C13" t="s">
        <v>85</v>
      </c>
      <c r="D13" t="s">
        <v>88</v>
      </c>
      <c r="E13" s="1">
        <v>115966.31000000001</v>
      </c>
      <c r="F13" s="1">
        <v>6349.7</v>
      </c>
    </row>
    <row r="14" spans="1:6" x14ac:dyDescent="0.3">
      <c r="B14" t="s">
        <v>43</v>
      </c>
      <c r="C14" t="s">
        <v>33</v>
      </c>
      <c r="D14" t="s">
        <v>44</v>
      </c>
      <c r="E14" s="1">
        <v>2461</v>
      </c>
      <c r="F14" s="1">
        <v>621.59999999999991</v>
      </c>
    </row>
    <row r="15" spans="1:6" x14ac:dyDescent="0.3">
      <c r="B15" t="s">
        <v>53</v>
      </c>
      <c r="C15" t="s">
        <v>33</v>
      </c>
      <c r="D15" t="s">
        <v>44</v>
      </c>
      <c r="E15" s="1">
        <v>147258.97</v>
      </c>
      <c r="F15" s="1">
        <v>3804.0699999999997</v>
      </c>
    </row>
    <row r="16" spans="1:6" x14ac:dyDescent="0.3">
      <c r="B16" t="s">
        <v>49</v>
      </c>
      <c r="C16" t="s">
        <v>33</v>
      </c>
      <c r="D16" t="s">
        <v>47</v>
      </c>
      <c r="E16" s="1">
        <v>255797.35</v>
      </c>
      <c r="F16" s="1">
        <v>8148.4800000000005</v>
      </c>
    </row>
    <row r="17" spans="2:6" x14ac:dyDescent="0.3">
      <c r="B17" t="s">
        <v>95</v>
      </c>
      <c r="E17" s="1">
        <v>1431059.0400000003</v>
      </c>
      <c r="F17" s="1">
        <v>29552.21</v>
      </c>
    </row>
  </sheetData>
  <conditionalFormatting pivot="1" sqref="E3:E17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{BE56FA1E-F48C-49A0-9467-2D63DF1278F6}</x14:id>
        </ext>
      </extLst>
    </cfRule>
  </conditionalFormatting>
  <conditionalFormatting pivot="1" sqref="F3:F1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E56FA1E-F48C-49A0-9467-2D63DF1278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E3:E17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7DB3-405B-4481-B676-7AC4770CFBE0}">
  <dimension ref="B2:G31"/>
  <sheetViews>
    <sheetView tabSelected="1" workbookViewId="0">
      <selection sqref="A1:A1048576"/>
    </sheetView>
  </sheetViews>
  <sheetFormatPr defaultRowHeight="14.4" x14ac:dyDescent="0.3"/>
  <cols>
    <col min="2" max="2" width="28.33203125" bestFit="1" customWidth="1"/>
    <col min="3" max="3" width="17.44140625" bestFit="1" customWidth="1"/>
    <col min="4" max="4" width="19.109375" bestFit="1" customWidth="1"/>
    <col min="5" max="5" width="17.44140625" bestFit="1" customWidth="1"/>
    <col min="6" max="6" width="24.109375" bestFit="1" customWidth="1"/>
    <col min="7" max="7" width="17" bestFit="1" customWidth="1"/>
  </cols>
  <sheetData>
    <row r="2" spans="2:7" x14ac:dyDescent="0.3">
      <c r="B2" s="5" t="s">
        <v>19</v>
      </c>
      <c r="C2" s="5" t="s">
        <v>13</v>
      </c>
      <c r="D2" s="5" t="s">
        <v>18</v>
      </c>
      <c r="E2" t="s">
        <v>96</v>
      </c>
      <c r="F2" t="s">
        <v>102</v>
      </c>
      <c r="G2" t="s">
        <v>97</v>
      </c>
    </row>
    <row r="3" spans="2:7" x14ac:dyDescent="0.3">
      <c r="B3" t="s">
        <v>6</v>
      </c>
      <c r="C3" t="s">
        <v>2</v>
      </c>
      <c r="E3" s="1"/>
      <c r="F3" s="1"/>
      <c r="G3" s="1"/>
    </row>
    <row r="4" spans="2:7" x14ac:dyDescent="0.3">
      <c r="D4" s="3">
        <v>41165</v>
      </c>
      <c r="E4" s="1">
        <v>3218.1400000000003</v>
      </c>
      <c r="F4" s="1">
        <v>0</v>
      </c>
      <c r="G4" s="1">
        <v>1119.44</v>
      </c>
    </row>
    <row r="5" spans="2:7" x14ac:dyDescent="0.3">
      <c r="B5" t="s">
        <v>7</v>
      </c>
      <c r="C5" t="s">
        <v>5</v>
      </c>
      <c r="E5" s="1"/>
      <c r="F5" s="1"/>
      <c r="G5" s="1"/>
    </row>
    <row r="6" spans="2:7" x14ac:dyDescent="0.3">
      <c r="D6" s="3">
        <v>41165</v>
      </c>
      <c r="E6" s="1">
        <v>8794.86</v>
      </c>
      <c r="F6" s="1">
        <v>81399.66</v>
      </c>
      <c r="G6" s="1">
        <v>95.410000000000011</v>
      </c>
    </row>
    <row r="7" spans="2:7" x14ac:dyDescent="0.3">
      <c r="B7" t="s">
        <v>35</v>
      </c>
      <c r="C7" t="s">
        <v>36</v>
      </c>
      <c r="E7" s="1"/>
      <c r="F7" s="1"/>
      <c r="G7" s="1"/>
    </row>
    <row r="8" spans="2:7" x14ac:dyDescent="0.3">
      <c r="D8" s="3">
        <v>41165</v>
      </c>
      <c r="E8" s="1">
        <v>58518.63</v>
      </c>
      <c r="F8" s="1">
        <v>0</v>
      </c>
      <c r="G8" s="1">
        <v>546</v>
      </c>
    </row>
    <row r="9" spans="2:7" x14ac:dyDescent="0.3">
      <c r="B9" t="s">
        <v>71</v>
      </c>
      <c r="C9" t="s">
        <v>47</v>
      </c>
      <c r="E9" s="1"/>
      <c r="F9" s="1"/>
      <c r="G9" s="1"/>
    </row>
    <row r="10" spans="2:7" x14ac:dyDescent="0.3">
      <c r="D10" s="3">
        <v>41165</v>
      </c>
      <c r="E10" s="1">
        <v>1736.3899999999999</v>
      </c>
      <c r="F10" s="1">
        <v>4390.5199999999995</v>
      </c>
      <c r="G10" s="1">
        <v>1638.1</v>
      </c>
    </row>
    <row r="11" spans="2:7" x14ac:dyDescent="0.3">
      <c r="B11" t="s">
        <v>75</v>
      </c>
      <c r="C11" t="s">
        <v>76</v>
      </c>
      <c r="E11" s="1"/>
      <c r="F11" s="1"/>
      <c r="G11" s="1"/>
    </row>
    <row r="12" spans="2:7" x14ac:dyDescent="0.3">
      <c r="D12" s="3">
        <v>41165</v>
      </c>
      <c r="E12" s="1">
        <v>3112.13</v>
      </c>
      <c r="F12" s="1">
        <v>116491.69</v>
      </c>
      <c r="G12" s="1">
        <v>847.2</v>
      </c>
    </row>
    <row r="13" spans="2:7" x14ac:dyDescent="0.3">
      <c r="B13" t="s">
        <v>82</v>
      </c>
      <c r="C13" t="s">
        <v>83</v>
      </c>
      <c r="E13" s="1"/>
      <c r="F13" s="1"/>
      <c r="G13" s="1"/>
    </row>
    <row r="14" spans="2:7" x14ac:dyDescent="0.3">
      <c r="D14" s="3">
        <v>41165</v>
      </c>
      <c r="E14" s="1">
        <v>7841.0000000000009</v>
      </c>
      <c r="F14" s="1">
        <v>6272.81</v>
      </c>
      <c r="G14" s="1">
        <v>334.27000000000004</v>
      </c>
    </row>
    <row r="15" spans="2:7" x14ac:dyDescent="0.3">
      <c r="B15" t="s">
        <v>61</v>
      </c>
      <c r="C15" t="s">
        <v>62</v>
      </c>
      <c r="E15" s="1"/>
      <c r="F15" s="1"/>
      <c r="G15" s="1"/>
    </row>
    <row r="16" spans="2:7" x14ac:dyDescent="0.3">
      <c r="D16" s="3">
        <v>41165</v>
      </c>
      <c r="E16" s="1">
        <v>86949.84</v>
      </c>
      <c r="F16" s="1">
        <v>0</v>
      </c>
      <c r="G16" s="1">
        <v>259.96999999999997</v>
      </c>
    </row>
    <row r="17" spans="2:7" x14ac:dyDescent="0.3">
      <c r="B17" t="s">
        <v>92</v>
      </c>
      <c r="C17" t="s">
        <v>47</v>
      </c>
      <c r="E17" s="1"/>
      <c r="F17" s="1"/>
      <c r="G17" s="1"/>
    </row>
    <row r="18" spans="2:7" x14ac:dyDescent="0.3">
      <c r="D18" s="3">
        <v>41165</v>
      </c>
      <c r="E18" s="1">
        <v>821.99999999999989</v>
      </c>
      <c r="F18" s="1">
        <v>0</v>
      </c>
      <c r="G18" s="1">
        <v>821.99999999999989</v>
      </c>
    </row>
    <row r="19" spans="2:7" x14ac:dyDescent="0.3">
      <c r="B19" t="s">
        <v>66</v>
      </c>
      <c r="C19" t="s">
        <v>67</v>
      </c>
      <c r="E19" s="1"/>
      <c r="F19" s="1"/>
      <c r="G19" s="1"/>
    </row>
    <row r="20" spans="2:7" x14ac:dyDescent="0.3">
      <c r="D20" s="3">
        <v>41165</v>
      </c>
      <c r="E20" s="1">
        <v>200615.42</v>
      </c>
      <c r="F20" s="1">
        <v>0</v>
      </c>
      <c r="G20" s="1">
        <v>521.16999999999996</v>
      </c>
    </row>
    <row r="21" spans="2:7" x14ac:dyDescent="0.3">
      <c r="B21" t="s">
        <v>57</v>
      </c>
      <c r="C21" t="s">
        <v>41</v>
      </c>
      <c r="E21" s="1"/>
      <c r="F21" s="1"/>
      <c r="G21" s="1"/>
    </row>
    <row r="22" spans="2:7" x14ac:dyDescent="0.3">
      <c r="D22" s="3">
        <v>41165</v>
      </c>
      <c r="E22" s="1">
        <v>537967</v>
      </c>
      <c r="F22" s="1">
        <v>10820.18</v>
      </c>
      <c r="G22" s="1">
        <v>4444.8</v>
      </c>
    </row>
    <row r="23" spans="2:7" x14ac:dyDescent="0.3">
      <c r="B23" t="s">
        <v>87</v>
      </c>
      <c r="C23" t="s">
        <v>88</v>
      </c>
      <c r="E23" s="1"/>
      <c r="F23" s="1"/>
      <c r="G23" s="1"/>
    </row>
    <row r="24" spans="2:7" x14ac:dyDescent="0.3">
      <c r="D24" s="3">
        <v>41165</v>
      </c>
      <c r="E24" s="1">
        <v>115966.31000000001</v>
      </c>
      <c r="F24" s="1">
        <v>0</v>
      </c>
      <c r="G24" s="1">
        <v>6349.7</v>
      </c>
    </row>
    <row r="25" spans="2:7" x14ac:dyDescent="0.3">
      <c r="B25" t="s">
        <v>43</v>
      </c>
      <c r="C25" t="s">
        <v>44</v>
      </c>
      <c r="E25" s="1"/>
      <c r="F25" s="1"/>
      <c r="G25" s="1"/>
    </row>
    <row r="26" spans="2:7" x14ac:dyDescent="0.3">
      <c r="D26" s="3">
        <v>41165</v>
      </c>
      <c r="E26" s="1">
        <v>2461</v>
      </c>
      <c r="F26" s="1">
        <v>0</v>
      </c>
      <c r="G26" s="1">
        <v>621.59999999999991</v>
      </c>
    </row>
    <row r="27" spans="2:7" x14ac:dyDescent="0.3">
      <c r="B27" t="s">
        <v>53</v>
      </c>
      <c r="C27" t="s">
        <v>44</v>
      </c>
      <c r="E27" s="1"/>
      <c r="F27" s="1"/>
      <c r="G27" s="1"/>
    </row>
    <row r="28" spans="2:7" x14ac:dyDescent="0.3">
      <c r="D28" s="3">
        <v>41165</v>
      </c>
      <c r="E28" s="1">
        <v>147258.97</v>
      </c>
      <c r="F28" s="1">
        <v>8548.9699999999993</v>
      </c>
      <c r="G28" s="1">
        <v>3804.0699999999997</v>
      </c>
    </row>
    <row r="29" spans="2:7" x14ac:dyDescent="0.3">
      <c r="B29" t="s">
        <v>49</v>
      </c>
      <c r="C29" t="s">
        <v>47</v>
      </c>
      <c r="E29" s="1"/>
      <c r="F29" s="1"/>
      <c r="G29" s="1"/>
    </row>
    <row r="30" spans="2:7" x14ac:dyDescent="0.3">
      <c r="D30" s="3">
        <v>41165</v>
      </c>
      <c r="E30" s="1">
        <v>255797.35</v>
      </c>
      <c r="F30" s="1">
        <v>1354.5</v>
      </c>
      <c r="G30" s="1">
        <v>8148.4800000000005</v>
      </c>
    </row>
    <row r="31" spans="2:7" x14ac:dyDescent="0.3">
      <c r="B31" t="s">
        <v>95</v>
      </c>
      <c r="E31" s="1">
        <v>1431059.0400000003</v>
      </c>
      <c r="F31" s="1">
        <v>229278.33</v>
      </c>
      <c r="G31" s="1">
        <v>29552.21</v>
      </c>
    </row>
  </sheetData>
  <conditionalFormatting pivot="1" sqref="E3:E31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F3:F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:G31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{A21F05E0-2611-4B8A-9B9E-00E5753D2D4E}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21F05E0-2611-4B8A-9B9E-00E5753D2D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G3:G31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DE5A-B0CE-40B0-B90A-13DD0645D08A}">
  <dimension ref="A1:D9"/>
  <sheetViews>
    <sheetView workbookViewId="0"/>
  </sheetViews>
  <sheetFormatPr defaultRowHeight="14.4" x14ac:dyDescent="0.3"/>
  <sheetData>
    <row r="1" spans="1:4" x14ac:dyDescent="0.3">
      <c r="A1" s="2" t="s">
        <v>101</v>
      </c>
      <c r="B1" s="2" t="s">
        <v>8</v>
      </c>
      <c r="C1" s="2" t="s">
        <v>9</v>
      </c>
      <c r="D1" s="2" t="s">
        <v>10</v>
      </c>
    </row>
    <row r="2" spans="1:4" x14ac:dyDescent="0.3">
      <c r="A2" s="2" t="s">
        <v>11</v>
      </c>
      <c r="B2" s="2" t="s">
        <v>12</v>
      </c>
      <c r="C2" s="2" t="s">
        <v>40</v>
      </c>
      <c r="D2" s="2" t="s">
        <v>15</v>
      </c>
    </row>
    <row r="9" spans="1:4" x14ac:dyDescent="0.3">
      <c r="C9" s="2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8136-0242-4B7D-9D2E-D523319B4548}">
  <dimension ref="A1:D9"/>
  <sheetViews>
    <sheetView workbookViewId="0"/>
  </sheetViews>
  <sheetFormatPr defaultRowHeight="14.4" x14ac:dyDescent="0.3"/>
  <sheetData>
    <row r="1" spans="1:4" x14ac:dyDescent="0.3">
      <c r="A1" s="2" t="s">
        <v>101</v>
      </c>
      <c r="B1" s="2" t="s">
        <v>8</v>
      </c>
      <c r="C1" s="2" t="s">
        <v>9</v>
      </c>
      <c r="D1" s="2" t="s">
        <v>10</v>
      </c>
    </row>
    <row r="2" spans="1:4" x14ac:dyDescent="0.3">
      <c r="A2" s="2" t="s">
        <v>11</v>
      </c>
      <c r="B2" s="2" t="s">
        <v>12</v>
      </c>
      <c r="C2" s="2" t="s">
        <v>40</v>
      </c>
      <c r="D2" s="2" t="s">
        <v>15</v>
      </c>
    </row>
    <row r="9" spans="1:4" x14ac:dyDescent="0.3">
      <c r="C9" s="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2019-03-13T23:25:04Z</dcterms:created>
  <dcterms:modified xsi:type="dcterms:W3CDTF">2019-05-14T18:17:53Z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</vt:lpwstr>
  </property>
</Properties>
</file>