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s\Downloads\"/>
    </mc:Choice>
  </mc:AlternateContent>
  <bookViews>
    <workbookView xWindow="0" yWindow="0" windowWidth="17895" windowHeight="8805" activeTab="1"/>
  </bookViews>
  <sheets>
    <sheet name="Venta diaria" sheetId="1" r:id="rId1"/>
    <sheet name="Hoja3" sheetId="3" r:id="rId2"/>
    <sheet name="Sheet1" sheetId="4" state="veryHidden" r:id="rId3"/>
    <sheet name="Sheet2" sheetId="5" state="veryHidden" r:id="rId4"/>
    <sheet name="Sheet3" sheetId="6" state="veryHidden" r:id="rId5"/>
  </sheets>
  <definedNames>
    <definedName name="ReporteDiario">'Venta diaria'!$I$9:$U$15</definedName>
  </definedNames>
  <calcPr calcId="162913"/>
  <pivotCaches>
    <pivotCache cacheId="7" r:id="rId6"/>
  </pivotCaches>
</workbook>
</file>

<file path=xl/calcChain.xml><?xml version="1.0" encoding="utf-8"?>
<calcChain xmlns="http://schemas.openxmlformats.org/spreadsheetml/2006/main">
  <c r="B11" i="1" l="1"/>
  <c r="B12" i="1"/>
  <c r="B13" i="1"/>
  <c r="B14" i="1"/>
  <c r="P11" i="1" l="1"/>
  <c r="R11" i="1"/>
  <c r="P12" i="1"/>
  <c r="R12" i="1"/>
  <c r="P13" i="1"/>
  <c r="R13" i="1"/>
  <c r="P14" i="1"/>
  <c r="R14" i="1"/>
  <c r="U11" i="1"/>
  <c r="U12" i="1"/>
  <c r="U13" i="1"/>
  <c r="U14" i="1"/>
  <c r="P10" i="1"/>
  <c r="R10" i="1"/>
  <c r="U10" i="1"/>
</calcChain>
</file>

<file path=xl/sharedStrings.xml><?xml version="1.0" encoding="utf-8"?>
<sst xmlns="http://schemas.openxmlformats.org/spreadsheetml/2006/main" count="329" uniqueCount="145">
  <si>
    <t>Title</t>
  </si>
  <si>
    <t>value</t>
  </si>
  <si>
    <t>Fecha Inicio</t>
  </si>
  <si>
    <t>Fecha Final</t>
  </si>
  <si>
    <t>Hide</t>
  </si>
  <si>
    <t>Filtro Fecha</t>
  </si>
  <si>
    <t>Filtro documentos validos</t>
  </si>
  <si>
    <t>Numero
 Documento</t>
  </si>
  <si>
    <t>Fecha 
Envio</t>
  </si>
  <si>
    <t>Nombre 
Cliente</t>
  </si>
  <si>
    <t>Codigo 
Cliente</t>
  </si>
  <si>
    <t>Cantidad
Diluido</t>
  </si>
  <si>
    <t>Cantidad 
Original</t>
  </si>
  <si>
    <t>Factor Alcohol</t>
  </si>
  <si>
    <t>Codigo Producto</t>
  </si>
  <si>
    <t>Descripcion 
Producto</t>
  </si>
  <si>
    <t>Fit</t>
  </si>
  <si>
    <t>Nombre
 Corto</t>
  </si>
  <si>
    <t>Tipo
Alcohol</t>
  </si>
  <si>
    <t>Importe Neto</t>
  </si>
  <si>
    <t>Importe con 
Impuesto</t>
  </si>
  <si>
    <t>ALCOHOL</t>
  </si>
  <si>
    <t>IVA1</t>
  </si>
  <si>
    <t>CONIVA13</t>
  </si>
  <si>
    <t>Auto+Ocultar+Valores</t>
  </si>
  <si>
    <t>42736</t>
  </si>
  <si>
    <t>43100</t>
  </si>
  <si>
    <t>=NP("FiltroFecha",K3,K4)</t>
  </si>
  <si>
    <t>=NP("Diferencia",NL("Filtro","Sales Invoice Header","No.","Posting Date",$E$5),NL("Filtro","Sales Cr.Memo Header","Applies-to Doc. No.","Posting Date",$E$5,"External Document No.","ANUL*"))</t>
  </si>
  <si>
    <t>=NL("Filas","Sales Invoice Line",{"Sell-to Customer No.","Quantity","Description","Amount","Shipment Date","Amount Including VAT","Document No.","Line No.","No.","Posting Date"},"Document No.",$E$6,"+Posting Date",$E$5)</t>
  </si>
  <si>
    <t>=NL("Primero","Item",{"Item Disc. Group","Duty Due %"},"No.",$S10)</t>
  </si>
  <si>
    <t>=NF(B10,"Document No.")</t>
  </si>
  <si>
    <t>=NL("Suma","Sales Invoice Line","Amount Including VAT","Type","G/L Account","No.",21030103,"Document No.",D10)</t>
  </si>
  <si>
    <t>=NL("Suma","Sales Invoice Line","Amount Including VAT","Type","G/L Account","No.",21030302,"Document No.",D10)</t>
  </si>
  <si>
    <t>=NF($B10,"Amount Including VAT")</t>
  </si>
  <si>
    <t>=NF($C10,"Duty Due %")</t>
  </si>
  <si>
    <t>=NF($C10,"Item Disc. Group")</t>
  </si>
  <si>
    <t>=NF($B10,"Sell-to Customer No.")</t>
  </si>
  <si>
    <t>=NL("Primero","Customer","Name","No.",K10)</t>
  </si>
  <si>
    <t>=NF($B10,"Posting Date")</t>
  </si>
  <si>
    <t>=NL("Primero","Sales Invoice Header","External Document No.","No.",D10)</t>
  </si>
  <si>
    <t>=NF($B10,"Quantity")</t>
  </si>
  <si>
    <t>=IF(I10=0,O10,O10*I10)</t>
  </si>
  <si>
    <t>=NF($B10,"Amount")</t>
  </si>
  <si>
    <t>=+E10+F10+G10</t>
  </si>
  <si>
    <t>=NF($B10,"No.")</t>
  </si>
  <si>
    <t>=NF($B10,"Description")</t>
  </si>
  <si>
    <t>=SUBSTITUTE(T10,"ALCOHOL","")</t>
  </si>
  <si>
    <t>Auto+ocultar+valores+Formulas=Sheet1,Sheet2+FormulasOnly</t>
  </si>
  <si>
    <t>Auto</t>
  </si>
  <si>
    <t>Auto+ocultar+valores+Formulas=Sheet3,Sheet1,Sheet2</t>
  </si>
  <si>
    <t>="""Demo Database NAV (10-0)"",""CRONUS USA, Inc."",""113"",""2"",""50000"",""15"",""1.00000000000000000000"",""11"",""Server - Enterprise Package"",""29"",""533.60000000000000000000"",""10"",""12/3/2017"",""30"",""533.60000000000000000000"",""3"",""103030"",""4"",""20000"",""6"",""8924-W"",""131"","""&amp;"12/3/2017"""</t>
  </si>
  <si>
    <t>=NL("Primero","Item",{"Item Disc. Group","Duty Due %"},"No.",$S11)</t>
  </si>
  <si>
    <t>=NF(B11,"Document No.")</t>
  </si>
  <si>
    <t>=NL("Suma","Sales Invoice Line","Amount Including VAT","Type","G/L Account","No.",21030103,"Document No.",D11)</t>
  </si>
  <si>
    <t>=NL("Suma","Sales Invoice Line","Amount Including VAT","Type","G/L Account","No.",21030302,"Document No.",D11)</t>
  </si>
  <si>
    <t>=NF($B11,"Amount Including VAT")</t>
  </si>
  <si>
    <t>=NF($C11,"Duty Due %")</t>
  </si>
  <si>
    <t>=NF($C11,"Item Disc. Group")</t>
  </si>
  <si>
    <t>=NF($B11,"Sell-to Customer No.")</t>
  </si>
  <si>
    <t>=NL("Primero","Customer","Name","No.",K11)</t>
  </si>
  <si>
    <t>=NF($B11,"Posting Date")</t>
  </si>
  <si>
    <t>=NL("Primero","Sales Invoice Header","External Document No.","No.",D11)</t>
  </si>
  <si>
    <t>=NF($B11,"Quantity")</t>
  </si>
  <si>
    <t>=IF(I11=0,O11,O11*I11)</t>
  </si>
  <si>
    <t>=NF($B11,"Amount")</t>
  </si>
  <si>
    <t>=+E11+F11+G11</t>
  </si>
  <si>
    <t>=NF($B11,"No.")</t>
  </si>
  <si>
    <t>=NF($B11,"Description")</t>
  </si>
  <si>
    <t>=SUBSTITUTE(T11,"ALCOHOL","")</t>
  </si>
  <si>
    <t>="""Demo Database NAV (10-0)"",""CRONUS USA, Inc."",""113"",""2"",""40000"",""15"",""1.00000000000000000000"",""11"",""Server - Enterprise Package"",""29"",""533.60000000000000000000"",""10"",""12/11/2017"",""30"",""565.62000000000000000000"",""3"",""103029"",""4"",""30000"",""6"",""8924-W"",""131"","&amp;"""12/11/2017"""</t>
  </si>
  <si>
    <t>=NL("Primero","Item",{"Item Disc. Group","Duty Due %"},"No.",$S12)</t>
  </si>
  <si>
    <t>=NF(B12,"Document No.")</t>
  </si>
  <si>
    <t>=NL("Suma","Sales Invoice Line","Amount Including VAT","Type","G/L Account","No.",21030103,"Document No.",D12)</t>
  </si>
  <si>
    <t>=NL("Suma","Sales Invoice Line","Amount Including VAT","Type","G/L Account","No.",21030302,"Document No.",D12)</t>
  </si>
  <si>
    <t>=NF($B12,"Amount Including VAT")</t>
  </si>
  <si>
    <t>=NF($C12,"Duty Due %")</t>
  </si>
  <si>
    <t>=NF($C12,"Item Disc. Group")</t>
  </si>
  <si>
    <t>=NF($B12,"Sell-to Customer No.")</t>
  </si>
  <si>
    <t>=NL("Primero","Customer","Name","No.",K12)</t>
  </si>
  <si>
    <t>=NF($B12,"Posting Date")</t>
  </si>
  <si>
    <t>=NL("Primero","Sales Invoice Header","External Document No.","No.",D12)</t>
  </si>
  <si>
    <t>=NF($B12,"Quantity")</t>
  </si>
  <si>
    <t>=IF(I12=0,O12,O12*I12)</t>
  </si>
  <si>
    <t>=NF($B12,"Amount")</t>
  </si>
  <si>
    <t>=+E12+F12+G12</t>
  </si>
  <si>
    <t>=NF($B12,"No.")</t>
  </si>
  <si>
    <t>=NF($B12,"Description")</t>
  </si>
  <si>
    <t>=SUBSTITUTE(T12,"ALCOHOL","")</t>
  </si>
  <si>
    <t>="""Demo Database NAV (10-0)"",""CRONUS USA, Inc."",""113"",""2"",""40000"",""15"",""2.00000000000000000000"",""11"",""Computer - TURBO Package"",""29"",""576.80000000000000000000"",""10"",""12/11/2017"",""30"",""611.41000000000000000000"",""3"",""103029"",""4"",""20000"",""6"",""8916-W"",""131"",""12"&amp;"/11/2017"""</t>
  </si>
  <si>
    <t>=NL("Primero","Item",{"Item Disc. Group","Duty Due %"},"No.",$S13)</t>
  </si>
  <si>
    <t>=NF(B13,"Document No.")</t>
  </si>
  <si>
    <t>=NL("Suma","Sales Invoice Line","Amount Including VAT","Type","G/L Account","No.",21030103,"Document No.",D13)</t>
  </si>
  <si>
    <t>=NL("Suma","Sales Invoice Line","Amount Including VAT","Type","G/L Account","No.",21030302,"Document No.",D13)</t>
  </si>
  <si>
    <t>=NF($B13,"Amount Including VAT")</t>
  </si>
  <si>
    <t>=NF($C13,"Duty Due %")</t>
  </si>
  <si>
    <t>=NF($C13,"Item Disc. Group")</t>
  </si>
  <si>
    <t>=NF($B13,"Sell-to Customer No.")</t>
  </si>
  <si>
    <t>=NL("Primero","Customer","Name","No.",K13)</t>
  </si>
  <si>
    <t>=NF($B13,"Posting Date")</t>
  </si>
  <si>
    <t>=NL("Primero","Sales Invoice Header","External Document No.","No.",D13)</t>
  </si>
  <si>
    <t>=NF($B13,"Quantity")</t>
  </si>
  <si>
    <t>=IF(I13=0,O13,O13*I13)</t>
  </si>
  <si>
    <t>=NF($B13,"Amount")</t>
  </si>
  <si>
    <t>=+E13+F13+G13</t>
  </si>
  <si>
    <t>=NF($B13,"No.")</t>
  </si>
  <si>
    <t>=NF($B13,"Description")</t>
  </si>
  <si>
    <t>=SUBSTITUTE(T13,"ALCOHOL","")</t>
  </si>
  <si>
    <t>="""Demo Database NAV (10-0)"",""CRONUS USA, Inc."",""113"",""2"",""40000"",""15"",""3.00000000000000000000"",""11"",""Computer - Highline Package"",""29"",""527.70000000000000000000"",""10"",""12/11/2017"",""30"",""559.36000000000000000000"",""3"",""103029"",""4"",""10000"",""6"",""8908-W"",""131"","&amp;"""12/11/2017"""</t>
  </si>
  <si>
    <t>=NL("Primero","Item",{"Item Disc. Group","Duty Due %"},"No.",$S14)</t>
  </si>
  <si>
    <t>=NF(B14,"Document No.")</t>
  </si>
  <si>
    <t>=NL("Suma","Sales Invoice Line","Amount Including VAT","Type","G/L Account","No.",21030103,"Document No.",D14)</t>
  </si>
  <si>
    <t>=NL("Suma","Sales Invoice Line","Amount Including VAT","Type","G/L Account","No.",21030302,"Document No.",D14)</t>
  </si>
  <si>
    <t>=NF($B14,"Amount Including VAT")</t>
  </si>
  <si>
    <t>=NF($C14,"Duty Due %")</t>
  </si>
  <si>
    <t>=NF($C14,"Item Disc. Group")</t>
  </si>
  <si>
    <t>=NF($B14,"Sell-to Customer No.")</t>
  </si>
  <si>
    <t>=NL("Primero","Customer","Name","No.",K14)</t>
  </si>
  <si>
    <t>=NF($B14,"Posting Date")</t>
  </si>
  <si>
    <t>=NL("Primero","Sales Invoice Header","External Document No.","No.",D14)</t>
  </si>
  <si>
    <t>=NF($B14,"Quantity")</t>
  </si>
  <si>
    <t>=IF(I14=0,O14,O14*I14)</t>
  </si>
  <si>
    <t>=NF($B14,"Amount")</t>
  </si>
  <si>
    <t>=+E14+F14+G14</t>
  </si>
  <si>
    <t>=NF($B14,"No.")</t>
  </si>
  <si>
    <t>=NF($B14,"Description")</t>
  </si>
  <si>
    <t>=SUBSTITUTE(T14,"ALCOHOL","")</t>
  </si>
  <si>
    <t>Auto+ocultar+valores+Formulas=Sheet3,Sheet1,Sheet2+FormulasOnly</t>
  </si>
  <si>
    <t>1/1/2017..12/31/2017</t>
  </si>
  <si>
    <t>||"Difference","||""Filter"",""Sales Invoice Header"",""No."",""Posting Date"",""1/1/2017..12/31/2017"","""","""","""","""","""","""","""","""","""","""","""","""","""","""","""","""","""",""""","||""Filter"",""Sales Cr.Memo Header"",""Applies-to Doc. No."",""Posting Date"",""1/1/2017..12/31/2017"",""External Document No."",""ANUL*"","""","""","""","""","""","""","""","""","""","""","""","""","""","""","""","""""</t>
  </si>
  <si>
    <t>"Demo Database NAV (10-0)","CRONUS USA, Inc.","27","14","","39","0.00000000000000000000"</t>
  </si>
  <si>
    <t>103030</t>
  </si>
  <si>
    <t/>
  </si>
  <si>
    <t>50000</t>
  </si>
  <si>
    <t>Guildford Water Department</t>
  </si>
  <si>
    <t>8916-W</t>
  </si>
  <si>
    <t>Computer - TURBO Package</t>
  </si>
  <si>
    <t>8924-W</t>
  </si>
  <si>
    <t>Server - Enterprise Package</t>
  </si>
  <si>
    <t>103029</t>
  </si>
  <si>
    <t>40000</t>
  </si>
  <si>
    <t>Deerfield Graphics Company</t>
  </si>
  <si>
    <t>8908-W</t>
  </si>
  <si>
    <t>Computer - Highline Package</t>
  </si>
  <si>
    <t>"Demo Database NAV (10-0)","CRONUS USA, Inc.","113","2","50000","15","1.00000000000000000000","11","Computer - TURBO Package","29","288.40000000000000000000","10","12/3/2017","30","288.40000000000000000000","3","103030","4","10000","6","8916-W","131","12/3/2017"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</si>
</sst>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Border="1"/>
    <xf numFmtId="0" fontId="1" fillId="0" borderId="2" xfId="1" applyBorder="1" applyAlignment="1">
      <alignment horizontal="center" wrapText="1"/>
    </xf>
    <xf numFmtId="0" fontId="0" fillId="0" borderId="2" xfId="0" applyBorder="1"/>
    <xf numFmtId="14" fontId="0" fillId="0" borderId="2" xfId="0" applyNumberFormat="1" applyBorder="1"/>
    <xf numFmtId="2" fontId="0" fillId="0" borderId="2" xfId="0" applyNumberFormat="1" applyBorder="1"/>
    <xf numFmtId="0" fontId="0" fillId="0" borderId="0" xfId="0" applyAlignment="1">
      <alignment horizontal="left"/>
    </xf>
    <xf numFmtId="164" fontId="0" fillId="0" borderId="2" xfId="0" applyNumberFormat="1" applyBorder="1"/>
    <xf numFmtId="15" fontId="0" fillId="0" borderId="0" xfId="0" applyNumberFormat="1" applyAlignment="1">
      <alignment horizontal="left"/>
    </xf>
    <xf numFmtId="0" fontId="1" fillId="0" borderId="3" xfId="1" applyFill="1" applyBorder="1" applyAlignment="1">
      <alignment horizontal="center" wrapText="1"/>
    </xf>
    <xf numFmtId="0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van M. Schallerer" refreshedDate="42940.648731018518" createdVersion="4" refreshedVersion="6" minRefreshableVersion="3" recordCount="6">
  <cacheSource type="worksheet">
    <worksheetSource name="ReporteDiario"/>
  </cacheSource>
  <cacheFields count="13">
    <cacheField name="Factor Alcohol" numFmtId="0">
      <sharedItems containsString="0" containsBlank="1" containsNumber="1" containsInteger="1" minValue="0" maxValue="0"/>
    </cacheField>
    <cacheField name="Tipo_x000a_Alcohol" numFmtId="0">
      <sharedItems containsBlank="1"/>
    </cacheField>
    <cacheField name="Codigo _x000a_Cliente" numFmtId="0">
      <sharedItems containsBlank="1"/>
    </cacheField>
    <cacheField name="Nombre _x000a_Cliente" numFmtId="0">
      <sharedItems containsBlank="1"/>
    </cacheField>
    <cacheField name="Fecha _x000a_Envio" numFmtId="0">
      <sharedItems containsNonDate="0" containsDate="1" containsString="0" containsBlank="1" minDate="2017-12-03T00:00:00" maxDate="2017-12-12T00:00:00" count="3">
        <d v="2017-12-03T00:00:00"/>
        <d v="2017-12-11T00:00:00"/>
        <m/>
      </sharedItems>
      <fieldGroup base="4">
        <rangePr groupBy="months" startDate="2017-12-03T00:00:00" endDate="2017-12-1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2/2017"/>
        </groupItems>
      </fieldGroup>
    </cacheField>
    <cacheField name="Numero_x000a_ Documento" numFmtId="0">
      <sharedItems containsBlank="1"/>
    </cacheField>
    <cacheField name="Cantidad_x000a_Diluido" numFmtId="0">
      <sharedItems containsString="0" containsBlank="1" containsNumber="1" containsInteger="1" minValue="1" maxValue="3"/>
    </cacheField>
    <cacheField name="Cantidad _x000a_Original" numFmtId="0">
      <sharedItems containsString="0" containsBlank="1" containsNumber="1" containsInteger="1" minValue="1" maxValue="3"/>
    </cacheField>
    <cacheField name="Importe Neto" numFmtId="0">
      <sharedItems containsString="0" containsBlank="1" containsNumber="1" minValue="288.39999999999998" maxValue="576.79999999999995"/>
    </cacheField>
    <cacheField name="Importe con _x000a_Impuesto" numFmtId="0">
      <sharedItems containsString="0" containsBlank="1" containsNumber="1" minValue="288.39999999999998" maxValue="611.41"/>
    </cacheField>
    <cacheField name="Codigo Producto" numFmtId="0">
      <sharedItems containsBlank="1"/>
    </cacheField>
    <cacheField name="Descripcion _x000a_Producto" numFmtId="0">
      <sharedItems containsBlank="1"/>
    </cacheField>
    <cacheField name="Nombre_x000a_ Corto" numFmtId="0">
      <sharedItems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n v="0"/>
    <s v=""/>
    <s v="50000"/>
    <s v="Guildford Water Department"/>
    <x v="0"/>
    <s v=""/>
    <n v="1"/>
    <n v="1"/>
    <n v="288.39999999999998"/>
    <n v="288.39999999999998"/>
    <s v="8916-W"/>
    <s v="Computer - TURBO Package"/>
    <s v="Computer - TURBO Package"/>
  </r>
  <r>
    <n v="0"/>
    <s v=""/>
    <s v="50000"/>
    <s v="Guildford Water Department"/>
    <x v="0"/>
    <s v=""/>
    <n v="1"/>
    <n v="1"/>
    <n v="533.6"/>
    <n v="533.6"/>
    <s v="8924-W"/>
    <s v="Server - Enterprise Package"/>
    <s v="Server - Enterprise Package"/>
  </r>
  <r>
    <n v="0"/>
    <s v=""/>
    <s v="40000"/>
    <s v="Deerfield Graphics Company"/>
    <x v="1"/>
    <s v=""/>
    <n v="1"/>
    <n v="1"/>
    <n v="533.6"/>
    <n v="565.62"/>
    <s v="8924-W"/>
    <s v="Server - Enterprise Package"/>
    <s v="Server - Enterprise Package"/>
  </r>
  <r>
    <n v="0"/>
    <s v=""/>
    <s v="40000"/>
    <s v="Deerfield Graphics Company"/>
    <x v="1"/>
    <s v=""/>
    <n v="2"/>
    <n v="2"/>
    <n v="576.79999999999995"/>
    <n v="611.41"/>
    <s v="8916-W"/>
    <s v="Computer - TURBO Package"/>
    <s v="Computer - TURBO Package"/>
  </r>
  <r>
    <n v="0"/>
    <s v=""/>
    <s v="40000"/>
    <s v="Deerfield Graphics Company"/>
    <x v="1"/>
    <s v=""/>
    <n v="3"/>
    <n v="3"/>
    <n v="527.70000000000005"/>
    <n v="559.36"/>
    <s v="8908-W"/>
    <s v="Computer - Highline Package"/>
    <s v="Computer - Highline Package"/>
  </r>
  <r>
    <m/>
    <m/>
    <m/>
    <m/>
    <x v="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amica1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 chartFormat="4">
  <location ref="C5:E22" firstHeaderRow="1" firstDataRow="1" firstDataCol="0"/>
  <pivotFields count="13"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opLeftCell="E1" workbookViewId="0">
      <selection activeCell="F15" sqref="F15"/>
    </sheetView>
  </sheetViews>
  <sheetFormatPr defaultColWidth="11.42578125" defaultRowHeight="15" x14ac:dyDescent="0.25"/>
  <cols>
    <col min="1" max="3" width="11" hidden="1" customWidth="1"/>
    <col min="4" max="4" width="11" customWidth="1"/>
    <col min="5" max="7" width="11" hidden="1" customWidth="1"/>
    <col min="9" max="10" width="11" customWidth="1"/>
    <col min="12" max="12" width="27" bestFit="1" customWidth="1"/>
    <col min="14" max="14" width="13.85546875" bestFit="1" customWidth="1"/>
    <col min="16" max="16" width="11.42578125" bestFit="1" customWidth="1"/>
    <col min="20" max="20" width="27" bestFit="1" customWidth="1"/>
    <col min="21" max="21" width="17" hidden="1" customWidth="1"/>
  </cols>
  <sheetData>
    <row r="1" spans="1:21" hidden="1" x14ac:dyDescent="0.25">
      <c r="A1" t="s">
        <v>50</v>
      </c>
      <c r="B1" t="s">
        <v>4</v>
      </c>
      <c r="C1" t="s">
        <v>4</v>
      </c>
      <c r="E1" t="s">
        <v>4</v>
      </c>
      <c r="F1" t="s">
        <v>4</v>
      </c>
      <c r="G1" t="s">
        <v>4</v>
      </c>
      <c r="H1" t="s">
        <v>0</v>
      </c>
      <c r="K1" t="s">
        <v>1</v>
      </c>
      <c r="L1" t="s">
        <v>16</v>
      </c>
      <c r="T1" t="s">
        <v>16</v>
      </c>
      <c r="U1" t="s">
        <v>4</v>
      </c>
    </row>
    <row r="3" spans="1:21" x14ac:dyDescent="0.25">
      <c r="H3" t="s">
        <v>2</v>
      </c>
      <c r="K3" s="1">
        <v>42736</v>
      </c>
    </row>
    <row r="4" spans="1:21" x14ac:dyDescent="0.25">
      <c r="H4" t="s">
        <v>3</v>
      </c>
      <c r="K4" s="1">
        <v>43100</v>
      </c>
    </row>
    <row r="5" spans="1:21" hidden="1" x14ac:dyDescent="0.25">
      <c r="A5" t="s">
        <v>4</v>
      </c>
      <c r="B5" t="s">
        <v>5</v>
      </c>
      <c r="E5" t="s">
        <v>128</v>
      </c>
    </row>
    <row r="6" spans="1:21" hidden="1" x14ac:dyDescent="0.25">
      <c r="A6" t="s">
        <v>4</v>
      </c>
      <c r="B6" t="s">
        <v>6</v>
      </c>
      <c r="E6" t="s">
        <v>129</v>
      </c>
    </row>
    <row r="9" spans="1:21" ht="45" x14ac:dyDescent="0.25">
      <c r="E9" t="s">
        <v>22</v>
      </c>
      <c r="F9" t="s">
        <v>21</v>
      </c>
      <c r="G9" t="s">
        <v>23</v>
      </c>
      <c r="I9" s="3" t="s">
        <v>13</v>
      </c>
      <c r="J9" s="3" t="s">
        <v>18</v>
      </c>
      <c r="K9" s="3" t="s">
        <v>10</v>
      </c>
      <c r="L9" s="3" t="s">
        <v>9</v>
      </c>
      <c r="M9" s="3" t="s">
        <v>8</v>
      </c>
      <c r="N9" s="3" t="s">
        <v>7</v>
      </c>
      <c r="O9" s="3" t="s">
        <v>11</v>
      </c>
      <c r="P9" s="3" t="s">
        <v>12</v>
      </c>
      <c r="Q9" s="3" t="s">
        <v>19</v>
      </c>
      <c r="R9" s="3" t="s">
        <v>20</v>
      </c>
      <c r="S9" s="3" t="s">
        <v>14</v>
      </c>
      <c r="T9" s="3" t="s">
        <v>15</v>
      </c>
      <c r="U9" s="10" t="s">
        <v>17</v>
      </c>
    </row>
    <row r="10" spans="1:21" x14ac:dyDescent="0.25">
      <c r="B10" t="s">
        <v>144</v>
      </c>
      <c r="C10" s="4" t="s">
        <v>130</v>
      </c>
      <c r="D10" s="2" t="s">
        <v>131</v>
      </c>
      <c r="E10" s="2">
        <v>0</v>
      </c>
      <c r="F10" s="2">
        <v>0</v>
      </c>
      <c r="G10" s="8">
        <v>288.39999999999998</v>
      </c>
      <c r="I10" s="4">
        <v>0</v>
      </c>
      <c r="J10" s="4" t="s">
        <v>132</v>
      </c>
      <c r="K10" s="4" t="s">
        <v>133</v>
      </c>
      <c r="L10" s="4" t="s">
        <v>134</v>
      </c>
      <c r="M10" s="5">
        <v>43072</v>
      </c>
      <c r="N10" s="4" t="s">
        <v>132</v>
      </c>
      <c r="O10" s="6">
        <v>1</v>
      </c>
      <c r="P10" s="6">
        <f>IF(I10=0,O10,O10*I10)</f>
        <v>1</v>
      </c>
      <c r="Q10" s="8">
        <v>288.39999999999998</v>
      </c>
      <c r="R10" s="8">
        <f>+E10+F10+G10</f>
        <v>288.39999999999998</v>
      </c>
      <c r="S10" s="6" t="s">
        <v>135</v>
      </c>
      <c r="T10" s="6" t="s">
        <v>136</v>
      </c>
      <c r="U10" t="str">
        <f>SUBSTITUTE(T10,"ALCOHOL","")</f>
        <v>Computer - TURBO Package</v>
      </c>
    </row>
    <row r="11" spans="1:21" x14ac:dyDescent="0.25">
      <c r="A11" t="s">
        <v>49</v>
      </c>
      <c r="B11" t="str">
        <f>"""Demo Database NAV (10-0)"",""CRONUS USA, Inc."",""113"",""2"",""50000"",""15"",""1.00000000000000000000"",""11"",""Server - Enterprise Package"",""29"",""533.60000000000000000000"",""10"",""12/3/2017"",""30"",""533.60000000000000000000"",""3"",""103030"",""4"",""20000"",""6"",""8924-W"",""131"","""&amp;"12/3/2017"""</f>
        <v>"Demo Database NAV (10-0)","CRONUS USA, Inc.","113","2","50000","15","1.00000000000000000000","11","Server - Enterprise Package","29","533.60000000000000000000","10","12/3/2017","30","533.60000000000000000000","3","103030","4","20000","6","8924-W","131","12/3/2017"</v>
      </c>
      <c r="C11" s="4" t="s">
        <v>130</v>
      </c>
      <c r="D11" s="2" t="s">
        <v>131</v>
      </c>
      <c r="E11" s="2">
        <v>0</v>
      </c>
      <c r="F11" s="2">
        <v>0</v>
      </c>
      <c r="G11" s="8">
        <v>533.6</v>
      </c>
      <c r="I11" s="4">
        <v>0</v>
      </c>
      <c r="J11" s="4" t="s">
        <v>132</v>
      </c>
      <c r="K11" s="4" t="s">
        <v>133</v>
      </c>
      <c r="L11" s="4" t="s">
        <v>134</v>
      </c>
      <c r="M11" s="5">
        <v>43072</v>
      </c>
      <c r="N11" s="4" t="s">
        <v>132</v>
      </c>
      <c r="O11" s="6">
        <v>1</v>
      </c>
      <c r="P11" s="6">
        <f t="shared" ref="P11:P14" si="0">IF(I11=0,O11,O11*I11)</f>
        <v>1</v>
      </c>
      <c r="Q11" s="8">
        <v>533.6</v>
      </c>
      <c r="R11" s="8">
        <f t="shared" ref="R11:R14" si="1">+E11+F11+G11</f>
        <v>533.6</v>
      </c>
      <c r="S11" s="6" t="s">
        <v>137</v>
      </c>
      <c r="T11" s="6" t="s">
        <v>138</v>
      </c>
      <c r="U11" t="str">
        <f t="shared" ref="U11:U14" si="2">SUBSTITUTE(T11,"ALCOHOL","")</f>
        <v>Server - Enterprise Package</v>
      </c>
    </row>
    <row r="12" spans="1:21" x14ac:dyDescent="0.25">
      <c r="A12" t="s">
        <v>49</v>
      </c>
      <c r="B12" t="str">
        <f>"""Demo Database NAV (10-0)"",""CRONUS USA, Inc."",""113"",""2"",""40000"",""15"",""1.00000000000000000000"",""11"",""Server - Enterprise Package"",""29"",""533.60000000000000000000"",""10"",""12/11/2017"",""30"",""565.62000000000000000000"",""3"",""103029"",""4"",""30000"",""6"",""8924-W"",""131"","&amp;"""12/11/2017"""</f>
        <v>"Demo Database NAV (10-0)","CRONUS USA, Inc.","113","2","40000","15","1.00000000000000000000","11","Server - Enterprise Package","29","533.60000000000000000000","10","12/11/2017","30","565.62000000000000000000","3","103029","4","30000","6","8924-W","131","12/11/2017"</v>
      </c>
      <c r="C12" s="4" t="s">
        <v>130</v>
      </c>
      <c r="D12" s="2" t="s">
        <v>139</v>
      </c>
      <c r="E12" s="2">
        <v>0</v>
      </c>
      <c r="F12" s="2">
        <v>0</v>
      </c>
      <c r="G12" s="8">
        <v>565.62</v>
      </c>
      <c r="I12" s="4">
        <v>0</v>
      </c>
      <c r="J12" s="4" t="s">
        <v>132</v>
      </c>
      <c r="K12" s="4" t="s">
        <v>140</v>
      </c>
      <c r="L12" s="4" t="s">
        <v>141</v>
      </c>
      <c r="M12" s="5">
        <v>43080</v>
      </c>
      <c r="N12" s="4" t="s">
        <v>132</v>
      </c>
      <c r="O12" s="6">
        <v>1</v>
      </c>
      <c r="P12" s="6">
        <f t="shared" si="0"/>
        <v>1</v>
      </c>
      <c r="Q12" s="8">
        <v>533.6</v>
      </c>
      <c r="R12" s="8">
        <f t="shared" si="1"/>
        <v>565.62</v>
      </c>
      <c r="S12" s="6" t="s">
        <v>137</v>
      </c>
      <c r="T12" s="6" t="s">
        <v>138</v>
      </c>
      <c r="U12" t="str">
        <f t="shared" si="2"/>
        <v>Server - Enterprise Package</v>
      </c>
    </row>
    <row r="13" spans="1:21" x14ac:dyDescent="0.25">
      <c r="A13" t="s">
        <v>49</v>
      </c>
      <c r="B13" t="str">
        <f>"""Demo Database NAV (10-0)"",""CRONUS USA, Inc."",""113"",""2"",""40000"",""15"",""2.00000000000000000000"",""11"",""Computer - TURBO Package"",""29"",""576.80000000000000000000"",""10"",""12/11/2017"",""30"",""611.41000000000000000000"",""3"",""103029"",""4"",""20000"",""6"",""8916-W"",""131"",""12"&amp;"/11/2017"""</f>
        <v>"Demo Database NAV (10-0)","CRONUS USA, Inc.","113","2","40000","15","2.00000000000000000000","11","Computer - TURBO Package","29","576.80000000000000000000","10","12/11/2017","30","611.41000000000000000000","3","103029","4","20000","6","8916-W","131","12/11/2017"</v>
      </c>
      <c r="C13" s="4" t="s">
        <v>130</v>
      </c>
      <c r="D13" s="2" t="s">
        <v>139</v>
      </c>
      <c r="E13" s="2">
        <v>0</v>
      </c>
      <c r="F13" s="2">
        <v>0</v>
      </c>
      <c r="G13" s="8">
        <v>611.41</v>
      </c>
      <c r="I13" s="4">
        <v>0</v>
      </c>
      <c r="J13" s="4" t="s">
        <v>132</v>
      </c>
      <c r="K13" s="4" t="s">
        <v>140</v>
      </c>
      <c r="L13" s="4" t="s">
        <v>141</v>
      </c>
      <c r="M13" s="5">
        <v>43080</v>
      </c>
      <c r="N13" s="4" t="s">
        <v>132</v>
      </c>
      <c r="O13" s="6">
        <v>2</v>
      </c>
      <c r="P13" s="6">
        <f t="shared" si="0"/>
        <v>2</v>
      </c>
      <c r="Q13" s="8">
        <v>576.79999999999995</v>
      </c>
      <c r="R13" s="8">
        <f t="shared" si="1"/>
        <v>611.41</v>
      </c>
      <c r="S13" s="6" t="s">
        <v>135</v>
      </c>
      <c r="T13" s="6" t="s">
        <v>136</v>
      </c>
      <c r="U13" t="str">
        <f t="shared" si="2"/>
        <v>Computer - TURBO Package</v>
      </c>
    </row>
    <row r="14" spans="1:21" x14ac:dyDescent="0.25">
      <c r="A14" t="s">
        <v>49</v>
      </c>
      <c r="B14" t="str">
        <f>"""Demo Database NAV (10-0)"",""CRONUS USA, Inc."",""113"",""2"",""40000"",""15"",""3.00000000000000000000"",""11"",""Computer - Highline Package"",""29"",""527.70000000000000000000"",""10"",""12/11/2017"",""30"",""559.36000000000000000000"",""3"",""103029"",""4"",""10000"",""6"",""8908-W"",""131"","&amp;"""12/11/2017"""</f>
        <v>"Demo Database NAV (10-0)","CRONUS USA, Inc.","113","2","40000","15","3.00000000000000000000","11","Computer - Highline Package","29","527.70000000000000000000","10","12/11/2017","30","559.36000000000000000000","3","103029","4","10000","6","8908-W","131","12/11/2017"</v>
      </c>
      <c r="C14" s="4" t="s">
        <v>130</v>
      </c>
      <c r="D14" s="2" t="s">
        <v>139</v>
      </c>
      <c r="E14" s="2">
        <v>0</v>
      </c>
      <c r="F14" s="2">
        <v>0</v>
      </c>
      <c r="G14" s="8">
        <v>559.36</v>
      </c>
      <c r="I14" s="4">
        <v>0</v>
      </c>
      <c r="J14" s="4" t="s">
        <v>132</v>
      </c>
      <c r="K14" s="4" t="s">
        <v>140</v>
      </c>
      <c r="L14" s="4" t="s">
        <v>141</v>
      </c>
      <c r="M14" s="5">
        <v>43080</v>
      </c>
      <c r="N14" s="4" t="s">
        <v>132</v>
      </c>
      <c r="O14" s="6">
        <v>3</v>
      </c>
      <c r="P14" s="6">
        <f t="shared" si="0"/>
        <v>3</v>
      </c>
      <c r="Q14" s="8">
        <v>527.70000000000005</v>
      </c>
      <c r="R14" s="8">
        <f t="shared" si="1"/>
        <v>559.36</v>
      </c>
      <c r="S14" s="6" t="s">
        <v>142</v>
      </c>
      <c r="T14" s="6" t="s">
        <v>143</v>
      </c>
      <c r="U14" t="str">
        <f t="shared" si="2"/>
        <v>Computer - Highline Package</v>
      </c>
    </row>
    <row r="15" spans="1:21" x14ac:dyDescent="0.25">
      <c r="H15" s="2"/>
      <c r="I15" s="2"/>
      <c r="J15" s="2"/>
      <c r="K15" s="2"/>
      <c r="L15" s="2"/>
    </row>
    <row r="16" spans="1:21" x14ac:dyDescent="0.25">
      <c r="H16" s="2"/>
      <c r="I16" s="2"/>
      <c r="J16" s="2"/>
      <c r="K16" s="2"/>
      <c r="L16" s="2"/>
    </row>
    <row r="17" spans="8:12" x14ac:dyDescent="0.25">
      <c r="H17" s="2"/>
      <c r="I17" s="2"/>
      <c r="J17" s="2"/>
      <c r="K17" s="2"/>
      <c r="L17" s="2"/>
    </row>
    <row r="18" spans="8:12" x14ac:dyDescent="0.25">
      <c r="H18" s="2"/>
      <c r="I18" s="2"/>
      <c r="J18" s="2"/>
      <c r="K18" s="2"/>
      <c r="L18" s="2"/>
    </row>
    <row r="19" spans="8:12" x14ac:dyDescent="0.25">
      <c r="H19" s="2"/>
      <c r="I19" s="2"/>
      <c r="J19" s="2"/>
      <c r="K19" s="2"/>
      <c r="L19" s="2"/>
    </row>
    <row r="20" spans="8:12" x14ac:dyDescent="0.25">
      <c r="H20" s="2"/>
      <c r="I20" s="2"/>
      <c r="J20" s="2"/>
      <c r="K20" s="2"/>
      <c r="L20" s="2"/>
    </row>
    <row r="21" spans="8:12" x14ac:dyDescent="0.25">
      <c r="H21" s="2"/>
      <c r="I21" s="2"/>
      <c r="J21" s="2"/>
      <c r="K21" s="2"/>
      <c r="L21" s="2"/>
    </row>
    <row r="22" spans="8:12" x14ac:dyDescent="0.25">
      <c r="H22" s="2"/>
      <c r="I22" s="2"/>
      <c r="J22" s="2"/>
      <c r="K22" s="2"/>
      <c r="L22" s="2"/>
    </row>
    <row r="23" spans="8:12" x14ac:dyDescent="0.25">
      <c r="H23" s="2"/>
      <c r="I23" s="2"/>
      <c r="J23" s="2"/>
      <c r="K23" s="2"/>
      <c r="L23" s="2"/>
    </row>
    <row r="24" spans="8:12" x14ac:dyDescent="0.25">
      <c r="H24" s="2"/>
      <c r="I24" s="2"/>
      <c r="J24" s="2"/>
      <c r="K24" s="2"/>
      <c r="L24" s="2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2" workbookViewId="0">
      <selection activeCell="A3" sqref="A3"/>
    </sheetView>
  </sheetViews>
  <sheetFormatPr defaultColWidth="11.42578125" defaultRowHeight="15" x14ac:dyDescent="0.25"/>
  <cols>
    <col min="1" max="1" width="11" hidden="1" customWidth="1"/>
    <col min="3" max="3" width="27" customWidth="1"/>
    <col min="4" max="4" width="21.42578125" customWidth="1"/>
    <col min="12" max="12" width="27" customWidth="1"/>
    <col min="13" max="13" width="21.42578125" customWidth="1"/>
  </cols>
  <sheetData>
    <row r="1" spans="1:5" hidden="1" x14ac:dyDescent="0.25">
      <c r="A1" t="s">
        <v>24</v>
      </c>
    </row>
    <row r="5" spans="1:5" x14ac:dyDescent="0.25">
      <c r="C5" s="12"/>
      <c r="D5" s="13"/>
      <c r="E5" s="14"/>
    </row>
    <row r="6" spans="1:5" x14ac:dyDescent="0.25">
      <c r="C6" s="15"/>
      <c r="D6" s="16"/>
      <c r="E6" s="17"/>
    </row>
    <row r="7" spans="1:5" x14ac:dyDescent="0.25">
      <c r="C7" s="15"/>
      <c r="D7" s="16"/>
      <c r="E7" s="17"/>
    </row>
    <row r="8" spans="1:5" x14ac:dyDescent="0.25">
      <c r="C8" s="15"/>
      <c r="D8" s="16"/>
      <c r="E8" s="17"/>
    </row>
    <row r="9" spans="1:5" x14ac:dyDescent="0.25">
      <c r="C9" s="15"/>
      <c r="D9" s="16"/>
      <c r="E9" s="17"/>
    </row>
    <row r="10" spans="1:5" x14ac:dyDescent="0.25">
      <c r="C10" s="15"/>
      <c r="D10" s="16"/>
      <c r="E10" s="17"/>
    </row>
    <row r="11" spans="1:5" x14ac:dyDescent="0.25">
      <c r="C11" s="15"/>
      <c r="D11" s="16"/>
      <c r="E11" s="17"/>
    </row>
    <row r="12" spans="1:5" x14ac:dyDescent="0.25">
      <c r="C12" s="15"/>
      <c r="D12" s="16"/>
      <c r="E12" s="17"/>
    </row>
    <row r="13" spans="1:5" x14ac:dyDescent="0.25">
      <c r="C13" s="15"/>
      <c r="D13" s="16"/>
      <c r="E13" s="17"/>
    </row>
    <row r="14" spans="1:5" x14ac:dyDescent="0.25">
      <c r="C14" s="15"/>
      <c r="D14" s="16"/>
      <c r="E14" s="17"/>
    </row>
    <row r="15" spans="1:5" x14ac:dyDescent="0.25">
      <c r="C15" s="15"/>
      <c r="D15" s="16"/>
      <c r="E15" s="17"/>
    </row>
    <row r="16" spans="1:5" x14ac:dyDescent="0.25">
      <c r="C16" s="15"/>
      <c r="D16" s="16"/>
      <c r="E16" s="17"/>
    </row>
    <row r="17" spans="3:5" x14ac:dyDescent="0.25">
      <c r="C17" s="15"/>
      <c r="D17" s="16"/>
      <c r="E17" s="17"/>
    </row>
    <row r="18" spans="3:5" x14ac:dyDescent="0.25">
      <c r="C18" s="15"/>
      <c r="D18" s="16"/>
      <c r="E18" s="17"/>
    </row>
    <row r="19" spans="3:5" x14ac:dyDescent="0.25">
      <c r="C19" s="15"/>
      <c r="D19" s="16"/>
      <c r="E19" s="17"/>
    </row>
    <row r="20" spans="3:5" x14ac:dyDescent="0.25">
      <c r="C20" s="15"/>
      <c r="D20" s="16"/>
      <c r="E20" s="17"/>
    </row>
    <row r="21" spans="3:5" x14ac:dyDescent="0.25">
      <c r="C21" s="15"/>
      <c r="D21" s="16"/>
      <c r="E21" s="17"/>
    </row>
    <row r="22" spans="3:5" x14ac:dyDescent="0.25">
      <c r="C22" s="18"/>
      <c r="D22" s="19"/>
      <c r="E22" s="20"/>
    </row>
    <row r="48" spans="3:4" x14ac:dyDescent="0.25">
      <c r="C48" s="9"/>
      <c r="D48" s="11"/>
    </row>
    <row r="49" spans="3:4" x14ac:dyDescent="0.25">
      <c r="C49" s="7"/>
      <c r="D49" s="11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</sheetViews>
  <sheetFormatPr defaultRowHeight="15" x14ac:dyDescent="0.25"/>
  <sheetData>
    <row r="1" spans="1:21" x14ac:dyDescent="0.25">
      <c r="A1" s="21" t="s">
        <v>48</v>
      </c>
      <c r="B1" s="21" t="s">
        <v>4</v>
      </c>
      <c r="C1" s="21" t="s">
        <v>4</v>
      </c>
      <c r="E1" s="21" t="s">
        <v>4</v>
      </c>
      <c r="F1" s="21" t="s">
        <v>4</v>
      </c>
      <c r="G1" s="21" t="s">
        <v>4</v>
      </c>
      <c r="H1" s="21" t="s">
        <v>0</v>
      </c>
      <c r="K1" s="21" t="s">
        <v>1</v>
      </c>
      <c r="L1" s="21" t="s">
        <v>16</v>
      </c>
      <c r="T1" s="21" t="s">
        <v>16</v>
      </c>
      <c r="U1" s="21" t="s">
        <v>4</v>
      </c>
    </row>
    <row r="3" spans="1:21" x14ac:dyDescent="0.25">
      <c r="H3" s="21" t="s">
        <v>2</v>
      </c>
      <c r="K3" s="21" t="s">
        <v>25</v>
      </c>
    </row>
    <row r="4" spans="1:21" x14ac:dyDescent="0.25">
      <c r="H4" s="21" t="s">
        <v>3</v>
      </c>
      <c r="K4" s="21" t="s">
        <v>26</v>
      </c>
    </row>
    <row r="5" spans="1:21" x14ac:dyDescent="0.25">
      <c r="A5" s="21" t="s">
        <v>4</v>
      </c>
      <c r="B5" s="21" t="s">
        <v>5</v>
      </c>
      <c r="E5" s="21" t="s">
        <v>27</v>
      </c>
    </row>
    <row r="6" spans="1:21" x14ac:dyDescent="0.25">
      <c r="A6" s="21" t="s">
        <v>4</v>
      </c>
      <c r="B6" s="21" t="s">
        <v>6</v>
      </c>
      <c r="E6" s="21" t="s">
        <v>28</v>
      </c>
    </row>
    <row r="9" spans="1:21" ht="60" x14ac:dyDescent="0.25">
      <c r="E9" s="21" t="s">
        <v>22</v>
      </c>
      <c r="F9" s="21" t="s">
        <v>21</v>
      </c>
      <c r="G9" s="21" t="s">
        <v>23</v>
      </c>
      <c r="I9" s="21" t="s">
        <v>13</v>
      </c>
      <c r="J9" s="22" t="s">
        <v>18</v>
      </c>
      <c r="K9" s="22" t="s">
        <v>10</v>
      </c>
      <c r="L9" s="22" t="s">
        <v>9</v>
      </c>
      <c r="M9" s="22" t="s">
        <v>8</v>
      </c>
      <c r="N9" s="22" t="s">
        <v>7</v>
      </c>
      <c r="O9" s="22" t="s">
        <v>11</v>
      </c>
      <c r="P9" s="22" t="s">
        <v>12</v>
      </c>
      <c r="Q9" s="21" t="s">
        <v>19</v>
      </c>
      <c r="R9" s="22" t="s">
        <v>20</v>
      </c>
      <c r="S9" s="21" t="s">
        <v>14</v>
      </c>
      <c r="T9" s="22" t="s">
        <v>15</v>
      </c>
      <c r="U9" s="22" t="s">
        <v>17</v>
      </c>
    </row>
    <row r="10" spans="1:21" x14ac:dyDescent="0.25">
      <c r="B10" s="21" t="s">
        <v>29</v>
      </c>
      <c r="C10" s="21" t="s">
        <v>30</v>
      </c>
      <c r="D10" s="21" t="s">
        <v>31</v>
      </c>
      <c r="E10" s="21" t="s">
        <v>32</v>
      </c>
      <c r="F10" s="21" t="s">
        <v>33</v>
      </c>
      <c r="G10" s="21" t="s">
        <v>34</v>
      </c>
      <c r="I10" s="21" t="s">
        <v>35</v>
      </c>
      <c r="J10" s="21" t="s">
        <v>36</v>
      </c>
      <c r="K10" s="21" t="s">
        <v>37</v>
      </c>
      <c r="L10" s="21" t="s">
        <v>38</v>
      </c>
      <c r="M10" s="21" t="s">
        <v>39</v>
      </c>
      <c r="N10" s="21" t="s">
        <v>40</v>
      </c>
      <c r="O10" s="21" t="s">
        <v>41</v>
      </c>
      <c r="P10" s="21" t="s">
        <v>42</v>
      </c>
      <c r="Q10" s="21" t="s">
        <v>43</v>
      </c>
      <c r="R10" s="21" t="s">
        <v>44</v>
      </c>
      <c r="S10" s="21" t="s">
        <v>45</v>
      </c>
      <c r="T10" s="21" t="s">
        <v>46</v>
      </c>
      <c r="U10" s="2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</sheetViews>
  <sheetFormatPr defaultRowHeight="15" x14ac:dyDescent="0.25"/>
  <sheetData>
    <row r="1" spans="1:21" x14ac:dyDescent="0.25">
      <c r="A1" s="21" t="s">
        <v>48</v>
      </c>
      <c r="B1" s="21" t="s">
        <v>4</v>
      </c>
      <c r="C1" s="21" t="s">
        <v>4</v>
      </c>
      <c r="E1" s="21" t="s">
        <v>4</v>
      </c>
      <c r="F1" s="21" t="s">
        <v>4</v>
      </c>
      <c r="G1" s="21" t="s">
        <v>4</v>
      </c>
      <c r="H1" s="21" t="s">
        <v>0</v>
      </c>
      <c r="K1" s="21" t="s">
        <v>1</v>
      </c>
      <c r="L1" s="21" t="s">
        <v>16</v>
      </c>
      <c r="T1" s="21" t="s">
        <v>16</v>
      </c>
      <c r="U1" s="21" t="s">
        <v>4</v>
      </c>
    </row>
    <row r="3" spans="1:21" x14ac:dyDescent="0.25">
      <c r="H3" s="21" t="s">
        <v>2</v>
      </c>
      <c r="K3" s="21" t="s">
        <v>25</v>
      </c>
    </row>
    <row r="4" spans="1:21" x14ac:dyDescent="0.25">
      <c r="H4" s="21" t="s">
        <v>3</v>
      </c>
      <c r="K4" s="21" t="s">
        <v>26</v>
      </c>
    </row>
    <row r="5" spans="1:21" x14ac:dyDescent="0.25">
      <c r="A5" s="21" t="s">
        <v>4</v>
      </c>
      <c r="B5" s="21" t="s">
        <v>5</v>
      </c>
      <c r="E5" s="21" t="s">
        <v>27</v>
      </c>
    </row>
    <row r="6" spans="1:21" x14ac:dyDescent="0.25">
      <c r="A6" s="21" t="s">
        <v>4</v>
      </c>
      <c r="B6" s="21" t="s">
        <v>6</v>
      </c>
      <c r="E6" s="21" t="s">
        <v>28</v>
      </c>
    </row>
    <row r="9" spans="1:21" ht="60" x14ac:dyDescent="0.25">
      <c r="E9" s="21" t="s">
        <v>22</v>
      </c>
      <c r="F9" s="21" t="s">
        <v>21</v>
      </c>
      <c r="G9" s="21" t="s">
        <v>23</v>
      </c>
      <c r="I9" s="21" t="s">
        <v>13</v>
      </c>
      <c r="J9" s="22" t="s">
        <v>18</v>
      </c>
      <c r="K9" s="22" t="s">
        <v>10</v>
      </c>
      <c r="L9" s="22" t="s">
        <v>9</v>
      </c>
      <c r="M9" s="22" t="s">
        <v>8</v>
      </c>
      <c r="N9" s="22" t="s">
        <v>7</v>
      </c>
      <c r="O9" s="22" t="s">
        <v>11</v>
      </c>
      <c r="P9" s="22" t="s">
        <v>12</v>
      </c>
      <c r="Q9" s="21" t="s">
        <v>19</v>
      </c>
      <c r="R9" s="22" t="s">
        <v>20</v>
      </c>
      <c r="S9" s="21" t="s">
        <v>14</v>
      </c>
      <c r="T9" s="22" t="s">
        <v>15</v>
      </c>
      <c r="U9" s="22" t="s">
        <v>17</v>
      </c>
    </row>
    <row r="10" spans="1:21" x14ac:dyDescent="0.25">
      <c r="B10" s="21" t="s">
        <v>29</v>
      </c>
      <c r="C10" s="21" t="s">
        <v>30</v>
      </c>
      <c r="D10" s="21" t="s">
        <v>31</v>
      </c>
      <c r="E10" s="21" t="s">
        <v>32</v>
      </c>
      <c r="F10" s="21" t="s">
        <v>33</v>
      </c>
      <c r="G10" s="21" t="s">
        <v>34</v>
      </c>
      <c r="I10" s="21" t="s">
        <v>35</v>
      </c>
      <c r="J10" s="21" t="s">
        <v>36</v>
      </c>
      <c r="K10" s="21" t="s">
        <v>37</v>
      </c>
      <c r="L10" s="21" t="s">
        <v>38</v>
      </c>
      <c r="M10" s="21" t="s">
        <v>39</v>
      </c>
      <c r="N10" s="21" t="s">
        <v>40</v>
      </c>
      <c r="O10" s="21" t="s">
        <v>41</v>
      </c>
      <c r="P10" s="21" t="s">
        <v>42</v>
      </c>
      <c r="Q10" s="21" t="s">
        <v>43</v>
      </c>
      <c r="R10" s="21" t="s">
        <v>44</v>
      </c>
      <c r="S10" s="21" t="s">
        <v>45</v>
      </c>
      <c r="T10" s="21" t="s">
        <v>46</v>
      </c>
      <c r="U10" s="2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/>
  </sheetViews>
  <sheetFormatPr defaultRowHeight="15" x14ac:dyDescent="0.25"/>
  <sheetData>
    <row r="1" spans="1:21" x14ac:dyDescent="0.25">
      <c r="A1" s="21" t="s">
        <v>127</v>
      </c>
      <c r="B1" s="21" t="s">
        <v>4</v>
      </c>
      <c r="C1" s="21" t="s">
        <v>4</v>
      </c>
      <c r="E1" s="21" t="s">
        <v>4</v>
      </c>
      <c r="F1" s="21" t="s">
        <v>4</v>
      </c>
      <c r="G1" s="21" t="s">
        <v>4</v>
      </c>
      <c r="H1" s="21" t="s">
        <v>0</v>
      </c>
      <c r="K1" s="21" t="s">
        <v>1</v>
      </c>
      <c r="L1" s="21" t="s">
        <v>16</v>
      </c>
      <c r="T1" s="21" t="s">
        <v>16</v>
      </c>
      <c r="U1" s="21" t="s">
        <v>4</v>
      </c>
    </row>
    <row r="3" spans="1:21" x14ac:dyDescent="0.25">
      <c r="H3" s="21" t="s">
        <v>2</v>
      </c>
      <c r="K3" s="21" t="s">
        <v>25</v>
      </c>
    </row>
    <row r="4" spans="1:21" x14ac:dyDescent="0.25">
      <c r="H4" s="21" t="s">
        <v>3</v>
      </c>
      <c r="K4" s="21" t="s">
        <v>26</v>
      </c>
    </row>
    <row r="5" spans="1:21" x14ac:dyDescent="0.25">
      <c r="A5" s="21" t="s">
        <v>4</v>
      </c>
      <c r="B5" s="21" t="s">
        <v>5</v>
      </c>
      <c r="E5" s="21" t="s">
        <v>27</v>
      </c>
    </row>
    <row r="6" spans="1:21" x14ac:dyDescent="0.25">
      <c r="A6" s="21" t="s">
        <v>4</v>
      </c>
      <c r="B6" s="21" t="s">
        <v>6</v>
      </c>
      <c r="E6" s="21" t="s">
        <v>28</v>
      </c>
    </row>
    <row r="9" spans="1:21" ht="60" x14ac:dyDescent="0.25">
      <c r="E9" s="21" t="s">
        <v>22</v>
      </c>
      <c r="F9" s="21" t="s">
        <v>21</v>
      </c>
      <c r="G9" s="21" t="s">
        <v>23</v>
      </c>
      <c r="I9" s="21" t="s">
        <v>13</v>
      </c>
      <c r="J9" s="22" t="s">
        <v>18</v>
      </c>
      <c r="K9" s="22" t="s">
        <v>10</v>
      </c>
      <c r="L9" s="22" t="s">
        <v>9</v>
      </c>
      <c r="M9" s="22" t="s">
        <v>8</v>
      </c>
      <c r="N9" s="22" t="s">
        <v>7</v>
      </c>
      <c r="O9" s="22" t="s">
        <v>11</v>
      </c>
      <c r="P9" s="22" t="s">
        <v>12</v>
      </c>
      <c r="Q9" s="21" t="s">
        <v>19</v>
      </c>
      <c r="R9" s="22" t="s">
        <v>20</v>
      </c>
      <c r="S9" s="21" t="s">
        <v>14</v>
      </c>
      <c r="T9" s="22" t="s">
        <v>15</v>
      </c>
      <c r="U9" s="22" t="s">
        <v>17</v>
      </c>
    </row>
    <row r="10" spans="1:21" x14ac:dyDescent="0.25">
      <c r="B10" s="21" t="s">
        <v>29</v>
      </c>
      <c r="C10" s="21" t="s">
        <v>30</v>
      </c>
      <c r="D10" s="21" t="s">
        <v>31</v>
      </c>
      <c r="E10" s="21" t="s">
        <v>32</v>
      </c>
      <c r="F10" s="21" t="s">
        <v>33</v>
      </c>
      <c r="G10" s="21" t="s">
        <v>34</v>
      </c>
      <c r="I10" s="21" t="s">
        <v>35</v>
      </c>
      <c r="J10" s="21" t="s">
        <v>36</v>
      </c>
      <c r="K10" s="21" t="s">
        <v>37</v>
      </c>
      <c r="L10" s="21" t="s">
        <v>38</v>
      </c>
      <c r="M10" s="21" t="s">
        <v>39</v>
      </c>
      <c r="N10" s="21" t="s">
        <v>40</v>
      </c>
      <c r="O10" s="21" t="s">
        <v>41</v>
      </c>
      <c r="P10" s="21" t="s">
        <v>42</v>
      </c>
      <c r="Q10" s="21" t="s">
        <v>43</v>
      </c>
      <c r="R10" s="21" t="s">
        <v>44</v>
      </c>
      <c r="S10" s="21" t="s">
        <v>45</v>
      </c>
      <c r="T10" s="21" t="s">
        <v>46</v>
      </c>
      <c r="U10" s="21" t="s">
        <v>47</v>
      </c>
    </row>
    <row r="11" spans="1:21" x14ac:dyDescent="0.25">
      <c r="A11" s="21" t="s">
        <v>49</v>
      </c>
      <c r="B11" s="21" t="s">
        <v>51</v>
      </c>
      <c r="C11" s="21" t="s">
        <v>52</v>
      </c>
      <c r="D11" s="21" t="s">
        <v>53</v>
      </c>
      <c r="E11" s="21" t="s">
        <v>54</v>
      </c>
      <c r="F11" s="21" t="s">
        <v>55</v>
      </c>
      <c r="G11" s="21" t="s">
        <v>56</v>
      </c>
      <c r="I11" s="21" t="s">
        <v>57</v>
      </c>
      <c r="J11" s="21" t="s">
        <v>58</v>
      </c>
      <c r="K11" s="21" t="s">
        <v>59</v>
      </c>
      <c r="L11" s="21" t="s">
        <v>60</v>
      </c>
      <c r="M11" s="21" t="s">
        <v>61</v>
      </c>
      <c r="N11" s="21" t="s">
        <v>62</v>
      </c>
      <c r="O11" s="21" t="s">
        <v>63</v>
      </c>
      <c r="P11" s="21" t="s">
        <v>64</v>
      </c>
      <c r="Q11" s="21" t="s">
        <v>65</v>
      </c>
      <c r="R11" s="21" t="s">
        <v>66</v>
      </c>
      <c r="S11" s="21" t="s">
        <v>67</v>
      </c>
      <c r="T11" s="21" t="s">
        <v>68</v>
      </c>
      <c r="U11" s="21" t="s">
        <v>69</v>
      </c>
    </row>
    <row r="12" spans="1:21" x14ac:dyDescent="0.25">
      <c r="A12" s="21" t="s">
        <v>49</v>
      </c>
      <c r="B12" s="21" t="s">
        <v>70</v>
      </c>
      <c r="C12" s="21" t="s">
        <v>71</v>
      </c>
      <c r="D12" s="21" t="s">
        <v>72</v>
      </c>
      <c r="E12" s="21" t="s">
        <v>73</v>
      </c>
      <c r="F12" s="21" t="s">
        <v>74</v>
      </c>
      <c r="G12" s="21" t="s">
        <v>75</v>
      </c>
      <c r="I12" s="21" t="s">
        <v>76</v>
      </c>
      <c r="J12" s="21" t="s">
        <v>77</v>
      </c>
      <c r="K12" s="21" t="s">
        <v>78</v>
      </c>
      <c r="L12" s="21" t="s">
        <v>79</v>
      </c>
      <c r="M12" s="21" t="s">
        <v>80</v>
      </c>
      <c r="N12" s="21" t="s">
        <v>81</v>
      </c>
      <c r="O12" s="21" t="s">
        <v>82</v>
      </c>
      <c r="P12" s="21" t="s">
        <v>83</v>
      </c>
      <c r="Q12" s="21" t="s">
        <v>84</v>
      </c>
      <c r="R12" s="21" t="s">
        <v>85</v>
      </c>
      <c r="S12" s="21" t="s">
        <v>86</v>
      </c>
      <c r="T12" s="21" t="s">
        <v>87</v>
      </c>
      <c r="U12" s="21" t="s">
        <v>88</v>
      </c>
    </row>
    <row r="13" spans="1:21" x14ac:dyDescent="0.25">
      <c r="A13" s="21" t="s">
        <v>49</v>
      </c>
      <c r="B13" s="21" t="s">
        <v>89</v>
      </c>
      <c r="C13" s="21" t="s">
        <v>90</v>
      </c>
      <c r="D13" s="21" t="s">
        <v>91</v>
      </c>
      <c r="E13" s="21" t="s">
        <v>92</v>
      </c>
      <c r="F13" s="21" t="s">
        <v>93</v>
      </c>
      <c r="G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  <c r="M13" s="21" t="s">
        <v>99</v>
      </c>
      <c r="N13" s="21" t="s">
        <v>100</v>
      </c>
      <c r="O13" s="21" t="s">
        <v>101</v>
      </c>
      <c r="P13" s="21" t="s">
        <v>102</v>
      </c>
      <c r="Q13" s="21" t="s">
        <v>103</v>
      </c>
      <c r="R13" s="21" t="s">
        <v>104</v>
      </c>
      <c r="S13" s="21" t="s">
        <v>105</v>
      </c>
      <c r="T13" s="21" t="s">
        <v>106</v>
      </c>
      <c r="U13" s="21" t="s">
        <v>107</v>
      </c>
    </row>
    <row r="14" spans="1:21" x14ac:dyDescent="0.25">
      <c r="A14" s="21" t="s">
        <v>49</v>
      </c>
      <c r="B14" s="21" t="s">
        <v>108</v>
      </c>
      <c r="C14" s="21" t="s">
        <v>109</v>
      </c>
      <c r="D14" s="21" t="s">
        <v>110</v>
      </c>
      <c r="E14" s="21" t="s">
        <v>111</v>
      </c>
      <c r="F14" s="21" t="s">
        <v>112</v>
      </c>
      <c r="G14" s="21" t="s">
        <v>113</v>
      </c>
      <c r="I14" s="21" t="s">
        <v>114</v>
      </c>
      <c r="J14" s="21" t="s">
        <v>115</v>
      </c>
      <c r="K14" s="21" t="s">
        <v>116</v>
      </c>
      <c r="L14" s="21" t="s">
        <v>117</v>
      </c>
      <c r="M14" s="21" t="s">
        <v>118</v>
      </c>
      <c r="N14" s="21" t="s">
        <v>119</v>
      </c>
      <c r="O14" s="21" t="s">
        <v>120</v>
      </c>
      <c r="P14" s="21" t="s">
        <v>121</v>
      </c>
      <c r="Q14" s="21" t="s">
        <v>122</v>
      </c>
      <c r="R14" s="21" t="s">
        <v>123</v>
      </c>
      <c r="S14" s="21" t="s">
        <v>124</v>
      </c>
      <c r="T14" s="21" t="s">
        <v>125</v>
      </c>
      <c r="U14" s="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Venta diaria</vt:lpstr>
      <vt:lpstr>Hoja3</vt:lpstr>
      <vt:lpstr>ReporteDiario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ILC JetReports</dc:creator>
  <cp:lastModifiedBy>Evan M. Schallerer</cp:lastModifiedBy>
  <cp:lastPrinted>2017-03-24T20:41:14Z</cp:lastPrinted>
  <dcterms:created xsi:type="dcterms:W3CDTF">2017-03-23T20:01:44Z</dcterms:created>
  <dcterms:modified xsi:type="dcterms:W3CDTF">2017-07-24T22:34:17Z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Design Mode Active">
    <vt:bool>false</vt:bool>
  </property>
  <property fmtid="{D5CDD505-2E9C-101B-9397-08002B2CF9AE}" pid="3" name="Jet Reports Report Id">
    <vt:lpwstr>76a1361a-354e-4621-b820-e772abf8076d</vt:lpwstr>
  </property>
  <property fmtid="{D5CDD505-2E9C-101B-9397-08002B2CF9AE}" pid="4" name="Jet Reports Function Literals">
    <vt:lpwstr>,	;	,	{	}	[@[{0}]]	1033</vt:lpwstr>
  </property>
</Properties>
</file>