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A3E786CA-C2A5-4AC5-95A0-36EF78776E72}" xr6:coauthVersionLast="36" xr6:coauthVersionMax="36" xr10:uidLastSave="{00000000-0000-0000-0000-000000000000}"/>
  <bookViews>
    <workbookView xWindow="0" yWindow="0" windowWidth="30720" windowHeight="13380" xr2:uid="{4B2F701C-8666-48EC-B497-A5043C738F9E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8" i="1" l="1"/>
  <c r="AC18" i="1"/>
  <c r="AA18" i="1"/>
  <c r="W18" i="1"/>
  <c r="T18" i="1"/>
  <c r="S18" i="1"/>
  <c r="R18" i="1"/>
  <c r="Q18" i="1"/>
  <c r="P18" i="1"/>
  <c r="O18" i="1"/>
  <c r="N18" i="1"/>
  <c r="M18" i="1"/>
  <c r="L18" i="1"/>
  <c r="H18" i="1"/>
  <c r="B18" i="1"/>
</calcChain>
</file>

<file path=xl/sharedStrings.xml><?xml version="1.0" encoding="utf-8"?>
<sst xmlns="http://schemas.openxmlformats.org/spreadsheetml/2006/main" count="314" uniqueCount="80">
  <si>
    <t>Completely Picked</t>
  </si>
  <si>
    <t>Cubage</t>
  </si>
  <si>
    <t>Bin Code</t>
  </si>
  <si>
    <t>Description</t>
  </si>
  <si>
    <t>Destination Type</t>
  </si>
  <si>
    <t>Due Date</t>
  </si>
  <si>
    <t>Item No.</t>
  </si>
  <si>
    <t>Line No.</t>
  </si>
  <si>
    <t>Location Code</t>
  </si>
  <si>
    <t>No.</t>
  </si>
  <si>
    <t>Not upd. by Src. Doc. Post.</t>
  </si>
  <si>
    <t>Posting from Whse. Ref.</t>
  </si>
  <si>
    <t>Qty. (Base)</t>
  </si>
  <si>
    <t>Qty. Outstanding</t>
  </si>
  <si>
    <t>Qty. Picked</t>
  </si>
  <si>
    <t>Qty. Picked (Base)</t>
  </si>
  <si>
    <t>Qty. Shipped</t>
  </si>
  <si>
    <t>Qty. Shipped (Base)</t>
  </si>
  <si>
    <t>Qty. to Ship</t>
  </si>
  <si>
    <t>Qty. to Ship (Base)</t>
  </si>
  <si>
    <t>Shipment Date</t>
  </si>
  <si>
    <t>Shipping Advice</t>
  </si>
  <si>
    <t>Sorting Sequence No.</t>
  </si>
  <si>
    <t>Source Document</t>
  </si>
  <si>
    <t>Status</t>
  </si>
  <si>
    <t>Unit of Measure Code</t>
  </si>
  <si>
    <t>Weight</t>
  </si>
  <si>
    <t>Zone Code</t>
  </si>
  <si>
    <t>Pick Qty.</t>
  </si>
  <si>
    <t>Pick Qty. (Base)</t>
  </si>
  <si>
    <t/>
  </si>
  <si>
    <t>LONDON Swivel Chair, blue</t>
  </si>
  <si>
    <t>Customer</t>
  </si>
  <si>
    <t>1908-S</t>
  </si>
  <si>
    <t>GREEN</t>
  </si>
  <si>
    <t>SH000001</t>
  </si>
  <si>
    <t>Partial</t>
  </si>
  <si>
    <t>Sales Order</t>
  </si>
  <si>
    <t xml:space="preserve"> </t>
  </si>
  <si>
    <t>PCS</t>
  </si>
  <si>
    <t>ATHENS Mobile Pedestal</t>
  </si>
  <si>
    <t>1906-S</t>
  </si>
  <si>
    <t>Printing Paper</t>
  </si>
  <si>
    <t>80100</t>
  </si>
  <si>
    <t>PACK</t>
  </si>
  <si>
    <t>TOKYO Gastestuhl, Blau</t>
  </si>
  <si>
    <t>1964-S</t>
  </si>
  <si>
    <t>SH000002</t>
  </si>
  <si>
    <t>ATLANTA Whiteboard, base</t>
  </si>
  <si>
    <t>1996-S</t>
  </si>
  <si>
    <t>MEXICO Swivel Chair, black</t>
  </si>
  <si>
    <t>1968-S</t>
  </si>
  <si>
    <t>W-09-0001</t>
  </si>
  <si>
    <t>Manual for Loudspeakers</t>
  </si>
  <si>
    <t>LS-MAN-10</t>
  </si>
  <si>
    <t>WHITE</t>
  </si>
  <si>
    <t>SH000003</t>
  </si>
  <si>
    <t>Complete</t>
  </si>
  <si>
    <t>SHIP</t>
  </si>
  <si>
    <t>Loudspeaker, Cherry, 75W</t>
  </si>
  <si>
    <t>LS-75</t>
  </si>
  <si>
    <t>Loudspeaker, Black, 120W</t>
  </si>
  <si>
    <t>LS-120</t>
  </si>
  <si>
    <t>W-09-0002</t>
  </si>
  <si>
    <t>Loudspeakers, White for PC</t>
  </si>
  <si>
    <t>LS-10PC</t>
  </si>
  <si>
    <t>SH000004</t>
  </si>
  <si>
    <t>BOX</t>
  </si>
  <si>
    <t>Partially Picked</t>
  </si>
  <si>
    <t>Total</t>
  </si>
  <si>
    <t xml:space="preserve"> Qty. to Ship</t>
  </si>
  <si>
    <t xml:space="preserve"> Qty. Shipped</t>
  </si>
  <si>
    <t xml:space="preserve"> Item Weight (lbs.)</t>
  </si>
  <si>
    <t>2013</t>
  </si>
  <si>
    <t>Grand Total</t>
  </si>
  <si>
    <t>Sum of Qty. Shipped</t>
  </si>
  <si>
    <t>Total Sum of Qty. Shipped</t>
  </si>
  <si>
    <t>Total Sum of Qty. to Ship</t>
  </si>
  <si>
    <t>Sum of Qty. to Ship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</si>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</sst>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0" fontId="1" fillId="0" borderId="1" xfId="0" pivotButton="1" applyFont="1" applyBorder="1"/>
    <xf numFmtId="0" fontId="1" fillId="0" borderId="2" xfId="0" pivotButton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4" fontId="1" fillId="0" borderId="7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</cellXfs>
  <cellStyles count="1">
    <cellStyle name="Normal" xfId="0" builtinId="0"/>
  </cellStyles>
  <dxfs count="45">
    <dxf>
      <font>
        <name val="Segoe U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name val="Segoe U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name val="Segoe U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name val="Segoe U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name val="Segoe UI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58.686359027779" createdVersion="6" refreshedVersion="6" minRefreshableVersion="3" recordCount="16" xr:uid="{AF0CEEF9-EE93-4975-9010-D128544E2F15}">
  <cacheSource type="worksheet">
    <worksheetSource name="WarehouseShipmentLine"/>
  </cacheSource>
  <cacheFields count="30">
    <cacheField name="Completely Picked" numFmtId="0">
      <sharedItems/>
    </cacheField>
    <cacheField name="Cubage" numFmtId="0">
      <sharedItems containsSemiMixedTypes="0" containsString="0" containsNumber="1" containsInteger="1" minValue="0" maxValue="432"/>
    </cacheField>
    <cacheField name="Bin Code" numFmtId="49">
      <sharedItems/>
    </cacheField>
    <cacheField name="Description" numFmtId="49">
      <sharedItems count="10">
        <s v="LONDON Swivel Chair, blue"/>
        <s v="ATHENS Mobile Pedestal"/>
        <s v="Printing Paper"/>
        <s v="TOKYO Gastestuhl, Blau"/>
        <s v="ATLANTA Whiteboard, base"/>
        <s v="MEXICO Swivel Chair, black"/>
        <s v="Manual for Loudspeakers"/>
        <s v="Loudspeaker, Cherry, 75W"/>
        <s v="Loudspeaker, Black, 120W"/>
        <s v="Loudspeakers, White for PC"/>
      </sharedItems>
    </cacheField>
    <cacheField name="Destination Type" numFmtId="49">
      <sharedItems count="1">
        <s v="Customer"/>
      </sharedItems>
    </cacheField>
    <cacheField name="Due Date" numFmtId="14">
      <sharedItems containsSemiMixedTypes="0" containsNonDate="0" containsDate="1" containsString="0" minDate="2014-01-31T00:00:00" maxDate="2014-10-21T00:00:00"/>
    </cacheField>
    <cacheField name="Item No." numFmtId="49">
      <sharedItems count="10">
        <s v="1908-S"/>
        <s v="1906-S"/>
        <s v="80100"/>
        <s v="1964-S"/>
        <s v="1996-S"/>
        <s v="1968-S"/>
        <s v="LS-MAN-10"/>
        <s v="LS-75"/>
        <s v="LS-120"/>
        <s v="LS-10PC"/>
      </sharedItems>
    </cacheField>
    <cacheField name="Line No." numFmtId="0">
      <sharedItems containsSemiMixedTypes="0" containsString="0" containsNumber="1" containsInteger="1" minValue="10000" maxValue="70000"/>
    </cacheField>
    <cacheField name="Location Code" numFmtId="49">
      <sharedItems/>
    </cacheField>
    <cacheField name="No." numFmtId="49">
      <sharedItems count="4">
        <s v="SH000001"/>
        <s v="SH000002"/>
        <s v="SH000003"/>
        <s v="SH000004"/>
      </sharedItems>
    </cacheField>
    <cacheField name="Not upd. by Src. Doc. Post." numFmtId="0">
      <sharedItems/>
    </cacheField>
    <cacheField name="Posting from Whse. Ref." numFmtId="0">
      <sharedItems containsSemiMixedTypes="0" containsString="0" containsNumber="1" containsInteger="1" minValue="0" maxValue="0"/>
    </cacheField>
    <cacheField name="Qty. (Base)" numFmtId="0">
      <sharedItems containsSemiMixedTypes="0" containsString="0" containsNumber="1" minValue="1.2" maxValue="34"/>
    </cacheField>
    <cacheField name="Qty. Outstanding" numFmtId="0">
      <sharedItems containsSemiMixedTypes="0" containsString="0" containsNumber="1" containsInteger="1" minValue="4" maxValue="34"/>
    </cacheField>
    <cacheField name="Qty. Picked" numFmtId="0">
      <sharedItems containsSemiMixedTypes="0" containsString="0" containsNumber="1" containsInteger="1" minValue="0" maxValue="20"/>
    </cacheField>
    <cacheField name="Qty. Picked (Base)" numFmtId="0">
      <sharedItems containsSemiMixedTypes="0" containsString="0" containsNumber="1" containsInteger="1" minValue="0" maxValue="20"/>
    </cacheField>
    <cacheField name="Qty. Shipped" numFmtId="0">
      <sharedItems containsSemiMixedTypes="0" containsString="0" containsNumber="1" containsInteger="1" minValue="0" maxValue="0"/>
    </cacheField>
    <cacheField name="Qty. Shipped (Base)" numFmtId="0">
      <sharedItems containsSemiMixedTypes="0" containsString="0" containsNumber="1" containsInteger="1" minValue="0" maxValue="0"/>
    </cacheField>
    <cacheField name="Qty. to Ship" numFmtId="0">
      <sharedItems containsSemiMixedTypes="0" containsString="0" containsNumber="1" containsInteger="1" minValue="0" maxValue="20"/>
    </cacheField>
    <cacheField name="Qty. to Ship (Base)" numFmtId="0">
      <sharedItems containsSemiMixedTypes="0" containsString="0" containsNumber="1" containsInteger="1" minValue="0" maxValue="20"/>
    </cacheField>
    <cacheField name="Shipment Date" numFmtId="14">
      <sharedItems containsSemiMixedTypes="0" containsNonDate="0" containsDate="1" containsString="0" minDate="2013-01-01T00:00:00" maxDate="2013-01-02T00:00:00" count="1">
        <d v="2013-01-01T00:00:00"/>
      </sharedItems>
      <fieldGroup base="20">
        <rangePr groupBy="years" startDate="2013-01-01T00:00:00" endDate="2013-01-02T00:00:00"/>
        <groupItems count="3">
          <s v="&lt;1/1/2013"/>
          <s v="2013"/>
          <s v="&gt;1/2/2013"/>
        </groupItems>
      </fieldGroup>
    </cacheField>
    <cacheField name="Shipping Advice" numFmtId="49">
      <sharedItems count="2">
        <s v="Partial"/>
        <s v="Complete"/>
      </sharedItems>
    </cacheField>
    <cacheField name="Sorting Sequence No." numFmtId="0">
      <sharedItems containsSemiMixedTypes="0" containsString="0" containsNumber="1" containsInteger="1" minValue="10000" maxValue="70000"/>
    </cacheField>
    <cacheField name="Source Document" numFmtId="49">
      <sharedItems/>
    </cacheField>
    <cacheField name="Status" numFmtId="49">
      <sharedItems count="3">
        <s v=" "/>
        <s v="Completely Picked"/>
        <s v="Partially Picked"/>
      </sharedItems>
    </cacheField>
    <cacheField name="Unit of Measure Code" numFmtId="49">
      <sharedItems count="3">
        <s v="PCS"/>
        <s v="PACK"/>
        <s v="BOX"/>
      </sharedItems>
    </cacheField>
    <cacheField name="Weight" numFmtId="0">
      <sharedItems containsSemiMixedTypes="0" containsString="0" containsNumber="1" minValue="0" maxValue="528"/>
    </cacheField>
    <cacheField name="Zone Code" numFmtId="49">
      <sharedItems/>
    </cacheField>
    <cacheField name="Pick Qty." numFmtId="0">
      <sharedItems containsSemiMixedTypes="0" containsString="0" containsNumber="1" containsInteger="1" minValue="0" maxValue="0"/>
    </cacheField>
    <cacheField name="Pick Qty. (Base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b v="0"/>
    <n v="0"/>
    <s v=""/>
    <x v="0"/>
    <x v="0"/>
    <d v="2014-10-10T00:00:00"/>
    <x v="0"/>
    <n v="10000"/>
    <s v="GREEN"/>
    <x v="0"/>
    <b v="0"/>
    <n v="0"/>
    <n v="12"/>
    <n v="12"/>
    <n v="0"/>
    <n v="0"/>
    <n v="0"/>
    <n v="0"/>
    <n v="0"/>
    <n v="0"/>
    <x v="0"/>
    <x v="0"/>
    <n v="10000"/>
    <s v="Sales Order"/>
    <x v="0"/>
    <x v="0"/>
    <n v="0"/>
    <s v=""/>
    <n v="0"/>
    <n v="0"/>
  </r>
  <r>
    <b v="0"/>
    <n v="0"/>
    <s v=""/>
    <x v="1"/>
    <x v="0"/>
    <d v="2014-10-10T00:00:00"/>
    <x v="1"/>
    <n v="20000"/>
    <s v="GREEN"/>
    <x v="0"/>
    <b v="0"/>
    <n v="0"/>
    <n v="22"/>
    <n v="22"/>
    <n v="0"/>
    <n v="0"/>
    <n v="0"/>
    <n v="0"/>
    <n v="0"/>
    <n v="0"/>
    <x v="0"/>
    <x v="0"/>
    <n v="20000"/>
    <s v="Sales Order"/>
    <x v="0"/>
    <x v="0"/>
    <n v="0"/>
    <s v=""/>
    <n v="0"/>
    <n v="0"/>
  </r>
  <r>
    <b v="0"/>
    <n v="0"/>
    <s v=""/>
    <x v="2"/>
    <x v="0"/>
    <d v="2014-10-10T00:00:00"/>
    <x v="2"/>
    <n v="30000"/>
    <s v="GREEN"/>
    <x v="0"/>
    <b v="0"/>
    <n v="0"/>
    <n v="4"/>
    <n v="20"/>
    <n v="0"/>
    <n v="0"/>
    <n v="0"/>
    <n v="0"/>
    <n v="0"/>
    <n v="0"/>
    <x v="0"/>
    <x v="0"/>
    <n v="30000"/>
    <s v="Sales Order"/>
    <x v="0"/>
    <x v="1"/>
    <n v="0"/>
    <s v=""/>
    <n v="0"/>
    <n v="0"/>
  </r>
  <r>
    <b v="0"/>
    <n v="0"/>
    <s v=""/>
    <x v="3"/>
    <x v="0"/>
    <d v="2014-10-14T00:00:00"/>
    <x v="3"/>
    <n v="10000"/>
    <s v="GREEN"/>
    <x v="1"/>
    <b v="0"/>
    <n v="0"/>
    <n v="34"/>
    <n v="34"/>
    <n v="0"/>
    <n v="0"/>
    <n v="0"/>
    <n v="0"/>
    <n v="0"/>
    <n v="0"/>
    <x v="0"/>
    <x v="0"/>
    <n v="10000"/>
    <s v="Sales Order"/>
    <x v="0"/>
    <x v="0"/>
    <n v="0"/>
    <s v=""/>
    <n v="0"/>
    <n v="0"/>
  </r>
  <r>
    <b v="0"/>
    <n v="0"/>
    <s v=""/>
    <x v="4"/>
    <x v="0"/>
    <d v="2014-10-14T00:00:00"/>
    <x v="4"/>
    <n v="20000"/>
    <s v="GREEN"/>
    <x v="1"/>
    <b v="0"/>
    <n v="0"/>
    <n v="11"/>
    <n v="11"/>
    <n v="0"/>
    <n v="0"/>
    <n v="0"/>
    <n v="0"/>
    <n v="0"/>
    <n v="0"/>
    <x v="0"/>
    <x v="0"/>
    <n v="20000"/>
    <s v="Sales Order"/>
    <x v="0"/>
    <x v="0"/>
    <n v="0"/>
    <s v=""/>
    <n v="0"/>
    <n v="0"/>
  </r>
  <r>
    <b v="0"/>
    <n v="0"/>
    <s v=""/>
    <x v="2"/>
    <x v="0"/>
    <d v="2014-10-14T00:00:00"/>
    <x v="2"/>
    <n v="30000"/>
    <s v="GREEN"/>
    <x v="1"/>
    <b v="0"/>
    <n v="0"/>
    <n v="2.8"/>
    <n v="14"/>
    <n v="0"/>
    <n v="0"/>
    <n v="0"/>
    <n v="0"/>
    <n v="0"/>
    <n v="0"/>
    <x v="0"/>
    <x v="0"/>
    <n v="30000"/>
    <s v="Sales Order"/>
    <x v="0"/>
    <x v="1"/>
    <n v="0"/>
    <s v=""/>
    <n v="0"/>
    <n v="0"/>
  </r>
  <r>
    <b v="0"/>
    <n v="0"/>
    <s v=""/>
    <x v="3"/>
    <x v="0"/>
    <d v="2014-10-20T00:00:00"/>
    <x v="3"/>
    <n v="40000"/>
    <s v="GREEN"/>
    <x v="1"/>
    <b v="0"/>
    <n v="0"/>
    <n v="11"/>
    <n v="11"/>
    <n v="0"/>
    <n v="0"/>
    <n v="0"/>
    <n v="0"/>
    <n v="0"/>
    <n v="0"/>
    <x v="0"/>
    <x v="0"/>
    <n v="40000"/>
    <s v="Sales Order"/>
    <x v="0"/>
    <x v="0"/>
    <n v="0"/>
    <s v=""/>
    <n v="0"/>
    <n v="0"/>
  </r>
  <r>
    <b v="0"/>
    <n v="0"/>
    <s v=""/>
    <x v="5"/>
    <x v="0"/>
    <d v="2014-10-20T00:00:00"/>
    <x v="5"/>
    <n v="50000"/>
    <s v="GREEN"/>
    <x v="1"/>
    <b v="0"/>
    <n v="0"/>
    <n v="11"/>
    <n v="11"/>
    <n v="0"/>
    <n v="0"/>
    <n v="0"/>
    <n v="0"/>
    <n v="0"/>
    <n v="0"/>
    <x v="0"/>
    <x v="0"/>
    <n v="50000"/>
    <s v="Sales Order"/>
    <x v="0"/>
    <x v="0"/>
    <n v="0"/>
    <s v=""/>
    <n v="0"/>
    <n v="0"/>
  </r>
  <r>
    <b v="0"/>
    <n v="0"/>
    <s v=""/>
    <x v="2"/>
    <x v="0"/>
    <d v="2014-10-20T00:00:00"/>
    <x v="2"/>
    <n v="60000"/>
    <s v="GREEN"/>
    <x v="1"/>
    <b v="0"/>
    <n v="0"/>
    <n v="6"/>
    <n v="30"/>
    <n v="0"/>
    <n v="0"/>
    <n v="0"/>
    <n v="0"/>
    <n v="0"/>
    <n v="0"/>
    <x v="0"/>
    <x v="0"/>
    <n v="60000"/>
    <s v="Sales Order"/>
    <x v="0"/>
    <x v="1"/>
    <n v="0"/>
    <s v=""/>
    <n v="0"/>
    <n v="0"/>
  </r>
  <r>
    <b v="0"/>
    <n v="0"/>
    <s v=""/>
    <x v="2"/>
    <x v="0"/>
    <d v="2014-10-20T00:00:00"/>
    <x v="2"/>
    <n v="70000"/>
    <s v="GREEN"/>
    <x v="1"/>
    <b v="0"/>
    <n v="0"/>
    <n v="1.2"/>
    <n v="6"/>
    <n v="0"/>
    <n v="0"/>
    <n v="0"/>
    <n v="0"/>
    <n v="0"/>
    <n v="0"/>
    <x v="0"/>
    <x v="0"/>
    <n v="70000"/>
    <s v="Sales Order"/>
    <x v="0"/>
    <x v="1"/>
    <n v="0"/>
    <s v=""/>
    <n v="0"/>
    <n v="0"/>
  </r>
  <r>
    <b v="1"/>
    <n v="4"/>
    <s v="W-09-0001"/>
    <x v="6"/>
    <x v="0"/>
    <d v="2014-01-31T00:00:00"/>
    <x v="6"/>
    <n v="10000"/>
    <s v="WHITE"/>
    <x v="2"/>
    <b v="0"/>
    <n v="0"/>
    <n v="4"/>
    <n v="4"/>
    <n v="4"/>
    <n v="4"/>
    <n v="0"/>
    <n v="0"/>
    <n v="4"/>
    <n v="4"/>
    <x v="0"/>
    <x v="1"/>
    <n v="10000"/>
    <s v="Sales Order"/>
    <x v="1"/>
    <x v="0"/>
    <n v="4.8"/>
    <s v="SHIP"/>
    <n v="0"/>
    <n v="0"/>
  </r>
  <r>
    <b v="1"/>
    <n v="160"/>
    <s v="W-09-0001"/>
    <x v="7"/>
    <x v="0"/>
    <d v="2014-01-31T00:00:00"/>
    <x v="7"/>
    <n v="20000"/>
    <s v="WHITE"/>
    <x v="2"/>
    <b v="0"/>
    <n v="0"/>
    <n v="10"/>
    <n v="10"/>
    <n v="10"/>
    <n v="10"/>
    <n v="0"/>
    <n v="0"/>
    <n v="10"/>
    <n v="10"/>
    <x v="0"/>
    <x v="1"/>
    <n v="20000"/>
    <s v="Sales Order"/>
    <x v="1"/>
    <x v="0"/>
    <n v="160"/>
    <s v="SHIP"/>
    <n v="0"/>
    <n v="0"/>
  </r>
  <r>
    <b v="1"/>
    <n v="324"/>
    <s v="W-09-0001"/>
    <x v="8"/>
    <x v="0"/>
    <d v="2014-01-31T00:00:00"/>
    <x v="8"/>
    <n v="30000"/>
    <s v="WHITE"/>
    <x v="2"/>
    <b v="0"/>
    <n v="0"/>
    <n v="6"/>
    <n v="6"/>
    <n v="6"/>
    <n v="6"/>
    <n v="0"/>
    <n v="0"/>
    <n v="6"/>
    <n v="6"/>
    <x v="0"/>
    <x v="1"/>
    <n v="30000"/>
    <s v="Sales Order"/>
    <x v="1"/>
    <x v="0"/>
    <n v="396.00000000000006"/>
    <s v="SHIP"/>
    <n v="0"/>
    <n v="0"/>
  </r>
  <r>
    <b v="1"/>
    <n v="100"/>
    <s v="W-09-0002"/>
    <x v="9"/>
    <x v="0"/>
    <d v="2014-01-31T00:00:00"/>
    <x v="9"/>
    <n v="10000"/>
    <s v="WHITE"/>
    <x v="3"/>
    <b v="0"/>
    <n v="0"/>
    <n v="20"/>
    <n v="20"/>
    <n v="20"/>
    <n v="20"/>
    <n v="0"/>
    <n v="0"/>
    <n v="20"/>
    <n v="20"/>
    <x v="0"/>
    <x v="0"/>
    <n v="10000"/>
    <s v="Sales Order"/>
    <x v="1"/>
    <x v="2"/>
    <n v="80"/>
    <s v="SHIP"/>
    <n v="0"/>
    <n v="0"/>
  </r>
  <r>
    <b v="0"/>
    <n v="432"/>
    <s v="W-09-0002"/>
    <x v="8"/>
    <x v="0"/>
    <d v="2014-01-31T00:00:00"/>
    <x v="8"/>
    <n v="20000"/>
    <s v="WHITE"/>
    <x v="3"/>
    <b v="0"/>
    <n v="0"/>
    <n v="8"/>
    <n v="8"/>
    <n v="6"/>
    <n v="6"/>
    <n v="0"/>
    <n v="0"/>
    <n v="6"/>
    <n v="6"/>
    <x v="0"/>
    <x v="0"/>
    <n v="20000"/>
    <s v="Sales Order"/>
    <x v="2"/>
    <x v="0"/>
    <n v="528"/>
    <s v="SHIP"/>
    <n v="0"/>
    <n v="0"/>
  </r>
  <r>
    <b v="0"/>
    <n v="150"/>
    <s v="W-09-0002"/>
    <x v="9"/>
    <x v="0"/>
    <d v="2014-01-31T00:00:00"/>
    <x v="9"/>
    <n v="30000"/>
    <s v="WHITE"/>
    <x v="3"/>
    <b v="0"/>
    <n v="0"/>
    <n v="30"/>
    <n v="30"/>
    <n v="18"/>
    <n v="18"/>
    <n v="0"/>
    <n v="0"/>
    <n v="18"/>
    <n v="18"/>
    <x v="0"/>
    <x v="0"/>
    <n v="30000"/>
    <s v="Sales Order"/>
    <x v="2"/>
    <x v="2"/>
    <n v="120"/>
    <s v="SHIP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74671-8D77-4986-A7C8-AFD450656248}" name="PivotTable2" cacheId="1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8:D61" firstHeaderRow="1" firstDataRow="2" firstDataCol="2"/>
  <pivotFields count="30"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4"/>
        <item x="0"/>
        <item x="8"/>
        <item x="7"/>
        <item x="9"/>
        <item x="6"/>
        <item x="5"/>
        <item x="2"/>
        <item x="3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axis="axisCol" compact="0" numFmtId="14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-2"/>
    <field x="3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rowItems>
  <colFields count="1">
    <field x="20"/>
  </colFields>
  <colItems count="2">
    <i>
      <x v="1"/>
    </i>
    <i t="grand">
      <x/>
    </i>
  </colItems>
  <dataFields count="2">
    <dataField name="Sum of Qty. Shipped" fld="16" baseField="0" baseItem="0"/>
    <dataField name="Sum of Qty. to Ship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0CC8-D4AF-47C3-A8FC-24F028228208}" name="PivotTable1" cacheId="11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4" indent="0" compact="0" compactData="0" multipleFieldFilters="0">
  <location ref="A21:J34" firstHeaderRow="0" firstDataRow="1" firstDataCol="7"/>
  <pivotFields count="30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1"/>
        <item x="4"/>
        <item x="0"/>
        <item x="8"/>
        <item x="7"/>
        <item x="9"/>
        <item x="6"/>
        <item x="5"/>
        <item x="2"/>
        <item x="3"/>
      </items>
    </pivotField>
    <pivotField axis="axisRow" compact="0" outline="0" showAll="0" defaultSubtotal="0">
      <items count="1">
        <item x="0"/>
      </items>
    </pivotField>
    <pivotField compact="0" numFmtId="14" outline="0" showAll="0" defaultSubtotal="0"/>
    <pivotField axis="axisRow" compact="0" outline="0" showAll="0" defaultSubtotal="0">
      <items count="10">
        <item x="1"/>
        <item x="0"/>
        <item x="3"/>
        <item x="5"/>
        <item x="4"/>
        <item x="2"/>
        <item x="9"/>
        <item x="8"/>
        <item x="7"/>
        <item x="6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numFmtId="14" outline="0" showAll="0" defaultSubtotal="0">
      <items count="3">
        <item x="1"/>
        <item x="0"/>
        <item x="2"/>
      </items>
    </pivotField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">
        <item x="2"/>
        <item x="1"/>
        <item x="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21"/>
    <field x="9"/>
    <field x="6"/>
    <field x="4"/>
    <field x="3"/>
    <field x="24"/>
    <field x="20"/>
  </rowFields>
  <rowItems count="13">
    <i>
      <x/>
      <x v="2"/>
      <x v="7"/>
      <x/>
      <x v="3"/>
      <x v="1"/>
      <x/>
    </i>
    <i r="2">
      <x v="8"/>
      <x/>
      <x v="4"/>
      <x v="1"/>
      <x/>
    </i>
    <i r="2">
      <x v="9"/>
      <x/>
      <x v="6"/>
      <x v="1"/>
      <x/>
    </i>
    <i>
      <x v="1"/>
      <x/>
      <x/>
      <x/>
      <x/>
      <x v="2"/>
      <x/>
    </i>
    <i r="2">
      <x v="1"/>
      <x/>
      <x v="2"/>
      <x v="2"/>
      <x/>
    </i>
    <i r="2">
      <x v="5"/>
      <x/>
      <x v="8"/>
      <x v="2"/>
      <x/>
    </i>
    <i r="1">
      <x v="1"/>
      <x v="2"/>
      <x/>
      <x v="9"/>
      <x v="2"/>
      <x/>
    </i>
    <i r="2">
      <x v="3"/>
      <x/>
      <x v="7"/>
      <x v="2"/>
      <x/>
    </i>
    <i r="2">
      <x v="4"/>
      <x/>
      <x v="1"/>
      <x v="2"/>
      <x/>
    </i>
    <i r="2">
      <x v="5"/>
      <x/>
      <x v="8"/>
      <x v="2"/>
      <x/>
    </i>
    <i r="1">
      <x v="3"/>
      <x v="6"/>
      <x/>
      <x v="5"/>
      <x/>
      <x/>
    </i>
    <i r="5">
      <x v="1"/>
      <x/>
    </i>
    <i r="2">
      <x v="7"/>
      <x/>
      <x v="3"/>
      <x/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Qty. to Ship" fld="18" baseField="22" baseItem="1"/>
    <dataField name=" Qty. Shipped" fld="16" baseField="22" baseItem="1"/>
    <dataField name=" Item Weight (lbs.)" fld="26" baseField="24" baseItem="3"/>
  </dataFields>
  <formats count="3">
    <format dxfId="6">
      <pivotArea type="all" dataOnly="0" outline="0" fieldPosition="0"/>
    </format>
    <format dxfId="7">
      <pivotArea type="all" dataOnly="0" outline="0" fieldPosition="0"/>
    </format>
    <format dxfId="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78A7-6FEA-4421-AB49-EA1C8EA3527D}" name="WarehouseShipmentLine" displayName="WarehouseShipmentLine" ref="A1:AD18" totalsRowCount="1">
  <autoFilter ref="A1:AD17" xr:uid="{FA836ADA-6D50-4CE2-A2C8-6AAEE86E8624}"/>
  <tableColumns count="30">
    <tableColumn id="1" xr3:uid="{38268114-461B-4C30-A621-69D825C292F7}" name="Completely Picked" totalsRowLabel="Total" dataDxfId="44"/>
    <tableColumn id="2" xr3:uid="{BA37A4D4-4749-4856-88CE-DE76BC22E9AE}" name="Cubage" totalsRowFunction="sum" dataDxfId="43"/>
    <tableColumn id="3" xr3:uid="{CE5F37EC-D80E-46B7-823C-FF492C344D76}" name="Bin Code" dataDxfId="42"/>
    <tableColumn id="4" xr3:uid="{61E97CC0-9EFB-4564-88EE-E06917E40ED6}" name="Description" dataDxfId="41"/>
    <tableColumn id="5" xr3:uid="{C6893441-4B99-4A99-A2D3-029D3C5CA934}" name="Destination Type" dataDxfId="40"/>
    <tableColumn id="6" xr3:uid="{3916DD67-DBE6-4EAA-9461-959500E5BA1B}" name="Due Date" dataDxfId="39"/>
    <tableColumn id="7" xr3:uid="{E40EA12A-37C3-4159-BED8-0B17A112B7DC}" name="Item No." dataDxfId="38"/>
    <tableColumn id="8" xr3:uid="{CC746B7F-036D-496B-B474-0348506984B5}" name="Line No." totalsRowFunction="sum" dataDxfId="37"/>
    <tableColumn id="9" xr3:uid="{B0E2BFCD-4786-4623-A1D2-179CA5011605}" name="Location Code" dataDxfId="36"/>
    <tableColumn id="10" xr3:uid="{DB17DF69-0ED8-4ED4-B915-A289C72A9468}" name="No." dataDxfId="35"/>
    <tableColumn id="11" xr3:uid="{19FF675E-184C-41B1-9177-B4F2DDAFEDAD}" name="Not upd. by Src. Doc. Post." dataDxfId="34"/>
    <tableColumn id="12" xr3:uid="{54A8D2FB-A13D-4C76-9E4D-7CC0B4D2C132}" name="Posting from Whse. Ref." totalsRowFunction="sum" dataDxfId="33"/>
    <tableColumn id="13" xr3:uid="{3A7A077C-2C58-48F0-A940-4C2D3044CC0D}" name="Qty. (Base)" totalsRowFunction="sum" dataDxfId="32"/>
    <tableColumn id="14" xr3:uid="{A064A695-7D69-4C4B-9B53-EFF5678DD0F6}" name="Qty. Outstanding" totalsRowFunction="sum" dataDxfId="31"/>
    <tableColumn id="15" xr3:uid="{D7D47C43-1817-4C9E-B322-D4CBEB5BDFCC}" name="Qty. Picked" totalsRowFunction="sum" dataDxfId="30"/>
    <tableColumn id="16" xr3:uid="{8B769747-632C-4481-8427-4AC4C32A506C}" name="Qty. Picked (Base)" totalsRowFunction="sum" dataDxfId="29"/>
    <tableColumn id="17" xr3:uid="{27AE4BAE-912C-47A2-8848-830FFF1B9DE8}" name="Qty. Shipped" totalsRowFunction="sum" dataDxfId="28"/>
    <tableColumn id="18" xr3:uid="{E7ABD8AD-B78A-4A1C-B40C-567593D82E8D}" name="Qty. Shipped (Base)" totalsRowFunction="sum" dataDxfId="27"/>
    <tableColumn id="19" xr3:uid="{466962AA-07D5-43CF-A426-37D808FF5F0F}" name="Qty. to Ship" totalsRowFunction="sum" dataDxfId="26"/>
    <tableColumn id="20" xr3:uid="{7C321F25-C549-427D-8D03-172EDE19B3C6}" name="Qty. to Ship (Base)" totalsRowFunction="sum" dataDxfId="25"/>
    <tableColumn id="21" xr3:uid="{B1FF668E-CB91-4867-BF74-E702EA312997}" name="Shipment Date" dataDxfId="24"/>
    <tableColumn id="22" xr3:uid="{93E7F731-90D6-4F00-86D9-B9EC0C642143}" name="Shipping Advice" dataDxfId="23"/>
    <tableColumn id="23" xr3:uid="{A480D06C-A4E3-45A5-BFF5-B9676770D51C}" name="Sorting Sequence No." totalsRowFunction="sum" dataDxfId="22"/>
    <tableColumn id="24" xr3:uid="{AB521840-73C5-41CE-8EFC-084BC5143B85}" name="Source Document" dataDxfId="21"/>
    <tableColumn id="25" xr3:uid="{2F47035C-3F68-40F0-B5E6-0989E1D3EFD8}" name="Status" dataDxfId="20"/>
    <tableColumn id="26" xr3:uid="{9EBAD0FA-D6E7-47C5-B889-4FB10AB915C5}" name="Unit of Measure Code" dataDxfId="19"/>
    <tableColumn id="27" xr3:uid="{8DCB7A01-DA28-4815-AE3D-41810D194B6D}" name="Weight" totalsRowFunction="sum" dataDxfId="18"/>
    <tableColumn id="28" xr3:uid="{F03CD916-430A-448D-BE5B-4B92482C7185}" name="Zone Code" dataDxfId="17"/>
    <tableColumn id="29" xr3:uid="{67F60CD5-049B-47AC-9B75-6C50B617B260}" name="Pick Qty." totalsRowFunction="sum" dataDxfId="16"/>
    <tableColumn id="30" xr3:uid="{C625AAF0-984D-451A-81D0-DD3152E996ED}" name="Pick Qty. (Base)" totalsRowFunction="sum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9A99-69FA-45DF-BE81-7E4325BAE1B5}">
  <dimension ref="A1:AD61"/>
  <sheetViews>
    <sheetView tabSelected="1" topLeftCell="A22" workbookViewId="0">
      <selection activeCell="A38" sqref="A38"/>
    </sheetView>
  </sheetViews>
  <sheetFormatPr defaultRowHeight="14.4" x14ac:dyDescent="0.3"/>
  <cols>
    <col min="1" max="1" width="42.88671875" bestFit="1" customWidth="1"/>
    <col min="2" max="2" width="23.6640625" bestFit="1" customWidth="1"/>
    <col min="3" max="3" width="15.77734375" bestFit="1" customWidth="1"/>
    <col min="4" max="5" width="10.77734375" bestFit="1" customWidth="1"/>
    <col min="6" max="6" width="22.33203125" bestFit="1" customWidth="1"/>
    <col min="7" max="7" width="16.44140625" bestFit="1" customWidth="1"/>
    <col min="8" max="8" width="12.109375" bestFit="1" customWidth="1"/>
    <col min="9" max="9" width="15.33203125" bestFit="1" customWidth="1"/>
    <col min="10" max="10" width="18.8867187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s="2" t="b">
        <v>0</v>
      </c>
      <c r="B2" s="2">
        <v>0</v>
      </c>
      <c r="C2" s="3" t="s">
        <v>30</v>
      </c>
      <c r="D2" s="3" t="s">
        <v>31</v>
      </c>
      <c r="E2" s="3" t="s">
        <v>32</v>
      </c>
      <c r="F2" s="4">
        <v>41922</v>
      </c>
      <c r="G2" s="3" t="s">
        <v>33</v>
      </c>
      <c r="H2" s="2">
        <v>10000</v>
      </c>
      <c r="I2" s="3" t="s">
        <v>34</v>
      </c>
      <c r="J2" s="3" t="s">
        <v>35</v>
      </c>
      <c r="K2" s="2" t="b">
        <v>0</v>
      </c>
      <c r="L2" s="2">
        <v>0</v>
      </c>
      <c r="M2" s="2">
        <v>12</v>
      </c>
      <c r="N2" s="2">
        <v>12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>
        <v>41275</v>
      </c>
      <c r="V2" s="3" t="s">
        <v>36</v>
      </c>
      <c r="W2" s="2">
        <v>10000</v>
      </c>
      <c r="X2" s="3" t="s">
        <v>37</v>
      </c>
      <c r="Y2" s="3" t="s">
        <v>38</v>
      </c>
      <c r="Z2" s="3" t="s">
        <v>39</v>
      </c>
      <c r="AA2" s="2">
        <v>0</v>
      </c>
      <c r="AB2" s="3" t="s">
        <v>30</v>
      </c>
      <c r="AC2" s="2">
        <v>0</v>
      </c>
      <c r="AD2" s="2">
        <v>0</v>
      </c>
    </row>
    <row r="3" spans="1:30" x14ac:dyDescent="0.3">
      <c r="A3" s="2" t="b">
        <v>0</v>
      </c>
      <c r="B3" s="2">
        <v>0</v>
      </c>
      <c r="C3" s="3" t="s">
        <v>30</v>
      </c>
      <c r="D3" s="3" t="s">
        <v>40</v>
      </c>
      <c r="E3" s="3" t="s">
        <v>32</v>
      </c>
      <c r="F3" s="4">
        <v>41922</v>
      </c>
      <c r="G3" s="3" t="s">
        <v>41</v>
      </c>
      <c r="H3" s="2">
        <v>20000</v>
      </c>
      <c r="I3" s="3" t="s">
        <v>34</v>
      </c>
      <c r="J3" s="3" t="s">
        <v>35</v>
      </c>
      <c r="K3" s="2" t="b">
        <v>0</v>
      </c>
      <c r="L3" s="2">
        <v>0</v>
      </c>
      <c r="M3" s="2">
        <v>22</v>
      </c>
      <c r="N3" s="2">
        <v>22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4">
        <v>41275</v>
      </c>
      <c r="V3" s="3" t="s">
        <v>36</v>
      </c>
      <c r="W3" s="2">
        <v>20000</v>
      </c>
      <c r="X3" s="3" t="s">
        <v>37</v>
      </c>
      <c r="Y3" s="3" t="s">
        <v>38</v>
      </c>
      <c r="Z3" s="3" t="s">
        <v>39</v>
      </c>
      <c r="AA3" s="2">
        <v>0</v>
      </c>
      <c r="AB3" s="3" t="s">
        <v>30</v>
      </c>
      <c r="AC3" s="2">
        <v>0</v>
      </c>
      <c r="AD3" s="2">
        <v>0</v>
      </c>
    </row>
    <row r="4" spans="1:30" x14ac:dyDescent="0.3">
      <c r="A4" s="2" t="b">
        <v>0</v>
      </c>
      <c r="B4" s="2">
        <v>0</v>
      </c>
      <c r="C4" s="3" t="s">
        <v>30</v>
      </c>
      <c r="D4" s="3" t="s">
        <v>42</v>
      </c>
      <c r="E4" s="3" t="s">
        <v>32</v>
      </c>
      <c r="F4" s="4">
        <v>41922</v>
      </c>
      <c r="G4" s="3" t="s">
        <v>43</v>
      </c>
      <c r="H4" s="2">
        <v>30000</v>
      </c>
      <c r="I4" s="3" t="s">
        <v>34</v>
      </c>
      <c r="J4" s="3" t="s">
        <v>35</v>
      </c>
      <c r="K4" s="2" t="b">
        <v>0</v>
      </c>
      <c r="L4" s="2">
        <v>0</v>
      </c>
      <c r="M4" s="2">
        <v>4</v>
      </c>
      <c r="N4" s="2">
        <v>20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4">
        <v>41275</v>
      </c>
      <c r="V4" s="3" t="s">
        <v>36</v>
      </c>
      <c r="W4" s="2">
        <v>30000</v>
      </c>
      <c r="X4" s="3" t="s">
        <v>37</v>
      </c>
      <c r="Y4" s="3" t="s">
        <v>38</v>
      </c>
      <c r="Z4" s="3" t="s">
        <v>44</v>
      </c>
      <c r="AA4" s="2">
        <v>0</v>
      </c>
      <c r="AB4" s="3" t="s">
        <v>30</v>
      </c>
      <c r="AC4" s="2">
        <v>0</v>
      </c>
      <c r="AD4" s="2">
        <v>0</v>
      </c>
    </row>
    <row r="5" spans="1:30" x14ac:dyDescent="0.3">
      <c r="A5" s="2" t="b">
        <v>0</v>
      </c>
      <c r="B5" s="2">
        <v>0</v>
      </c>
      <c r="C5" s="3" t="s">
        <v>30</v>
      </c>
      <c r="D5" s="3" t="s">
        <v>45</v>
      </c>
      <c r="E5" s="3" t="s">
        <v>32</v>
      </c>
      <c r="F5" s="4">
        <v>41926</v>
      </c>
      <c r="G5" s="3" t="s">
        <v>46</v>
      </c>
      <c r="H5" s="2">
        <v>10000</v>
      </c>
      <c r="I5" s="3" t="s">
        <v>34</v>
      </c>
      <c r="J5" s="3" t="s">
        <v>47</v>
      </c>
      <c r="K5" s="2" t="b">
        <v>0</v>
      </c>
      <c r="L5" s="2">
        <v>0</v>
      </c>
      <c r="M5" s="2">
        <v>34</v>
      </c>
      <c r="N5" s="2">
        <v>34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4">
        <v>41275</v>
      </c>
      <c r="V5" s="3" t="s">
        <v>36</v>
      </c>
      <c r="W5" s="2">
        <v>10000</v>
      </c>
      <c r="X5" s="3" t="s">
        <v>37</v>
      </c>
      <c r="Y5" s="3" t="s">
        <v>38</v>
      </c>
      <c r="Z5" s="3" t="s">
        <v>39</v>
      </c>
      <c r="AA5" s="2">
        <v>0</v>
      </c>
      <c r="AB5" s="3" t="s">
        <v>30</v>
      </c>
      <c r="AC5" s="2">
        <v>0</v>
      </c>
      <c r="AD5" s="2">
        <v>0</v>
      </c>
    </row>
    <row r="6" spans="1:30" x14ac:dyDescent="0.3">
      <c r="A6" s="2" t="b">
        <v>0</v>
      </c>
      <c r="B6" s="2">
        <v>0</v>
      </c>
      <c r="C6" s="3" t="s">
        <v>30</v>
      </c>
      <c r="D6" s="3" t="s">
        <v>48</v>
      </c>
      <c r="E6" s="3" t="s">
        <v>32</v>
      </c>
      <c r="F6" s="4">
        <v>41926</v>
      </c>
      <c r="G6" s="3" t="s">
        <v>49</v>
      </c>
      <c r="H6" s="2">
        <v>20000</v>
      </c>
      <c r="I6" s="3" t="s">
        <v>34</v>
      </c>
      <c r="J6" s="3" t="s">
        <v>47</v>
      </c>
      <c r="K6" s="2" t="b">
        <v>0</v>
      </c>
      <c r="L6" s="2">
        <v>0</v>
      </c>
      <c r="M6" s="2">
        <v>11</v>
      </c>
      <c r="N6" s="2">
        <v>11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4">
        <v>41275</v>
      </c>
      <c r="V6" s="3" t="s">
        <v>36</v>
      </c>
      <c r="W6" s="2">
        <v>20000</v>
      </c>
      <c r="X6" s="3" t="s">
        <v>37</v>
      </c>
      <c r="Y6" s="3" t="s">
        <v>38</v>
      </c>
      <c r="Z6" s="3" t="s">
        <v>39</v>
      </c>
      <c r="AA6" s="2">
        <v>0</v>
      </c>
      <c r="AB6" s="3" t="s">
        <v>30</v>
      </c>
      <c r="AC6" s="2">
        <v>0</v>
      </c>
      <c r="AD6" s="2">
        <v>0</v>
      </c>
    </row>
    <row r="7" spans="1:30" x14ac:dyDescent="0.3">
      <c r="A7" s="2" t="b">
        <v>0</v>
      </c>
      <c r="B7" s="2">
        <v>0</v>
      </c>
      <c r="C7" s="3" t="s">
        <v>30</v>
      </c>
      <c r="D7" s="3" t="s">
        <v>42</v>
      </c>
      <c r="E7" s="3" t="s">
        <v>32</v>
      </c>
      <c r="F7" s="4">
        <v>41926</v>
      </c>
      <c r="G7" s="3" t="s">
        <v>43</v>
      </c>
      <c r="H7" s="2">
        <v>30000</v>
      </c>
      <c r="I7" s="3" t="s">
        <v>34</v>
      </c>
      <c r="J7" s="3" t="s">
        <v>47</v>
      </c>
      <c r="K7" s="2" t="b">
        <v>0</v>
      </c>
      <c r="L7" s="2">
        <v>0</v>
      </c>
      <c r="M7" s="2">
        <v>2.8</v>
      </c>
      <c r="N7" s="2">
        <v>14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v>41275</v>
      </c>
      <c r="V7" s="3" t="s">
        <v>36</v>
      </c>
      <c r="W7" s="2">
        <v>30000</v>
      </c>
      <c r="X7" s="3" t="s">
        <v>37</v>
      </c>
      <c r="Y7" s="3" t="s">
        <v>38</v>
      </c>
      <c r="Z7" s="3" t="s">
        <v>44</v>
      </c>
      <c r="AA7" s="2">
        <v>0</v>
      </c>
      <c r="AB7" s="3" t="s">
        <v>30</v>
      </c>
      <c r="AC7" s="2">
        <v>0</v>
      </c>
      <c r="AD7" s="2">
        <v>0</v>
      </c>
    </row>
    <row r="8" spans="1:30" x14ac:dyDescent="0.3">
      <c r="A8" s="2" t="b">
        <v>0</v>
      </c>
      <c r="B8" s="2">
        <v>0</v>
      </c>
      <c r="C8" s="3" t="s">
        <v>30</v>
      </c>
      <c r="D8" s="3" t="s">
        <v>45</v>
      </c>
      <c r="E8" s="3" t="s">
        <v>32</v>
      </c>
      <c r="F8" s="4">
        <v>41932</v>
      </c>
      <c r="G8" s="3" t="s">
        <v>46</v>
      </c>
      <c r="H8" s="2">
        <v>40000</v>
      </c>
      <c r="I8" s="3" t="s">
        <v>34</v>
      </c>
      <c r="J8" s="3" t="s">
        <v>47</v>
      </c>
      <c r="K8" s="2" t="b">
        <v>0</v>
      </c>
      <c r="L8" s="2">
        <v>0</v>
      </c>
      <c r="M8" s="2">
        <v>11</v>
      </c>
      <c r="N8" s="2">
        <v>11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4">
        <v>41275</v>
      </c>
      <c r="V8" s="3" t="s">
        <v>36</v>
      </c>
      <c r="W8" s="2">
        <v>40000</v>
      </c>
      <c r="X8" s="3" t="s">
        <v>37</v>
      </c>
      <c r="Y8" s="3" t="s">
        <v>38</v>
      </c>
      <c r="Z8" s="3" t="s">
        <v>39</v>
      </c>
      <c r="AA8" s="2">
        <v>0</v>
      </c>
      <c r="AB8" s="3" t="s">
        <v>30</v>
      </c>
      <c r="AC8" s="2">
        <v>0</v>
      </c>
      <c r="AD8" s="2">
        <v>0</v>
      </c>
    </row>
    <row r="9" spans="1:30" x14ac:dyDescent="0.3">
      <c r="A9" s="2" t="b">
        <v>0</v>
      </c>
      <c r="B9" s="2">
        <v>0</v>
      </c>
      <c r="C9" s="3" t="s">
        <v>30</v>
      </c>
      <c r="D9" s="3" t="s">
        <v>50</v>
      </c>
      <c r="E9" s="3" t="s">
        <v>32</v>
      </c>
      <c r="F9" s="4">
        <v>41932</v>
      </c>
      <c r="G9" s="3" t="s">
        <v>51</v>
      </c>
      <c r="H9" s="2">
        <v>50000</v>
      </c>
      <c r="I9" s="3" t="s">
        <v>34</v>
      </c>
      <c r="J9" s="3" t="s">
        <v>47</v>
      </c>
      <c r="K9" s="2" t="b">
        <v>0</v>
      </c>
      <c r="L9" s="2">
        <v>0</v>
      </c>
      <c r="M9" s="2">
        <v>11</v>
      </c>
      <c r="N9" s="2">
        <v>11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4">
        <v>41275</v>
      </c>
      <c r="V9" s="3" t="s">
        <v>36</v>
      </c>
      <c r="W9" s="2">
        <v>50000</v>
      </c>
      <c r="X9" s="3" t="s">
        <v>37</v>
      </c>
      <c r="Y9" s="3" t="s">
        <v>38</v>
      </c>
      <c r="Z9" s="3" t="s">
        <v>39</v>
      </c>
      <c r="AA9" s="2">
        <v>0</v>
      </c>
      <c r="AB9" s="3" t="s">
        <v>30</v>
      </c>
      <c r="AC9" s="2">
        <v>0</v>
      </c>
      <c r="AD9" s="2">
        <v>0</v>
      </c>
    </row>
    <row r="10" spans="1:30" x14ac:dyDescent="0.3">
      <c r="A10" s="2" t="b">
        <v>0</v>
      </c>
      <c r="B10" s="2">
        <v>0</v>
      </c>
      <c r="C10" s="3" t="s">
        <v>30</v>
      </c>
      <c r="D10" s="3" t="s">
        <v>42</v>
      </c>
      <c r="E10" s="3" t="s">
        <v>32</v>
      </c>
      <c r="F10" s="4">
        <v>41932</v>
      </c>
      <c r="G10" s="3" t="s">
        <v>43</v>
      </c>
      <c r="H10" s="2">
        <v>60000</v>
      </c>
      <c r="I10" s="3" t="s">
        <v>34</v>
      </c>
      <c r="J10" s="3" t="s">
        <v>47</v>
      </c>
      <c r="K10" s="2" t="b">
        <v>0</v>
      </c>
      <c r="L10" s="2">
        <v>0</v>
      </c>
      <c r="M10" s="2">
        <v>6</v>
      </c>
      <c r="N10" s="2">
        <v>30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4">
        <v>41275</v>
      </c>
      <c r="V10" s="3" t="s">
        <v>36</v>
      </c>
      <c r="W10" s="2">
        <v>60000</v>
      </c>
      <c r="X10" s="3" t="s">
        <v>37</v>
      </c>
      <c r="Y10" s="3" t="s">
        <v>38</v>
      </c>
      <c r="Z10" s="3" t="s">
        <v>44</v>
      </c>
      <c r="AA10" s="2">
        <v>0</v>
      </c>
      <c r="AB10" s="3" t="s">
        <v>30</v>
      </c>
      <c r="AC10" s="2">
        <v>0</v>
      </c>
      <c r="AD10" s="2">
        <v>0</v>
      </c>
    </row>
    <row r="11" spans="1:30" x14ac:dyDescent="0.3">
      <c r="A11" s="2" t="b">
        <v>0</v>
      </c>
      <c r="B11" s="2">
        <v>0</v>
      </c>
      <c r="C11" s="3" t="s">
        <v>30</v>
      </c>
      <c r="D11" s="3" t="s">
        <v>42</v>
      </c>
      <c r="E11" s="3" t="s">
        <v>32</v>
      </c>
      <c r="F11" s="4">
        <v>41932</v>
      </c>
      <c r="G11" s="3" t="s">
        <v>43</v>
      </c>
      <c r="H11" s="2">
        <v>70000</v>
      </c>
      <c r="I11" s="3" t="s">
        <v>34</v>
      </c>
      <c r="J11" s="3" t="s">
        <v>47</v>
      </c>
      <c r="K11" s="2" t="b">
        <v>0</v>
      </c>
      <c r="L11" s="2">
        <v>0</v>
      </c>
      <c r="M11" s="2">
        <v>1.2</v>
      </c>
      <c r="N11" s="2">
        <v>6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4">
        <v>41275</v>
      </c>
      <c r="V11" s="3" t="s">
        <v>36</v>
      </c>
      <c r="W11" s="2">
        <v>70000</v>
      </c>
      <c r="X11" s="3" t="s">
        <v>37</v>
      </c>
      <c r="Y11" s="3" t="s">
        <v>38</v>
      </c>
      <c r="Z11" s="3" t="s">
        <v>44</v>
      </c>
      <c r="AA11" s="2">
        <v>0</v>
      </c>
      <c r="AB11" s="3" t="s">
        <v>30</v>
      </c>
      <c r="AC11" s="2">
        <v>0</v>
      </c>
      <c r="AD11" s="2">
        <v>0</v>
      </c>
    </row>
    <row r="12" spans="1:30" x14ac:dyDescent="0.3">
      <c r="A12" s="2" t="b">
        <v>1</v>
      </c>
      <c r="B12" s="2">
        <v>4</v>
      </c>
      <c r="C12" s="3" t="s">
        <v>52</v>
      </c>
      <c r="D12" s="3" t="s">
        <v>53</v>
      </c>
      <c r="E12" s="3" t="s">
        <v>32</v>
      </c>
      <c r="F12" s="4">
        <v>41670</v>
      </c>
      <c r="G12" s="3" t="s">
        <v>54</v>
      </c>
      <c r="H12" s="2">
        <v>10000</v>
      </c>
      <c r="I12" s="3" t="s">
        <v>55</v>
      </c>
      <c r="J12" s="3" t="s">
        <v>56</v>
      </c>
      <c r="K12" s="2" t="b">
        <v>0</v>
      </c>
      <c r="L12" s="2">
        <v>0</v>
      </c>
      <c r="M12" s="2">
        <v>4</v>
      </c>
      <c r="N12" s="2">
        <v>4</v>
      </c>
      <c r="O12" s="2">
        <v>4</v>
      </c>
      <c r="P12" s="2">
        <v>4</v>
      </c>
      <c r="Q12" s="2">
        <v>0</v>
      </c>
      <c r="R12" s="2">
        <v>0</v>
      </c>
      <c r="S12" s="2">
        <v>4</v>
      </c>
      <c r="T12" s="2">
        <v>4</v>
      </c>
      <c r="U12" s="4">
        <v>41275</v>
      </c>
      <c r="V12" s="3" t="s">
        <v>57</v>
      </c>
      <c r="W12" s="2">
        <v>10000</v>
      </c>
      <c r="X12" s="3" t="s">
        <v>37</v>
      </c>
      <c r="Y12" s="3" t="s">
        <v>0</v>
      </c>
      <c r="Z12" s="3" t="s">
        <v>39</v>
      </c>
      <c r="AA12" s="2">
        <v>4.8</v>
      </c>
      <c r="AB12" s="3" t="s">
        <v>58</v>
      </c>
      <c r="AC12" s="2">
        <v>0</v>
      </c>
      <c r="AD12" s="2">
        <v>0</v>
      </c>
    </row>
    <row r="13" spans="1:30" x14ac:dyDescent="0.3">
      <c r="A13" s="2" t="b">
        <v>1</v>
      </c>
      <c r="B13" s="2">
        <v>160</v>
      </c>
      <c r="C13" s="3" t="s">
        <v>52</v>
      </c>
      <c r="D13" s="3" t="s">
        <v>59</v>
      </c>
      <c r="E13" s="3" t="s">
        <v>32</v>
      </c>
      <c r="F13" s="4">
        <v>41670</v>
      </c>
      <c r="G13" s="3" t="s">
        <v>60</v>
      </c>
      <c r="H13" s="2">
        <v>20000</v>
      </c>
      <c r="I13" s="3" t="s">
        <v>55</v>
      </c>
      <c r="J13" s="3" t="s">
        <v>56</v>
      </c>
      <c r="K13" s="2" t="b">
        <v>0</v>
      </c>
      <c r="L13" s="2">
        <v>0</v>
      </c>
      <c r="M13" s="2">
        <v>10</v>
      </c>
      <c r="N13" s="2">
        <v>10</v>
      </c>
      <c r="O13" s="2">
        <v>10</v>
      </c>
      <c r="P13" s="2">
        <v>10</v>
      </c>
      <c r="Q13" s="2">
        <v>0</v>
      </c>
      <c r="R13" s="2">
        <v>0</v>
      </c>
      <c r="S13" s="2">
        <v>10</v>
      </c>
      <c r="T13" s="2">
        <v>10</v>
      </c>
      <c r="U13" s="4">
        <v>41275</v>
      </c>
      <c r="V13" s="3" t="s">
        <v>57</v>
      </c>
      <c r="W13" s="2">
        <v>20000</v>
      </c>
      <c r="X13" s="3" t="s">
        <v>37</v>
      </c>
      <c r="Y13" s="3" t="s">
        <v>0</v>
      </c>
      <c r="Z13" s="3" t="s">
        <v>39</v>
      </c>
      <c r="AA13" s="2">
        <v>160</v>
      </c>
      <c r="AB13" s="3" t="s">
        <v>58</v>
      </c>
      <c r="AC13" s="2">
        <v>0</v>
      </c>
      <c r="AD13" s="2">
        <v>0</v>
      </c>
    </row>
    <row r="14" spans="1:30" x14ac:dyDescent="0.3">
      <c r="A14" s="2" t="b">
        <v>1</v>
      </c>
      <c r="B14" s="2">
        <v>324</v>
      </c>
      <c r="C14" s="3" t="s">
        <v>52</v>
      </c>
      <c r="D14" s="3" t="s">
        <v>61</v>
      </c>
      <c r="E14" s="3" t="s">
        <v>32</v>
      </c>
      <c r="F14" s="4">
        <v>41670</v>
      </c>
      <c r="G14" s="3" t="s">
        <v>62</v>
      </c>
      <c r="H14" s="2">
        <v>30000</v>
      </c>
      <c r="I14" s="3" t="s">
        <v>55</v>
      </c>
      <c r="J14" s="3" t="s">
        <v>56</v>
      </c>
      <c r="K14" s="2" t="b">
        <v>0</v>
      </c>
      <c r="L14" s="2">
        <v>0</v>
      </c>
      <c r="M14" s="2">
        <v>6</v>
      </c>
      <c r="N14" s="2">
        <v>6</v>
      </c>
      <c r="O14" s="2">
        <v>6</v>
      </c>
      <c r="P14" s="2">
        <v>6</v>
      </c>
      <c r="Q14" s="2">
        <v>0</v>
      </c>
      <c r="R14" s="2">
        <v>0</v>
      </c>
      <c r="S14" s="2">
        <v>6</v>
      </c>
      <c r="T14" s="2">
        <v>6</v>
      </c>
      <c r="U14" s="4">
        <v>41275</v>
      </c>
      <c r="V14" s="3" t="s">
        <v>57</v>
      </c>
      <c r="W14" s="2">
        <v>30000</v>
      </c>
      <c r="X14" s="3" t="s">
        <v>37</v>
      </c>
      <c r="Y14" s="3" t="s">
        <v>0</v>
      </c>
      <c r="Z14" s="3" t="s">
        <v>39</v>
      </c>
      <c r="AA14" s="2">
        <v>396.00000000000006</v>
      </c>
      <c r="AB14" s="3" t="s">
        <v>58</v>
      </c>
      <c r="AC14" s="2">
        <v>0</v>
      </c>
      <c r="AD14" s="2">
        <v>0</v>
      </c>
    </row>
    <row r="15" spans="1:30" x14ac:dyDescent="0.3">
      <c r="A15" s="2" t="b">
        <v>1</v>
      </c>
      <c r="B15" s="2">
        <v>100</v>
      </c>
      <c r="C15" s="3" t="s">
        <v>63</v>
      </c>
      <c r="D15" s="3" t="s">
        <v>64</v>
      </c>
      <c r="E15" s="3" t="s">
        <v>32</v>
      </c>
      <c r="F15" s="4">
        <v>41670</v>
      </c>
      <c r="G15" s="3" t="s">
        <v>65</v>
      </c>
      <c r="H15" s="2">
        <v>10000</v>
      </c>
      <c r="I15" s="3" t="s">
        <v>55</v>
      </c>
      <c r="J15" s="3" t="s">
        <v>66</v>
      </c>
      <c r="K15" s="2" t="b">
        <v>0</v>
      </c>
      <c r="L15" s="2">
        <v>0</v>
      </c>
      <c r="M15" s="2">
        <v>20</v>
      </c>
      <c r="N15" s="2">
        <v>20</v>
      </c>
      <c r="O15" s="2">
        <v>20</v>
      </c>
      <c r="P15" s="2">
        <v>20</v>
      </c>
      <c r="Q15" s="2">
        <v>0</v>
      </c>
      <c r="R15" s="2">
        <v>0</v>
      </c>
      <c r="S15" s="2">
        <v>20</v>
      </c>
      <c r="T15" s="2">
        <v>20</v>
      </c>
      <c r="U15" s="4">
        <v>41275</v>
      </c>
      <c r="V15" s="3" t="s">
        <v>36</v>
      </c>
      <c r="W15" s="2">
        <v>10000</v>
      </c>
      <c r="X15" s="3" t="s">
        <v>37</v>
      </c>
      <c r="Y15" s="3" t="s">
        <v>0</v>
      </c>
      <c r="Z15" s="3" t="s">
        <v>67</v>
      </c>
      <c r="AA15" s="2">
        <v>80</v>
      </c>
      <c r="AB15" s="3" t="s">
        <v>58</v>
      </c>
      <c r="AC15" s="2">
        <v>0</v>
      </c>
      <c r="AD15" s="2">
        <v>0</v>
      </c>
    </row>
    <row r="16" spans="1:30" x14ac:dyDescent="0.3">
      <c r="A16" s="2" t="b">
        <v>0</v>
      </c>
      <c r="B16" s="2">
        <v>432</v>
      </c>
      <c r="C16" s="3" t="s">
        <v>63</v>
      </c>
      <c r="D16" s="3" t="s">
        <v>61</v>
      </c>
      <c r="E16" s="3" t="s">
        <v>32</v>
      </c>
      <c r="F16" s="4">
        <v>41670</v>
      </c>
      <c r="G16" s="3" t="s">
        <v>62</v>
      </c>
      <c r="H16" s="2">
        <v>20000</v>
      </c>
      <c r="I16" s="3" t="s">
        <v>55</v>
      </c>
      <c r="J16" s="3" t="s">
        <v>66</v>
      </c>
      <c r="K16" s="2" t="b">
        <v>0</v>
      </c>
      <c r="L16" s="2">
        <v>0</v>
      </c>
      <c r="M16" s="2">
        <v>8</v>
      </c>
      <c r="N16" s="2">
        <v>8</v>
      </c>
      <c r="O16" s="2">
        <v>6</v>
      </c>
      <c r="P16" s="2">
        <v>6</v>
      </c>
      <c r="Q16" s="2">
        <v>0</v>
      </c>
      <c r="R16" s="2">
        <v>0</v>
      </c>
      <c r="S16" s="2">
        <v>6</v>
      </c>
      <c r="T16" s="2">
        <v>6</v>
      </c>
      <c r="U16" s="4">
        <v>41275</v>
      </c>
      <c r="V16" s="3" t="s">
        <v>36</v>
      </c>
      <c r="W16" s="2">
        <v>20000</v>
      </c>
      <c r="X16" s="3" t="s">
        <v>37</v>
      </c>
      <c r="Y16" s="3" t="s">
        <v>68</v>
      </c>
      <c r="Z16" s="3" t="s">
        <v>39</v>
      </c>
      <c r="AA16" s="2">
        <v>528</v>
      </c>
      <c r="AB16" s="3" t="s">
        <v>58</v>
      </c>
      <c r="AC16" s="2">
        <v>0</v>
      </c>
      <c r="AD16" s="2">
        <v>0</v>
      </c>
    </row>
    <row r="17" spans="1:30" x14ac:dyDescent="0.3">
      <c r="A17" s="2" t="b">
        <v>0</v>
      </c>
      <c r="B17" s="2">
        <v>150</v>
      </c>
      <c r="C17" s="3" t="s">
        <v>63</v>
      </c>
      <c r="D17" s="3" t="s">
        <v>64</v>
      </c>
      <c r="E17" s="3" t="s">
        <v>32</v>
      </c>
      <c r="F17" s="4">
        <v>41670</v>
      </c>
      <c r="G17" s="3" t="s">
        <v>65</v>
      </c>
      <c r="H17" s="2">
        <v>30000</v>
      </c>
      <c r="I17" s="3" t="s">
        <v>55</v>
      </c>
      <c r="J17" s="3" t="s">
        <v>66</v>
      </c>
      <c r="K17" s="2" t="b">
        <v>0</v>
      </c>
      <c r="L17" s="2">
        <v>0</v>
      </c>
      <c r="M17" s="2">
        <v>30</v>
      </c>
      <c r="N17" s="2">
        <v>30</v>
      </c>
      <c r="O17" s="2">
        <v>18</v>
      </c>
      <c r="P17" s="2">
        <v>18</v>
      </c>
      <c r="Q17" s="2">
        <v>0</v>
      </c>
      <c r="R17" s="2">
        <v>0</v>
      </c>
      <c r="S17" s="2">
        <v>18</v>
      </c>
      <c r="T17" s="2">
        <v>18</v>
      </c>
      <c r="U17" s="4">
        <v>41275</v>
      </c>
      <c r="V17" s="3" t="s">
        <v>36</v>
      </c>
      <c r="W17" s="2">
        <v>30000</v>
      </c>
      <c r="X17" s="3" t="s">
        <v>37</v>
      </c>
      <c r="Y17" s="3" t="s">
        <v>68</v>
      </c>
      <c r="Z17" s="3" t="s">
        <v>67</v>
      </c>
      <c r="AA17" s="2">
        <v>120</v>
      </c>
      <c r="AB17" s="3" t="s">
        <v>58</v>
      </c>
      <c r="AC17" s="2">
        <v>0</v>
      </c>
      <c r="AD17" s="2">
        <v>0</v>
      </c>
    </row>
    <row r="18" spans="1:30" x14ac:dyDescent="0.3">
      <c r="A18" s="1" t="s">
        <v>69</v>
      </c>
      <c r="B18" s="1">
        <f>SUBTOTAL(109,WarehouseShipmentLine[Cubage])</f>
        <v>1170</v>
      </c>
      <c r="C18" s="1"/>
      <c r="D18" s="1"/>
      <c r="E18" s="1"/>
      <c r="F18" s="1"/>
      <c r="G18" s="1"/>
      <c r="H18" s="1">
        <f>SUBTOTAL(109,WarehouseShipmentLine[Line No.])</f>
        <v>460000</v>
      </c>
      <c r="I18" s="1"/>
      <c r="J18" s="1"/>
      <c r="K18" s="1"/>
      <c r="L18" s="1">
        <f>SUBTOTAL(109,WarehouseShipmentLine[Posting from Whse. Ref.])</f>
        <v>0</v>
      </c>
      <c r="M18" s="1">
        <f>SUBTOTAL(109,WarehouseShipmentLine[Qty. (Base)])</f>
        <v>193</v>
      </c>
      <c r="N18" s="1">
        <f>SUBTOTAL(109,WarehouseShipmentLine[Qty. Outstanding])</f>
        <v>249</v>
      </c>
      <c r="O18" s="1">
        <f>SUBTOTAL(109,WarehouseShipmentLine[Qty. Picked])</f>
        <v>64</v>
      </c>
      <c r="P18" s="1">
        <f>SUBTOTAL(109,WarehouseShipmentLine[Qty. Picked (Base)])</f>
        <v>64</v>
      </c>
      <c r="Q18" s="1">
        <f>SUBTOTAL(109,WarehouseShipmentLine[Qty. Shipped])</f>
        <v>0</v>
      </c>
      <c r="R18" s="1">
        <f>SUBTOTAL(109,WarehouseShipmentLine[Qty. Shipped (Base)])</f>
        <v>0</v>
      </c>
      <c r="S18" s="1">
        <f>SUBTOTAL(109,WarehouseShipmentLine[Qty. to Ship])</f>
        <v>64</v>
      </c>
      <c r="T18" s="1">
        <f>SUBTOTAL(109,WarehouseShipmentLine[Qty. to Ship (Base)])</f>
        <v>64</v>
      </c>
      <c r="U18" s="1"/>
      <c r="V18" s="1"/>
      <c r="W18" s="1">
        <f>SUBTOTAL(109,WarehouseShipmentLine[Sorting Sequence No.])</f>
        <v>460000</v>
      </c>
      <c r="X18" s="1"/>
      <c r="Y18" s="1"/>
      <c r="Z18" s="1"/>
      <c r="AA18" s="1">
        <f>SUBTOTAL(109,WarehouseShipmentLine[Weight])</f>
        <v>1288.8000000000002</v>
      </c>
      <c r="AB18" s="1"/>
      <c r="AC18" s="1">
        <f>SUBTOTAL(109,WarehouseShipmentLine[Pick Qty.])</f>
        <v>0</v>
      </c>
      <c r="AD18" s="1">
        <f>SUBTOTAL(109,WarehouseShipmentLine[Pick Qty. (Base)])</f>
        <v>0</v>
      </c>
    </row>
    <row r="21" spans="1:30" ht="16.8" x14ac:dyDescent="0.4">
      <c r="A21" s="8" t="s">
        <v>21</v>
      </c>
      <c r="B21" s="9" t="s">
        <v>9</v>
      </c>
      <c r="C21" s="9" t="s">
        <v>6</v>
      </c>
      <c r="D21" s="9" t="s">
        <v>4</v>
      </c>
      <c r="E21" s="9" t="s">
        <v>3</v>
      </c>
      <c r="F21" s="9" t="s">
        <v>24</v>
      </c>
      <c r="G21" s="9" t="s">
        <v>20</v>
      </c>
      <c r="H21" s="10" t="s">
        <v>70</v>
      </c>
      <c r="I21" s="10" t="s">
        <v>71</v>
      </c>
      <c r="J21" s="11" t="s">
        <v>72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8" x14ac:dyDescent="0.4">
      <c r="A22" s="12" t="s">
        <v>57</v>
      </c>
      <c r="B22" s="13" t="s">
        <v>56</v>
      </c>
      <c r="C22" s="13" t="s">
        <v>62</v>
      </c>
      <c r="D22" s="13" t="s">
        <v>32</v>
      </c>
      <c r="E22" s="13" t="s">
        <v>61</v>
      </c>
      <c r="F22" s="13" t="s">
        <v>0</v>
      </c>
      <c r="G22" s="14" t="s">
        <v>73</v>
      </c>
      <c r="H22" s="15">
        <v>6</v>
      </c>
      <c r="I22" s="15">
        <v>0</v>
      </c>
      <c r="J22" s="16">
        <v>396.00000000000006</v>
      </c>
    </row>
    <row r="23" spans="1:30" ht="16.8" x14ac:dyDescent="0.4">
      <c r="A23" s="12"/>
      <c r="B23" s="13"/>
      <c r="C23" s="13" t="s">
        <v>60</v>
      </c>
      <c r="D23" s="13" t="s">
        <v>32</v>
      </c>
      <c r="E23" s="13" t="s">
        <v>59</v>
      </c>
      <c r="F23" s="13" t="s">
        <v>0</v>
      </c>
      <c r="G23" s="14" t="s">
        <v>73</v>
      </c>
      <c r="H23" s="15">
        <v>10</v>
      </c>
      <c r="I23" s="15">
        <v>0</v>
      </c>
      <c r="J23" s="16">
        <v>160</v>
      </c>
    </row>
    <row r="24" spans="1:30" ht="16.8" x14ac:dyDescent="0.4">
      <c r="A24" s="12"/>
      <c r="B24" s="13"/>
      <c r="C24" s="13" t="s">
        <v>54</v>
      </c>
      <c r="D24" s="13" t="s">
        <v>32</v>
      </c>
      <c r="E24" s="13" t="s">
        <v>53</v>
      </c>
      <c r="F24" s="13" t="s">
        <v>0</v>
      </c>
      <c r="G24" s="14" t="s">
        <v>73</v>
      </c>
      <c r="H24" s="15">
        <v>4</v>
      </c>
      <c r="I24" s="15">
        <v>0</v>
      </c>
      <c r="J24" s="16">
        <v>4.8</v>
      </c>
    </row>
    <row r="25" spans="1:30" ht="16.8" x14ac:dyDescent="0.4">
      <c r="A25" s="12" t="s">
        <v>36</v>
      </c>
      <c r="B25" s="13" t="s">
        <v>35</v>
      </c>
      <c r="C25" s="13" t="s">
        <v>41</v>
      </c>
      <c r="D25" s="13" t="s">
        <v>32</v>
      </c>
      <c r="E25" s="13" t="s">
        <v>40</v>
      </c>
      <c r="F25" s="13" t="s">
        <v>38</v>
      </c>
      <c r="G25" s="14" t="s">
        <v>73</v>
      </c>
      <c r="H25" s="15">
        <v>0</v>
      </c>
      <c r="I25" s="15">
        <v>0</v>
      </c>
      <c r="J25" s="16">
        <v>0</v>
      </c>
    </row>
    <row r="26" spans="1:30" ht="16.8" x14ac:dyDescent="0.4">
      <c r="A26" s="12"/>
      <c r="B26" s="13"/>
      <c r="C26" s="13" t="s">
        <v>33</v>
      </c>
      <c r="D26" s="13" t="s">
        <v>32</v>
      </c>
      <c r="E26" s="13" t="s">
        <v>31</v>
      </c>
      <c r="F26" s="13" t="s">
        <v>38</v>
      </c>
      <c r="G26" s="14" t="s">
        <v>73</v>
      </c>
      <c r="H26" s="15">
        <v>0</v>
      </c>
      <c r="I26" s="15">
        <v>0</v>
      </c>
      <c r="J26" s="16">
        <v>0</v>
      </c>
    </row>
    <row r="27" spans="1:30" ht="16.8" x14ac:dyDescent="0.4">
      <c r="A27" s="12"/>
      <c r="B27" s="13"/>
      <c r="C27" s="13" t="s">
        <v>43</v>
      </c>
      <c r="D27" s="13" t="s">
        <v>32</v>
      </c>
      <c r="E27" s="13" t="s">
        <v>42</v>
      </c>
      <c r="F27" s="13" t="s">
        <v>38</v>
      </c>
      <c r="G27" s="14" t="s">
        <v>73</v>
      </c>
      <c r="H27" s="15">
        <v>0</v>
      </c>
      <c r="I27" s="15">
        <v>0</v>
      </c>
      <c r="J27" s="16">
        <v>0</v>
      </c>
    </row>
    <row r="28" spans="1:30" ht="16.8" x14ac:dyDescent="0.4">
      <c r="A28" s="12"/>
      <c r="B28" s="13" t="s">
        <v>47</v>
      </c>
      <c r="C28" s="13" t="s">
        <v>46</v>
      </c>
      <c r="D28" s="13" t="s">
        <v>32</v>
      </c>
      <c r="E28" s="13" t="s">
        <v>45</v>
      </c>
      <c r="F28" s="13" t="s">
        <v>38</v>
      </c>
      <c r="G28" s="14" t="s">
        <v>73</v>
      </c>
      <c r="H28" s="15">
        <v>0</v>
      </c>
      <c r="I28" s="15">
        <v>0</v>
      </c>
      <c r="J28" s="16">
        <v>0</v>
      </c>
    </row>
    <row r="29" spans="1:30" ht="16.8" x14ac:dyDescent="0.4">
      <c r="A29" s="12"/>
      <c r="B29" s="13"/>
      <c r="C29" s="13" t="s">
        <v>51</v>
      </c>
      <c r="D29" s="13" t="s">
        <v>32</v>
      </c>
      <c r="E29" s="13" t="s">
        <v>50</v>
      </c>
      <c r="F29" s="13" t="s">
        <v>38</v>
      </c>
      <c r="G29" s="14" t="s">
        <v>73</v>
      </c>
      <c r="H29" s="15">
        <v>0</v>
      </c>
      <c r="I29" s="15">
        <v>0</v>
      </c>
      <c r="J29" s="16">
        <v>0</v>
      </c>
    </row>
    <row r="30" spans="1:30" ht="16.8" x14ac:dyDescent="0.4">
      <c r="A30" s="12"/>
      <c r="B30" s="13"/>
      <c r="C30" s="13" t="s">
        <v>49</v>
      </c>
      <c r="D30" s="13" t="s">
        <v>32</v>
      </c>
      <c r="E30" s="13" t="s">
        <v>48</v>
      </c>
      <c r="F30" s="13" t="s">
        <v>38</v>
      </c>
      <c r="G30" s="14" t="s">
        <v>73</v>
      </c>
      <c r="H30" s="15">
        <v>0</v>
      </c>
      <c r="I30" s="15">
        <v>0</v>
      </c>
      <c r="J30" s="16">
        <v>0</v>
      </c>
    </row>
    <row r="31" spans="1:30" ht="16.8" x14ac:dyDescent="0.4">
      <c r="A31" s="12"/>
      <c r="B31" s="13"/>
      <c r="C31" s="13" t="s">
        <v>43</v>
      </c>
      <c r="D31" s="13" t="s">
        <v>32</v>
      </c>
      <c r="E31" s="13" t="s">
        <v>42</v>
      </c>
      <c r="F31" s="13" t="s">
        <v>38</v>
      </c>
      <c r="G31" s="14" t="s">
        <v>73</v>
      </c>
      <c r="H31" s="15">
        <v>0</v>
      </c>
      <c r="I31" s="15">
        <v>0</v>
      </c>
      <c r="J31" s="16">
        <v>0</v>
      </c>
    </row>
    <row r="32" spans="1:30" ht="16.8" x14ac:dyDescent="0.4">
      <c r="A32" s="12"/>
      <c r="B32" s="13" t="s">
        <v>66</v>
      </c>
      <c r="C32" s="13" t="s">
        <v>65</v>
      </c>
      <c r="D32" s="13" t="s">
        <v>32</v>
      </c>
      <c r="E32" s="13" t="s">
        <v>64</v>
      </c>
      <c r="F32" s="13" t="s">
        <v>68</v>
      </c>
      <c r="G32" s="14" t="s">
        <v>73</v>
      </c>
      <c r="H32" s="15">
        <v>18</v>
      </c>
      <c r="I32" s="15">
        <v>0</v>
      </c>
      <c r="J32" s="16">
        <v>120</v>
      </c>
    </row>
    <row r="33" spans="1:10" ht="16.8" x14ac:dyDescent="0.4">
      <c r="A33" s="12"/>
      <c r="B33" s="13"/>
      <c r="C33" s="13"/>
      <c r="D33" s="13"/>
      <c r="E33" s="13"/>
      <c r="F33" s="13" t="s">
        <v>0</v>
      </c>
      <c r="G33" s="14" t="s">
        <v>73</v>
      </c>
      <c r="H33" s="15">
        <v>20</v>
      </c>
      <c r="I33" s="15">
        <v>0</v>
      </c>
      <c r="J33" s="16">
        <v>80</v>
      </c>
    </row>
    <row r="34" spans="1:10" ht="16.8" x14ac:dyDescent="0.4">
      <c r="A34" s="17"/>
      <c r="B34" s="18"/>
      <c r="C34" s="18" t="s">
        <v>62</v>
      </c>
      <c r="D34" s="18" t="s">
        <v>32</v>
      </c>
      <c r="E34" s="18" t="s">
        <v>61</v>
      </c>
      <c r="F34" s="18" t="s">
        <v>68</v>
      </c>
      <c r="G34" s="19" t="s">
        <v>73</v>
      </c>
      <c r="H34" s="20">
        <v>6</v>
      </c>
      <c r="I34" s="20">
        <v>0</v>
      </c>
      <c r="J34" s="21">
        <v>528</v>
      </c>
    </row>
    <row r="38" spans="1:10" x14ac:dyDescent="0.3">
      <c r="C38" s="5" t="s">
        <v>20</v>
      </c>
    </row>
    <row r="39" spans="1:10" x14ac:dyDescent="0.3">
      <c r="A39" s="5" t="s">
        <v>79</v>
      </c>
      <c r="B39" s="5" t="s">
        <v>3</v>
      </c>
      <c r="C39" s="6" t="s">
        <v>73</v>
      </c>
      <c r="D39" s="6" t="s">
        <v>74</v>
      </c>
    </row>
    <row r="40" spans="1:10" x14ac:dyDescent="0.3">
      <c r="A40" t="s">
        <v>75</v>
      </c>
      <c r="B40" t="s">
        <v>40</v>
      </c>
      <c r="C40" s="7">
        <v>0</v>
      </c>
      <c r="D40" s="7">
        <v>0</v>
      </c>
    </row>
    <row r="41" spans="1:10" x14ac:dyDescent="0.3">
      <c r="B41" t="s">
        <v>48</v>
      </c>
      <c r="C41" s="7">
        <v>0</v>
      </c>
      <c r="D41" s="7">
        <v>0</v>
      </c>
    </row>
    <row r="42" spans="1:10" x14ac:dyDescent="0.3">
      <c r="B42" t="s">
        <v>31</v>
      </c>
      <c r="C42" s="7">
        <v>0</v>
      </c>
      <c r="D42" s="7">
        <v>0</v>
      </c>
    </row>
    <row r="43" spans="1:10" x14ac:dyDescent="0.3">
      <c r="B43" t="s">
        <v>61</v>
      </c>
      <c r="C43" s="7">
        <v>0</v>
      </c>
      <c r="D43" s="7">
        <v>0</v>
      </c>
    </row>
    <row r="44" spans="1:10" x14ac:dyDescent="0.3">
      <c r="B44" t="s">
        <v>59</v>
      </c>
      <c r="C44" s="7">
        <v>0</v>
      </c>
      <c r="D44" s="7">
        <v>0</v>
      </c>
    </row>
    <row r="45" spans="1:10" x14ac:dyDescent="0.3">
      <c r="B45" t="s">
        <v>64</v>
      </c>
      <c r="C45" s="7">
        <v>0</v>
      </c>
      <c r="D45" s="7">
        <v>0</v>
      </c>
    </row>
    <row r="46" spans="1:10" x14ac:dyDescent="0.3">
      <c r="B46" t="s">
        <v>53</v>
      </c>
      <c r="C46" s="7">
        <v>0</v>
      </c>
      <c r="D46" s="7">
        <v>0</v>
      </c>
    </row>
    <row r="47" spans="1:10" x14ac:dyDescent="0.3">
      <c r="B47" t="s">
        <v>50</v>
      </c>
      <c r="C47" s="7">
        <v>0</v>
      </c>
      <c r="D47" s="7">
        <v>0</v>
      </c>
    </row>
    <row r="48" spans="1:10" x14ac:dyDescent="0.3">
      <c r="B48" t="s">
        <v>42</v>
      </c>
      <c r="C48" s="7">
        <v>0</v>
      </c>
      <c r="D48" s="7">
        <v>0</v>
      </c>
    </row>
    <row r="49" spans="1:4" x14ac:dyDescent="0.3">
      <c r="B49" t="s">
        <v>45</v>
      </c>
      <c r="C49" s="7">
        <v>0</v>
      </c>
      <c r="D49" s="7">
        <v>0</v>
      </c>
    </row>
    <row r="50" spans="1:4" x14ac:dyDescent="0.3">
      <c r="A50" t="s">
        <v>78</v>
      </c>
      <c r="B50" t="s">
        <v>40</v>
      </c>
      <c r="C50" s="7">
        <v>0</v>
      </c>
      <c r="D50" s="7">
        <v>0</v>
      </c>
    </row>
    <row r="51" spans="1:4" x14ac:dyDescent="0.3">
      <c r="B51" t="s">
        <v>48</v>
      </c>
      <c r="C51" s="7">
        <v>0</v>
      </c>
      <c r="D51" s="7">
        <v>0</v>
      </c>
    </row>
    <row r="52" spans="1:4" x14ac:dyDescent="0.3">
      <c r="B52" t="s">
        <v>31</v>
      </c>
      <c r="C52" s="7">
        <v>0</v>
      </c>
      <c r="D52" s="7">
        <v>0</v>
      </c>
    </row>
    <row r="53" spans="1:4" x14ac:dyDescent="0.3">
      <c r="B53" t="s">
        <v>61</v>
      </c>
      <c r="C53" s="7">
        <v>12</v>
      </c>
      <c r="D53" s="7">
        <v>12</v>
      </c>
    </row>
    <row r="54" spans="1:4" x14ac:dyDescent="0.3">
      <c r="B54" t="s">
        <v>59</v>
      </c>
      <c r="C54" s="7">
        <v>10</v>
      </c>
      <c r="D54" s="7">
        <v>10</v>
      </c>
    </row>
    <row r="55" spans="1:4" x14ac:dyDescent="0.3">
      <c r="B55" t="s">
        <v>64</v>
      </c>
      <c r="C55" s="7">
        <v>38</v>
      </c>
      <c r="D55" s="7">
        <v>38</v>
      </c>
    </row>
    <row r="56" spans="1:4" x14ac:dyDescent="0.3">
      <c r="B56" t="s">
        <v>53</v>
      </c>
      <c r="C56" s="7">
        <v>4</v>
      </c>
      <c r="D56" s="7">
        <v>4</v>
      </c>
    </row>
    <row r="57" spans="1:4" x14ac:dyDescent="0.3">
      <c r="B57" t="s">
        <v>50</v>
      </c>
      <c r="C57" s="7">
        <v>0</v>
      </c>
      <c r="D57" s="7">
        <v>0</v>
      </c>
    </row>
    <row r="58" spans="1:4" x14ac:dyDescent="0.3">
      <c r="B58" t="s">
        <v>42</v>
      </c>
      <c r="C58" s="7">
        <v>0</v>
      </c>
      <c r="D58" s="7">
        <v>0</v>
      </c>
    </row>
    <row r="59" spans="1:4" x14ac:dyDescent="0.3">
      <c r="B59" t="s">
        <v>45</v>
      </c>
      <c r="C59" s="7">
        <v>0</v>
      </c>
      <c r="D59" s="7">
        <v>0</v>
      </c>
    </row>
    <row r="60" spans="1:4" x14ac:dyDescent="0.3">
      <c r="A60" t="s">
        <v>76</v>
      </c>
      <c r="C60" s="7">
        <v>0</v>
      </c>
      <c r="D60" s="7">
        <v>0</v>
      </c>
    </row>
    <row r="61" spans="1:4" x14ac:dyDescent="0.3">
      <c r="A61" t="s">
        <v>77</v>
      </c>
      <c r="C61" s="7">
        <v>64</v>
      </c>
      <c r="D61" s="7">
        <v>64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2019-04-03T23:27:48Z</dcterms:created>
  <dcterms:modified xsi:type="dcterms:W3CDTF">2019-04-03T23:44:51Z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