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C:\Users\krd\Desktop\NAVReports\"/>
    </mc:Choice>
  </mc:AlternateContent>
  <bookViews>
    <workbookView xWindow="240" yWindow="345" windowWidth="20700" windowHeight="11760"/>
  </bookViews>
  <sheets>
    <sheet name="Top Items by Sales" sheetId="16" r:id="rId1"/>
    <sheet name="Report" sheetId="1" r:id="rId2"/>
    <sheet name="READ ME" sheetId="48" r:id="rId3"/>
    <sheet name="Sheet1" sheetId="100" state="veryHidden" r:id="rId4"/>
    <sheet name="Sheet2" sheetId="101" state="veryHidden" r:id="rId5"/>
    <sheet name="Sheet3" sheetId="102" state="veryHidden" r:id="rId6"/>
  </sheets>
  <definedNames>
    <definedName name="Slicer_Gen._Prod._Posting_Group">#N/A</definedName>
    <definedName name="Slicer_Item_Disc._Group">#N/A</definedName>
    <definedName name="Slicer_Vendor_Name">#N/A</definedName>
    <definedName name="Slicer_Vendor_No.">#N/A</definedName>
  </definedNames>
  <calcPr calcId="162913"/>
  <pivotCaches>
    <pivotCache cacheId="432" r:id="rId7"/>
  </pivotCaches>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Z43" i="1" l="1"/>
  <c r="Y43" i="1"/>
  <c r="X43" i="1"/>
  <c r="W43" i="1"/>
  <c r="V43" i="1"/>
  <c r="U43" i="1"/>
  <c r="T43" i="1"/>
  <c r="S43" i="1"/>
  <c r="O43" i="1"/>
  <c r="N43" i="1"/>
  <c r="M43" i="1"/>
  <c r="L43" i="1"/>
  <c r="J43" i="1"/>
  <c r="I43" i="1"/>
  <c r="D5" i="1"/>
  <c r="D9" i="16"/>
  <c r="D10" i="16"/>
  <c r="D11" i="16"/>
</calcChain>
</file>

<file path=xl/sharedStrings.xml><?xml version="1.0" encoding="utf-8"?>
<sst xmlns="http://schemas.openxmlformats.org/spreadsheetml/2006/main" count="1474" uniqueCount="481">
  <si>
    <t>Title+Fit</t>
  </si>
  <si>
    <t>Value</t>
  </si>
  <si>
    <t>Tables and Fields</t>
  </si>
  <si>
    <t>Filters</t>
  </si>
  <si>
    <t>27 Item</t>
  </si>
  <si>
    <t>Option</t>
  </si>
  <si>
    <t>*</t>
  </si>
  <si>
    <t>Hide</t>
  </si>
  <si>
    <t>Links:</t>
  </si>
  <si>
    <t>Headers:</t>
  </si>
  <si>
    <t>Fields:</t>
  </si>
  <si>
    <t>No.</t>
  </si>
  <si>
    <t>1 No.</t>
  </si>
  <si>
    <t>Description</t>
  </si>
  <si>
    <t>3 Description</t>
  </si>
  <si>
    <t>Gen. Prod. Posting Group</t>
  </si>
  <si>
    <t>91 Gen. Prod. Posting Group</t>
  </si>
  <si>
    <t>Item Disc. Group</t>
  </si>
  <si>
    <t>14 Item Disc. Group</t>
  </si>
  <si>
    <t>Item Tracking Code</t>
  </si>
  <si>
    <t>6500 Item Tracking Code</t>
  </si>
  <si>
    <t>Profit %</t>
  </si>
  <si>
    <t>20 Profit %</t>
  </si>
  <si>
    <t>Scrap %</t>
  </si>
  <si>
    <t>5407 Scrap %</t>
  </si>
  <si>
    <t>Sales Unit of Measure</t>
  </si>
  <si>
    <t>5425 Sales Unit of Measure</t>
  </si>
  <si>
    <t>Standard Cost</t>
  </si>
  <si>
    <t>24 Standard Cost</t>
  </si>
  <si>
    <t>Unit Cost</t>
  </si>
  <si>
    <t>22 Unit Cost</t>
  </si>
  <si>
    <t>Unit Price</t>
  </si>
  <si>
    <t>18 Unit Price</t>
  </si>
  <si>
    <t>Unit Volume</t>
  </si>
  <si>
    <t>44 Unit Volume</t>
  </si>
  <si>
    <t>Vendor No.</t>
  </si>
  <si>
    <t>31 Vendor No.</t>
  </si>
  <si>
    <t>Vendor Name</t>
  </si>
  <si>
    <t>Purch. Unit of Measure</t>
  </si>
  <si>
    <t>5426 Purch. Unit of Measure</t>
  </si>
  <si>
    <t>COGS (LCY)</t>
  </si>
  <si>
    <t>Inventory</t>
  </si>
  <si>
    <t>Net Change</t>
  </si>
  <si>
    <t>Net Invoiced Qty.</t>
  </si>
  <si>
    <t>Purchases (LCY)</t>
  </si>
  <si>
    <t>Purchases (Qty.)</t>
  </si>
  <si>
    <t>Sales (LCY)</t>
  </si>
  <si>
    <t>Sales (Qty.)</t>
  </si>
  <si>
    <t>=NL("Link","9 Country/Region",,"1 Code","=49 Country/Region Purchased Code")</t>
  </si>
  <si>
    <t>=NL("Link","23 Vendor",,"1 No.","=31 Vendor No.")</t>
  </si>
  <si>
    <t>=NL("LinkField","23 Vendor","2 Name")</t>
  </si>
  <si>
    <t>=NL("FlowField","27 Item","83 COGS (LCY)")</t>
  </si>
  <si>
    <t>=NL("FlowField","27 Item","68 Inventory")</t>
  </si>
  <si>
    <t>=NL("FlowField","27 Item","70 Net Change")</t>
  </si>
  <si>
    <t>=NL("FlowField","27 Item","69 Net Invoiced Qty.")</t>
  </si>
  <si>
    <t>=NL("FlowField","27 Item","77 Purchases (LCY)")</t>
  </si>
  <si>
    <t>=NL("FlowField","27 Item","71 Purchases (Qty.)")</t>
  </si>
  <si>
    <t>=NL("FlowField","27 Item","78 Sales (LCY)")</t>
  </si>
  <si>
    <t>=NL("FlowField","27 Item","72 Sales (Qty.)")</t>
  </si>
  <si>
    <t>AutoTable</t>
  </si>
  <si>
    <t>Value+Fit</t>
  </si>
  <si>
    <t>AutoTable+Fit</t>
  </si>
  <si>
    <t>Total</t>
  </si>
  <si>
    <t>RETAIL</t>
  </si>
  <si>
    <t>A</t>
  </si>
  <si>
    <t>PCS</t>
  </si>
  <si>
    <t>FINISHED</t>
  </si>
  <si>
    <t>AR Day Property Management</t>
  </si>
  <si>
    <t>RAW MAT</t>
  </si>
  <si>
    <t>RESALE</t>
  </si>
  <si>
    <t>CoolWood Technologies</t>
  </si>
  <si>
    <t>1900-S</t>
  </si>
  <si>
    <t>PARIS Guest Chair, black</t>
  </si>
  <si>
    <t>1906-S</t>
  </si>
  <si>
    <t>ATHENS Mobile Pedestal</t>
  </si>
  <si>
    <t>1920-S</t>
  </si>
  <si>
    <t>ANTWERP Conference Table</t>
  </si>
  <si>
    <t>1928-S</t>
  </si>
  <si>
    <t>AMSTERDAM Lamp</t>
  </si>
  <si>
    <t>London Postmaster</t>
  </si>
  <si>
    <t>1928-W</t>
  </si>
  <si>
    <t>ST.MORITZ Storage Unit/Drawers</t>
  </si>
  <si>
    <t>1952-W</t>
  </si>
  <si>
    <t>OSLO Storage Unit/Shelf</t>
  </si>
  <si>
    <t>1960-S</t>
  </si>
  <si>
    <t>ROME Guest Chair, green</t>
  </si>
  <si>
    <t>1964-W</t>
  </si>
  <si>
    <t>INNSBRUCK Storage Unit/G.Door</t>
  </si>
  <si>
    <t>1968-S</t>
  </si>
  <si>
    <t>MEXICO Swivel Chair, black</t>
  </si>
  <si>
    <t>1968-W</t>
  </si>
  <si>
    <t>GRENOBLE Whiteboard, red</t>
  </si>
  <si>
    <t>1972-S</t>
  </si>
  <si>
    <t>MUNICH Swivel Chair, yellow</t>
  </si>
  <si>
    <t>1976-W</t>
  </si>
  <si>
    <t>INNSBRUCK Storage Unit/W.Door</t>
  </si>
  <si>
    <t>1980-S</t>
  </si>
  <si>
    <t>MOSCOW Swivel Chair, red</t>
  </si>
  <si>
    <t>1988-W</t>
  </si>
  <si>
    <t>CALGARY Whiteboard, yellow</t>
  </si>
  <si>
    <t>1992-W</t>
  </si>
  <si>
    <t>ALBERTVILLE Whiteboard, green</t>
  </si>
  <si>
    <t>1996-S</t>
  </si>
  <si>
    <t>ATLANTA Whiteboard, base</t>
  </si>
  <si>
    <t>Glass Door</t>
  </si>
  <si>
    <t>766BC-A</t>
  </si>
  <si>
    <t>CONTOSO Conference System</t>
  </si>
  <si>
    <t>766BC-C</t>
  </si>
  <si>
    <t>CONTOSO Storage System</t>
  </si>
  <si>
    <t>FREEENTRY</t>
  </si>
  <si>
    <t>Service Electronics Ltd.</t>
  </si>
  <si>
    <t>8908-W</t>
  </si>
  <si>
    <t>Computer - Highline Package</t>
  </si>
  <si>
    <t>8924-W</t>
  </si>
  <si>
    <t>Server - Enterprise Package</t>
  </si>
  <si>
    <t>0</t>
  </si>
  <si>
    <t>20000</t>
  </si>
  <si>
    <t>2</t>
  </si>
  <si>
    <t>10000</t>
  </si>
  <si>
    <t>0.9</t>
  </si>
  <si>
    <t>100</t>
  </si>
  <si>
    <t>30000</t>
  </si>
  <si>
    <t>0.25</t>
  </si>
  <si>
    <t>0.26</t>
  </si>
  <si>
    <t>0.03</t>
  </si>
  <si>
    <t>1.29</t>
  </si>
  <si>
    <t>1.24</t>
  </si>
  <si>
    <t>7</t>
  </si>
  <si>
    <t>265</t>
  </si>
  <si>
    <t>1.3</t>
  </si>
  <si>
    <t>0.32</t>
  </si>
  <si>
    <t>0.31</t>
  </si>
  <si>
    <t>0.04</t>
  </si>
  <si>
    <t>70011</t>
  </si>
  <si>
    <t>1.47</t>
  </si>
  <si>
    <t>5.18</t>
  </si>
  <si>
    <t>3</t>
  </si>
  <si>
    <t>50000</t>
  </si>
  <si>
    <t>-6</t>
  </si>
  <si>
    <t>-3</t>
  </si>
  <si>
    <t>=SUBTOTAL(109,[Profit %])</t>
  </si>
  <si>
    <t>=SUBTOTAL(109,[Scrap %])</t>
  </si>
  <si>
    <t>=SUBTOTAL(109,[Standard Cost])</t>
  </si>
  <si>
    <t>=SUBTOTAL(109,[Unit Cost])</t>
  </si>
  <si>
    <t>=SUBTOTAL(109,[Unit Price])</t>
  </si>
  <si>
    <t>=SUBTOTAL(109,[Unit Volume])</t>
  </si>
  <si>
    <t>=SUBTOTAL(109,[COGS (LCY)])</t>
  </si>
  <si>
    <t>=SUBTOTAL(109,[Inventory])</t>
  </si>
  <si>
    <t>=SUBTOTAL(109,[Net Change])</t>
  </si>
  <si>
    <t>=SUBTOTAL(109,[Net Invoiced Qty.])</t>
  </si>
  <si>
    <t>=SUBTOTAL(109,[Purchases (LCY)])</t>
  </si>
  <si>
    <t>=SUBTOTAL(109,[Purchases (Qty.)])</t>
  </si>
  <si>
    <t>=SUBTOTAL(109,[Sales (LCY)])</t>
  </si>
  <si>
    <t>=SUBTOTAL(109,[Sales (Qty.)])</t>
  </si>
  <si>
    <t>∞||"9 Country/Region","1 Code","=49 Country/Region Purchased Code","","","","","","","","","","","","","","","","","",""</t>
  </si>
  <si>
    <t>∞||"23 Vendor","1 No.","=31 Vendor No.","","","","","","","","","","","","","","","","","",""</t>
  </si>
  <si>
    <t>LinkField([23 Vendor],[2 Name])</t>
  </si>
  <si>
    <t>FlowField([83 COGS (LCY)])</t>
  </si>
  <si>
    <t>FlowField([68 Inventory])</t>
  </si>
  <si>
    <t>FlowField([70 Net Change])</t>
  </si>
  <si>
    <t>FlowField([69 Net Invoiced Qty.])</t>
  </si>
  <si>
    <t>FlowField([77 Purchases (LCY)])</t>
  </si>
  <si>
    <t>FlowField([71 Purchases (Qty.)])</t>
  </si>
  <si>
    <t>FlowField([78 Sales (LCY)])</t>
  </si>
  <si>
    <t>FlowField([72 Sales (Qty.)])</t>
  </si>
  <si>
    <t>Grand Total</t>
  </si>
  <si>
    <t>Sales Volume</t>
  </si>
  <si>
    <t xml:space="preserve"> Sales (Qty.)</t>
  </si>
  <si>
    <t xml:space="preserve"> Unit Cost</t>
  </si>
  <si>
    <t xml:space="preserve"> Unit Price</t>
  </si>
  <si>
    <t xml:space="preserve"> Profit %</t>
  </si>
  <si>
    <t>61</t>
  </si>
  <si>
    <t>10</t>
  </si>
  <si>
    <t>13</t>
  </si>
  <si>
    <t>57</t>
  </si>
  <si>
    <t>-40</t>
  </si>
  <si>
    <t>6</t>
  </si>
  <si>
    <t>1</t>
  </si>
  <si>
    <t>26</t>
  </si>
  <si>
    <t>Location Filter</t>
  </si>
  <si>
    <t>hide</t>
  </si>
  <si>
    <t>78 Sales (LCY)</t>
  </si>
  <si>
    <t>Sales Data for:</t>
  </si>
  <si>
    <t>Report date:</t>
  </si>
  <si>
    <t>Top Items by Sales Volume</t>
  </si>
  <si>
    <t>Version of Jet</t>
  </si>
  <si>
    <t xml:space="preserve">This report functions with Jet Express or Jet Essentials.  Reports are updated to the latest released version possible.  If you have an older version of Jet some report features may not work properly.  Please upgrade to the latest version of Jet. </t>
  </si>
  <si>
    <t>Disclaimer</t>
  </si>
  <si>
    <t>Copyrights</t>
  </si>
  <si>
    <t>Date Filter</t>
  </si>
  <si>
    <t>232</t>
  </si>
  <si>
    <t>&lt;&gt;0</t>
  </si>
  <si>
    <t/>
  </si>
  <si>
    <t>All reports are built as examples only. Reports are working reports that will return data from your database if you have configured Jet Reports properly in Excel.  Reports may work differently on your database. Reports were tested on the Microsoft Dynamics NAV2009 R2 Cronus EXT W1 Database.  Reports will display different results depending on your database.
For this report to operate you will need to be able to access data from the following table(s) from your database:
Item table
Vendor table</t>
  </si>
  <si>
    <t>160</t>
  </si>
  <si>
    <t>96</t>
  </si>
  <si>
    <t>15</t>
  </si>
  <si>
    <t>56</t>
  </si>
  <si>
    <t>5</t>
  </si>
  <si>
    <t>52</t>
  </si>
  <si>
    <t>Slicers</t>
  </si>
  <si>
    <t xml:space="preserve">Slicers are used in this report as a method of filtering pivot table data.  Slicers will not work in versions prior to Excel 2010.  As an alternative, you can drag fields to the Filters area in the Pivot Table Field List.  </t>
  </si>
  <si>
    <t>Auto+Hide+Values</t>
  </si>
  <si>
    <t>217</t>
  </si>
  <si>
    <t>309</t>
  </si>
  <si>
    <t>355</t>
  </si>
  <si>
    <t>1.2</t>
  </si>
  <si>
    <t>-72</t>
  </si>
  <si>
    <t>283</t>
  </si>
  <si>
    <t>228</t>
  </si>
  <si>
    <t>40</t>
  </si>
  <si>
    <t>475</t>
  </si>
  <si>
    <t>1896-S</t>
  </si>
  <si>
    <t>ATHENS Desk</t>
  </si>
  <si>
    <t>1908-S</t>
  </si>
  <si>
    <t>LONDON Swivel Chair, blue</t>
  </si>
  <si>
    <t>1924-W</t>
  </si>
  <si>
    <t>CHAMONIX Base Storage Unit</t>
  </si>
  <si>
    <t>1936-S</t>
  </si>
  <si>
    <t>BERLIN Guest Chair, yellow</t>
  </si>
  <si>
    <t>1964-S</t>
  </si>
  <si>
    <t>TOKYO Guest Chair, blue</t>
  </si>
  <si>
    <t>1972-W</t>
  </si>
  <si>
    <t>SAPPORO Whiteboard, black</t>
  </si>
  <si>
    <t>1984-W</t>
  </si>
  <si>
    <t>SARAJEVO Whiteboard, blue</t>
  </si>
  <si>
    <t>1988-S</t>
  </si>
  <si>
    <t>SEOUL Guest Chair, red</t>
  </si>
  <si>
    <t>2000-S</t>
  </si>
  <si>
    <t>SYDNEY Swivel Chair, green</t>
  </si>
  <si>
    <t>23.75405</t>
  </si>
  <si>
    <t>506.6</t>
  </si>
  <si>
    <t>495.14119</t>
  </si>
  <si>
    <t>649.4</t>
  </si>
  <si>
    <t>7536.88</t>
  </si>
  <si>
    <t>216</t>
  </si>
  <si>
    <t>12158.4</t>
  </si>
  <si>
    <t>24</t>
  </si>
  <si>
    <t>9351.36</t>
  </si>
  <si>
    <t>22.88464</t>
  </si>
  <si>
    <t>97.5</t>
  </si>
  <si>
    <t>96.47132</t>
  </si>
  <si>
    <t>125.1</t>
  </si>
  <si>
    <t>14643.65</t>
  </si>
  <si>
    <t>118</t>
  </si>
  <si>
    <t>401</t>
  </si>
  <si>
    <t>30654</t>
  </si>
  <si>
    <t>316</t>
  </si>
  <si>
    <t>18189.54</t>
  </si>
  <si>
    <t>152</t>
  </si>
  <si>
    <t>24.1043</t>
  </si>
  <si>
    <t>219.5</t>
  </si>
  <si>
    <t>213.57051</t>
  </si>
  <si>
    <t>281.4</t>
  </si>
  <si>
    <t>1921.4</t>
  </si>
  <si>
    <t>194</t>
  </si>
  <si>
    <t>180</t>
  </si>
  <si>
    <t>2476.32</t>
  </si>
  <si>
    <t>9</t>
  </si>
  <si>
    <t>22.44976</t>
  </si>
  <si>
    <t>96.1</t>
  </si>
  <si>
    <t>95.61944</t>
  </si>
  <si>
    <t>123.3</t>
  </si>
  <si>
    <t>12381.82</t>
  </si>
  <si>
    <t>330</t>
  </si>
  <si>
    <t>62</t>
  </si>
  <si>
    <t>251</t>
  </si>
  <si>
    <t>9225.6</t>
  </si>
  <si>
    <t>15165.9</t>
  </si>
  <si>
    <t>129</t>
  </si>
  <si>
    <t>22.97934</t>
  </si>
  <si>
    <t>328</t>
  </si>
  <si>
    <t>323.79487</t>
  </si>
  <si>
    <t>420.4</t>
  </si>
  <si>
    <t>18224.01</t>
  </si>
  <si>
    <t>226</t>
  </si>
  <si>
    <t>-23</t>
  </si>
  <si>
    <t>223</t>
  </si>
  <si>
    <t>11808</t>
  </si>
  <si>
    <t>36</t>
  </si>
  <si>
    <t>22533.44</t>
  </si>
  <si>
    <t>40.17595</t>
  </si>
  <si>
    <t>81.6</t>
  </si>
  <si>
    <t>136.4</t>
  </si>
  <si>
    <t>0.84</t>
  </si>
  <si>
    <t>571.2</t>
  </si>
  <si>
    <t>172</t>
  </si>
  <si>
    <t>37</t>
  </si>
  <si>
    <t>3508.8</t>
  </si>
  <si>
    <t>44</t>
  </si>
  <si>
    <t>954.8</t>
  </si>
  <si>
    <t>23.32506</t>
  </si>
  <si>
    <t>27.8</t>
  </si>
  <si>
    <t>27.29628</t>
  </si>
  <si>
    <t>35.6</t>
  </si>
  <si>
    <t>1028.48</t>
  </si>
  <si>
    <t>205</t>
  </si>
  <si>
    <t>-45</t>
  </si>
  <si>
    <t>206</t>
  </si>
  <si>
    <t>333.6</t>
  </si>
  <si>
    <t>1340.34</t>
  </si>
  <si>
    <t>38</t>
  </si>
  <si>
    <t>43.87606</t>
  </si>
  <si>
    <t>192</t>
  </si>
  <si>
    <t>342.1</t>
  </si>
  <si>
    <t>6518.4</t>
  </si>
  <si>
    <t>215</t>
  </si>
  <si>
    <t>86</t>
  </si>
  <si>
    <t>11126.4</t>
  </si>
  <si>
    <t>10348.53</t>
  </si>
  <si>
    <t>34</t>
  </si>
  <si>
    <t>23.01429</t>
  </si>
  <si>
    <t>96.30912</t>
  </si>
  <si>
    <t>2923.81</t>
  </si>
  <si>
    <t>200</t>
  </si>
  <si>
    <t>-46</t>
  </si>
  <si>
    <t>3621.68</t>
  </si>
  <si>
    <t>30</t>
  </si>
  <si>
    <t>40.94637</t>
  </si>
  <si>
    <t>93.6</t>
  </si>
  <si>
    <t>158.5</t>
  </si>
  <si>
    <t>842.4</t>
  </si>
  <si>
    <t>161</t>
  </si>
  <si>
    <t>162</t>
  </si>
  <si>
    <t>1095.12</t>
  </si>
  <si>
    <t>1402.72</t>
  </si>
  <si>
    <t>22.50489</t>
  </si>
  <si>
    <t>96.94638</t>
  </si>
  <si>
    <t>9392.25</t>
  </si>
  <si>
    <t>237</t>
  </si>
  <si>
    <t>-57</t>
  </si>
  <si>
    <t>253</t>
  </si>
  <si>
    <t>4680</t>
  </si>
  <si>
    <t>48</t>
  </si>
  <si>
    <t>11578.01</t>
  </si>
  <si>
    <t>97</t>
  </si>
  <si>
    <t>24.91464</t>
  </si>
  <si>
    <t>93.93178</t>
  </si>
  <si>
    <t>8113.81</t>
  </si>
  <si>
    <t>-92</t>
  </si>
  <si>
    <t>9174.9</t>
  </si>
  <si>
    <t>98</t>
  </si>
  <si>
    <t>10295.73</t>
  </si>
  <si>
    <t>41.36986</t>
  </si>
  <si>
    <t>171.2</t>
  </si>
  <si>
    <t>292</t>
  </si>
  <si>
    <t>2508.08</t>
  </si>
  <si>
    <t>173</t>
  </si>
  <si>
    <t>175</t>
  </si>
  <si>
    <t>9416</t>
  </si>
  <si>
    <t>4292.4</t>
  </si>
  <si>
    <t>22.43359</t>
  </si>
  <si>
    <t>95.63938</t>
  </si>
  <si>
    <t>25947.89</t>
  </si>
  <si>
    <t>557</t>
  </si>
  <si>
    <t>-13</t>
  </si>
  <si>
    <t>11532</t>
  </si>
  <si>
    <t>120</t>
  </si>
  <si>
    <t>31916.2</t>
  </si>
  <si>
    <t>271</t>
  </si>
  <si>
    <t>27.30817</t>
  </si>
  <si>
    <t>708.6</t>
  </si>
  <si>
    <t>974.8</t>
  </si>
  <si>
    <t>4889.34</t>
  </si>
  <si>
    <t>150</t>
  </si>
  <si>
    <t>-47</t>
  </si>
  <si>
    <t>-28344</t>
  </si>
  <si>
    <t>6531.16</t>
  </si>
  <si>
    <t>23.08376</t>
  </si>
  <si>
    <t>94.83773</t>
  </si>
  <si>
    <t>1214.42</t>
  </si>
  <si>
    <t>197</t>
  </si>
  <si>
    <t>-16</t>
  </si>
  <si>
    <t>1602.9</t>
  </si>
  <si>
    <t>46059</t>
  </si>
  <si>
    <t>193</t>
  </si>
  <si>
    <t>-53</t>
  </si>
  <si>
    <t>213</t>
  </si>
  <si>
    <t>56928.32</t>
  </si>
  <si>
    <t>65</t>
  </si>
  <si>
    <t>41.19485</t>
  </si>
  <si>
    <t>150.6</t>
  </si>
  <si>
    <t>256.1</t>
  </si>
  <si>
    <t>1332.81</t>
  </si>
  <si>
    <t>-12</t>
  </si>
  <si>
    <t>2176.86</t>
  </si>
  <si>
    <t>22.38358</t>
  </si>
  <si>
    <t>95.70104</t>
  </si>
  <si>
    <t>14766.33</t>
  </si>
  <si>
    <t>435</t>
  </si>
  <si>
    <t>4612.8</t>
  </si>
  <si>
    <t>18149.76</t>
  </si>
  <si>
    <t>154</t>
  </si>
  <si>
    <t>57396.6</t>
  </si>
  <si>
    <t>210</t>
  </si>
  <si>
    <t>-27</t>
  </si>
  <si>
    <t>238</t>
  </si>
  <si>
    <t>67261.2</t>
  </si>
  <si>
    <t>81</t>
  </si>
  <si>
    <t>22.92393</t>
  </si>
  <si>
    <t>96.42216</t>
  </si>
  <si>
    <t>7474.94</t>
  </si>
  <si>
    <t>47</t>
  </si>
  <si>
    <t>10530</t>
  </si>
  <si>
    <t>108</t>
  </si>
  <si>
    <t>9232.38</t>
  </si>
  <si>
    <t>77</t>
  </si>
  <si>
    <t>4216.17</t>
  </si>
  <si>
    <t>18</t>
  </si>
  <si>
    <t>5751.32</t>
  </si>
  <si>
    <t>4251.6</t>
  </si>
  <si>
    <t>170</t>
  </si>
  <si>
    <t>22.80632</t>
  </si>
  <si>
    <t>707.2</t>
  </si>
  <si>
    <t>699.91506</t>
  </si>
  <si>
    <t>906.7</t>
  </si>
  <si>
    <t>70338.92</t>
  </si>
  <si>
    <t>575</t>
  </si>
  <si>
    <t>579</t>
  </si>
  <si>
    <t>113152</t>
  </si>
  <si>
    <t>86725.86</t>
  </si>
  <si>
    <t>23.07241</t>
  </si>
  <si>
    <t>94.85172</t>
  </si>
  <si>
    <t>4036.2</t>
  </si>
  <si>
    <t>224</t>
  </si>
  <si>
    <t>204</t>
  </si>
  <si>
    <t>4981.32</t>
  </si>
  <si>
    <t>42</t>
  </si>
  <si>
    <t>49.06555</t>
  </si>
  <si>
    <t>36.9</t>
  </si>
  <si>
    <t>36.82561</t>
  </si>
  <si>
    <t>72.3</t>
  </si>
  <si>
    <t>221.4</t>
  </si>
  <si>
    <t>2606</t>
  </si>
  <si>
    <t>46</t>
  </si>
  <si>
    <t>1822.86</t>
  </si>
  <si>
    <t>422.95</t>
  </si>
  <si>
    <t>34.99945</t>
  </si>
  <si>
    <t>3519</t>
  </si>
  <si>
    <t>5413.80034</t>
  </si>
  <si>
    <t>6686.1</t>
  </si>
  <si>
    <t>-2</t>
  </si>
  <si>
    <t>10827.6</t>
  </si>
  <si>
    <t>34.99894</t>
  </si>
  <si>
    <t>614</t>
  </si>
  <si>
    <t>944.59998</t>
  </si>
  <si>
    <t>-1</t>
  </si>
  <si>
    <t>944.6</t>
  </si>
  <si>
    <t>114.2</t>
  </si>
  <si>
    <t>342.6</t>
  </si>
  <si>
    <t>346.3</t>
  </si>
  <si>
    <t xml:space="preserve">2013 Jet Reports, Inc. </t>
  </si>
  <si>
    <t>=NL("Table","27 Item",$E$11:$AA$11,"Headers=",$E$10:$AA$10,"TableName=","Item","Filters=",$C$5:$D$7,"InclusiveLink=27 Item",$E$9,"InclusiveLink=27 Item",$F$9,"IncludeDuplicates=","True")</t>
  </si>
  <si>
    <t>Support</t>
  </si>
  <si>
    <t>For support please go to our support site at https://support.jetreports.com/.</t>
  </si>
  <si>
    <t>Click here to go to support</t>
  </si>
  <si>
    <t>Knowledgebase</t>
  </si>
  <si>
    <t xml:space="preserve">Search our knowledgebase for product documentation and installation, troubleshooting, and how-to articles at http://kb.jetreports.com/. </t>
  </si>
  <si>
    <t>Click here for knowledgebase</t>
  </si>
  <si>
    <t>Questions About This Report</t>
  </si>
  <si>
    <t>If you have questions about this or any other sample report, please email samplereports@jetreports.com</t>
  </si>
  <si>
    <t>Click here to contact sample reports</t>
  </si>
  <si>
    <t>Services</t>
  </si>
  <si>
    <t>For additional reports or customizations for your reports please contact Jet services at services@jetreports.com.</t>
  </si>
  <si>
    <t>Click here to email Jet Reports services</t>
  </si>
  <si>
    <t>Training</t>
  </si>
  <si>
    <t xml:space="preserve">For training see http://www.jetreports.com for details. </t>
  </si>
  <si>
    <t>Click here to go to Jet reports welcome page</t>
  </si>
  <si>
    <t>Sales</t>
  </si>
  <si>
    <t>To contact a sales representative send an email to sales@jetreports.com.</t>
  </si>
  <si>
    <t>Click here to email Jet Reports sales</t>
  </si>
  <si>
    <t xml:space="preserve">Report Readme </t>
  </si>
  <si>
    <t>Click here for downloads</t>
  </si>
  <si>
    <t>Tooltip</t>
  </si>
  <si>
    <t>Enter a date range using the date format used in your NAV instance</t>
  </si>
  <si>
    <t>About the report</t>
  </si>
  <si>
    <t>Dates used in filtering must be formatted to the same format used in NAV.</t>
  </si>
  <si>
    <t>="1/1/2012..12/01/2012"</t>
  </si>
  <si>
    <t>Auto+Hide+Values+Formulas=Sheet1,Sheet2+FormulasOnly</t>
  </si>
  <si>
    <t>Auto+Hide+Values+Formulas=Sheet3,Sheet1,Sheet2</t>
  </si>
  <si>
    <t>Auto+Hide+Values+Formulas=Sheet3,Sheet1,Sheet2+FormulasOnly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</si>
</sst>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0_);_(* \(#,##0\);_(* &quot;-&quot;_);_(@_)"/>
    <numFmt numFmtId="43" formatCode="_(* #,##0.00_);_(* \(#,##0.00\);_(* &quot;-&quot;??_);_(@_)"/>
  </numFmts>
  <fonts count="16" x14ac:knownFonts="1">
    <font>
      <sz val="11"/>
      <color theme="1"/>
      <name val="Calibri"/>
      <family val="2"/>
      <scheme val="minor"/>
    </font>
    <font>
      <b/>
      <sz val="15"/>
      <color theme="3"/>
      <name val="Calibri"/>
      <family val="2"/>
      <scheme val="minor"/>
    </font>
    <font>
      <sz val="11"/>
      <color rgb="FF000000"/>
      <name val="Calibri"/>
      <family val="2"/>
      <scheme val="minor"/>
    </font>
    <font>
      <b/>
      <sz val="11"/>
      <color rgb="FF000000"/>
      <name val="Calibri"/>
      <family val="2"/>
      <scheme val="minor"/>
    </font>
    <font>
      <sz val="11"/>
      <color rgb="FF595959"/>
      <name val="Calibri"/>
      <family val="2"/>
      <scheme val="minor"/>
    </font>
    <font>
      <sz val="11"/>
      <color theme="4" tint="0.79998168889431442"/>
      <name val="Calibri"/>
      <family val="2"/>
      <scheme val="minor"/>
    </font>
    <font>
      <b/>
      <u/>
      <sz val="22"/>
      <color theme="3"/>
      <name val="Calibri"/>
      <family val="2"/>
      <scheme val="minor"/>
    </font>
    <font>
      <sz val="10"/>
      <name val="Arial"/>
      <family val="2"/>
    </font>
    <font>
      <u/>
      <sz val="10"/>
      <color indexed="12"/>
      <name val="Arial"/>
      <family val="2"/>
    </font>
    <font>
      <u/>
      <sz val="8"/>
      <color indexed="12"/>
      <name val="Arial"/>
      <family val="2"/>
    </font>
    <font>
      <sz val="10"/>
      <name val="Segoe UI"/>
      <family val="2"/>
    </font>
    <font>
      <b/>
      <sz val="10"/>
      <name val="Segoe UI"/>
      <family val="2"/>
    </font>
    <font>
      <u/>
      <sz val="10"/>
      <color indexed="12"/>
      <name val="Segoe UI"/>
      <family val="2"/>
    </font>
    <font>
      <sz val="8"/>
      <color indexed="8"/>
      <name val="Segoe UI"/>
      <family val="2"/>
    </font>
    <font>
      <b/>
      <sz val="20"/>
      <color rgb="FF0074AB"/>
      <name val="Arial"/>
      <family val="2"/>
    </font>
    <font>
      <sz val="11"/>
      <color indexed="8"/>
      <name val="Calibri"/>
      <family val="2"/>
    </font>
  </fonts>
  <fills count="5">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theme="0"/>
        <bgColor indexed="64"/>
      </patternFill>
    </fill>
  </fills>
  <borders count="21">
    <border>
      <left/>
      <right/>
      <top/>
      <bottom/>
      <diagonal/>
    </border>
    <border>
      <left/>
      <right/>
      <top/>
      <bottom style="thick">
        <color theme="4"/>
      </bottom>
      <diagonal/>
    </border>
    <border>
      <left style="thin">
        <color indexed="64"/>
      </left>
      <right/>
      <top/>
      <bottom/>
      <diagonal/>
    </border>
    <border>
      <left style="thin">
        <color rgb="FFA9A9A9"/>
      </left>
      <right/>
      <top style="thin">
        <color rgb="FFA9A9A9"/>
      </top>
      <bottom/>
      <diagonal/>
    </border>
    <border>
      <left style="thin">
        <color rgb="FFA9A9A9"/>
      </left>
      <right style="thin">
        <color rgb="FFA9A9A9"/>
      </right>
      <top style="thin">
        <color rgb="FFA9A9A9"/>
      </top>
      <bottom/>
      <diagonal/>
    </border>
    <border>
      <left/>
      <right/>
      <top style="thin">
        <color rgb="FFA9A9A9"/>
      </top>
      <bottom/>
      <diagonal/>
    </border>
    <border>
      <left style="thin">
        <color rgb="FFA9A9A9"/>
      </left>
      <right/>
      <top style="double">
        <color rgb="FFA9A9A9"/>
      </top>
      <bottom/>
      <diagonal/>
    </border>
    <border>
      <left style="thin">
        <color rgb="FFA9A9A9"/>
      </left>
      <right style="thin">
        <color rgb="FFA9A9A9"/>
      </right>
      <top style="double">
        <color rgb="FFA9A9A9"/>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theme="0" tint="-0.249977111117893"/>
      </right>
      <top style="thin">
        <color indexed="64"/>
      </top>
      <bottom style="thin">
        <color theme="0" tint="-0.249977111117893"/>
      </bottom>
      <diagonal/>
    </border>
    <border>
      <left style="thin">
        <color theme="0" tint="-0.249977111117893"/>
      </left>
      <right style="thin">
        <color indexed="64"/>
      </right>
      <top style="thin">
        <color indexed="64"/>
      </top>
      <bottom style="thin">
        <color theme="0" tint="-0.249977111117893"/>
      </bottom>
      <diagonal/>
    </border>
    <border>
      <left style="thin">
        <color indexed="64"/>
      </left>
      <right style="thin">
        <color theme="0" tint="-0.249977111117893"/>
      </right>
      <top style="thin">
        <color theme="0" tint="-0.249977111117893"/>
      </top>
      <bottom style="thin">
        <color indexed="64"/>
      </bottom>
      <diagonal/>
    </border>
    <border>
      <left style="thin">
        <color theme="0" tint="-0.249977111117893"/>
      </left>
      <right style="thin">
        <color indexed="64"/>
      </right>
      <top style="thin">
        <color theme="0" tint="-0.249977111117893"/>
      </top>
      <bottom style="thin">
        <color indexed="64"/>
      </bottom>
      <diagonal/>
    </border>
    <border>
      <left style="thin">
        <color indexed="64"/>
      </left>
      <right style="thin">
        <color theme="0" tint="-0.249977111117893"/>
      </right>
      <top style="thin">
        <color theme="0" tint="-0.249977111117893"/>
      </top>
      <bottom style="thin">
        <color theme="0" tint="-0.249977111117893"/>
      </bottom>
      <diagonal/>
    </border>
    <border>
      <left style="thin">
        <color theme="0" tint="-0.249977111117893"/>
      </left>
      <right style="thin">
        <color indexed="64"/>
      </right>
      <top style="thin">
        <color theme="0" tint="-0.249977111117893"/>
      </top>
      <bottom style="thin">
        <color theme="0" tint="-0.249977111117893"/>
      </bottom>
      <diagonal/>
    </border>
  </borders>
  <cellStyleXfs count="10">
    <xf numFmtId="0" fontId="0" fillId="0" borderId="0"/>
    <xf numFmtId="0" fontId="1" fillId="0" borderId="1" applyNumberFormat="0" applyFill="0" applyAlignment="0" applyProtection="0"/>
    <xf numFmtId="0" fontId="7" fillId="0" borderId="0"/>
    <xf numFmtId="0" fontId="8" fillId="0" borderId="0" applyNumberFormat="0" applyFill="0" applyBorder="0" applyAlignment="0" applyProtection="0">
      <alignment vertical="top"/>
      <protection locked="0"/>
    </xf>
    <xf numFmtId="43" fontId="7" fillId="0" borderId="0" applyFont="0" applyFill="0" applyBorder="0" applyAlignment="0" applyProtection="0"/>
    <xf numFmtId="0" fontId="9" fillId="0" borderId="0" applyNumberFormat="0" applyFill="0" applyBorder="0" applyAlignment="0" applyProtection="0">
      <alignment vertical="top"/>
      <protection locked="0"/>
    </xf>
    <xf numFmtId="0" fontId="7" fillId="0" borderId="0"/>
    <xf numFmtId="0" fontId="7" fillId="0" borderId="0"/>
    <xf numFmtId="0" fontId="7" fillId="0" borderId="0"/>
    <xf numFmtId="0" fontId="15" fillId="0" borderId="0"/>
  </cellStyleXfs>
  <cellXfs count="54">
    <xf numFmtId="0" fontId="0" fillId="0" borderId="0" xfId="0"/>
    <xf numFmtId="0" fontId="2" fillId="0" borderId="0" xfId="0" applyNumberFormat="1" applyFont="1" applyAlignment="1"/>
    <xf numFmtId="0" fontId="3" fillId="0" borderId="3" xfId="0" applyNumberFormat="1" applyFont="1" applyBorder="1" applyAlignment="1"/>
    <xf numFmtId="0" fontId="3" fillId="0" borderId="4" xfId="0" applyNumberFormat="1" applyFont="1" applyBorder="1" applyAlignment="1"/>
    <xf numFmtId="0" fontId="3" fillId="0" borderId="6" xfId="0" applyNumberFormat="1" applyFont="1" applyBorder="1" applyAlignment="1"/>
    <xf numFmtId="0" fontId="3" fillId="0" borderId="7" xfId="0" applyNumberFormat="1" applyFont="1" applyBorder="1" applyAlignment="1"/>
    <xf numFmtId="0" fontId="4" fillId="0" borderId="3" xfId="0" applyNumberFormat="1" applyFont="1" applyBorder="1" applyAlignment="1">
      <alignment horizontal="left" indent="2"/>
    </xf>
    <xf numFmtId="14" fontId="4" fillId="0" borderId="4" xfId="0" applyNumberFormat="1" applyFont="1" applyBorder="1" applyAlignment="1"/>
    <xf numFmtId="0" fontId="2" fillId="0" borderId="5" xfId="0" applyNumberFormat="1" applyFont="1" applyBorder="1" applyAlignment="1"/>
    <xf numFmtId="0" fontId="4" fillId="0" borderId="4" xfId="0" applyNumberFormat="1" applyFont="1" applyBorder="1" applyAlignment="1"/>
    <xf numFmtId="0" fontId="3" fillId="0" borderId="0" xfId="0" applyNumberFormat="1" applyFont="1" applyAlignment="1"/>
    <xf numFmtId="0" fontId="0" fillId="0" borderId="0" xfId="0" quotePrefix="1"/>
    <xf numFmtId="0" fontId="3" fillId="0" borderId="0" xfId="0" applyNumberFormat="1" applyFont="1" applyBorder="1" applyAlignment="1"/>
    <xf numFmtId="14" fontId="4" fillId="0" borderId="0" xfId="0" applyNumberFormat="1" applyFont="1" applyBorder="1" applyAlignment="1"/>
    <xf numFmtId="0" fontId="4" fillId="0" borderId="0" xfId="0" applyNumberFormat="1" applyFont="1" applyBorder="1" applyAlignment="1"/>
    <xf numFmtId="0" fontId="2" fillId="0" borderId="0" xfId="0" applyNumberFormat="1" applyFont="1" applyBorder="1" applyAlignment="1"/>
    <xf numFmtId="0" fontId="0" fillId="0" borderId="0" xfId="0" applyNumberFormat="1"/>
    <xf numFmtId="0" fontId="0" fillId="0" borderId="8" xfId="0" pivotButton="1" applyBorder="1"/>
    <xf numFmtId="0" fontId="0" fillId="0" borderId="9" xfId="0" pivotButton="1" applyBorder="1"/>
    <xf numFmtId="0" fontId="0" fillId="0" borderId="9" xfId="0" applyBorder="1"/>
    <xf numFmtId="0" fontId="0" fillId="0" borderId="10" xfId="0" applyBorder="1"/>
    <xf numFmtId="0" fontId="0" fillId="0" borderId="2" xfId="0" applyBorder="1"/>
    <xf numFmtId="0" fontId="0" fillId="0" borderId="0" xfId="0" applyBorder="1"/>
    <xf numFmtId="41" fontId="0" fillId="0" borderId="0" xfId="0" applyNumberFormat="1" applyBorder="1"/>
    <xf numFmtId="41" fontId="0" fillId="0" borderId="11" xfId="0" applyNumberFormat="1" applyBorder="1"/>
    <xf numFmtId="0" fontId="0" fillId="0" borderId="12" xfId="0" applyBorder="1"/>
    <xf numFmtId="0" fontId="0" fillId="0" borderId="13" xfId="0" applyBorder="1"/>
    <xf numFmtId="41" fontId="0" fillId="0" borderId="13" xfId="0" applyNumberFormat="1" applyBorder="1"/>
    <xf numFmtId="41" fontId="5" fillId="0" borderId="13" xfId="0" applyNumberFormat="1" applyFont="1" applyBorder="1"/>
    <xf numFmtId="41" fontId="5" fillId="0" borderId="14" xfId="0" applyNumberFormat="1" applyFont="1" applyBorder="1"/>
    <xf numFmtId="0" fontId="4" fillId="0" borderId="5" xfId="0" applyNumberFormat="1" applyFont="1" applyBorder="1" applyAlignment="1">
      <alignment horizontal="left" indent="2"/>
    </xf>
    <xf numFmtId="0" fontId="4" fillId="0" borderId="5" xfId="0" applyNumberFormat="1" applyFont="1" applyBorder="1" applyAlignment="1"/>
    <xf numFmtId="0" fontId="0" fillId="0" borderId="15" xfId="0" applyBorder="1"/>
    <xf numFmtId="0" fontId="0" fillId="0" borderId="17" xfId="0" applyBorder="1"/>
    <xf numFmtId="0" fontId="0" fillId="0" borderId="18" xfId="0" applyBorder="1" applyAlignment="1">
      <alignment horizontal="right"/>
    </xf>
    <xf numFmtId="14" fontId="0" fillId="0" borderId="16" xfId="0" applyNumberFormat="1" applyBorder="1" applyAlignment="1">
      <alignment horizontal="right"/>
    </xf>
    <xf numFmtId="0" fontId="0" fillId="0" borderId="19" xfId="0" applyBorder="1"/>
    <xf numFmtId="0" fontId="0" fillId="0" borderId="20" xfId="0" applyBorder="1" applyAlignment="1">
      <alignment horizontal="right"/>
    </xf>
    <xf numFmtId="0" fontId="6" fillId="0" borderId="0" xfId="1" applyFont="1" applyBorder="1"/>
    <xf numFmtId="49" fontId="0" fillId="0" borderId="0" xfId="0" applyNumberFormat="1"/>
    <xf numFmtId="0" fontId="10" fillId="2" borderId="0" xfId="2" applyFont="1" applyFill="1"/>
    <xf numFmtId="0" fontId="11" fillId="3" borderId="0" xfId="0" applyFont="1" applyFill="1" applyAlignment="1">
      <alignment vertical="top"/>
    </xf>
    <xf numFmtId="0" fontId="10" fillId="3" borderId="0" xfId="0" applyFont="1" applyFill="1" applyAlignment="1">
      <alignment wrapText="1"/>
    </xf>
    <xf numFmtId="0" fontId="12" fillId="3" borderId="0" xfId="3" applyFont="1" applyFill="1" applyAlignment="1" applyProtection="1"/>
    <xf numFmtId="0" fontId="11" fillId="3" borderId="0" xfId="0" applyFont="1" applyFill="1" applyAlignment="1">
      <alignment vertical="center"/>
    </xf>
    <xf numFmtId="0" fontId="10" fillId="0" borderId="0" xfId="0" applyFont="1"/>
    <xf numFmtId="0" fontId="10" fillId="3" borderId="0" xfId="0" applyFont="1" applyFill="1" applyAlignment="1">
      <alignment vertical="top" wrapText="1"/>
    </xf>
    <xf numFmtId="0" fontId="10" fillId="2" borderId="0" xfId="2" applyFont="1" applyFill="1" applyAlignment="1">
      <alignment vertical="top"/>
    </xf>
    <xf numFmtId="0" fontId="10" fillId="2" borderId="0" xfId="2" applyFont="1" applyFill="1" applyAlignment="1">
      <alignment wrapText="1"/>
    </xf>
    <xf numFmtId="0" fontId="11" fillId="2" borderId="0" xfId="2" applyFont="1" applyFill="1" applyAlignment="1">
      <alignment vertical="top"/>
    </xf>
    <xf numFmtId="0" fontId="10" fillId="2" borderId="0" xfId="2" applyFont="1" applyFill="1" applyAlignment="1">
      <alignment vertical="top" wrapText="1"/>
    </xf>
    <xf numFmtId="0" fontId="13" fillId="2" borderId="0" xfId="2" applyFont="1" applyFill="1"/>
    <xf numFmtId="0" fontId="14" fillId="4" borderId="0" xfId="0" applyFont="1" applyFill="1" applyAlignment="1">
      <alignment vertical="top"/>
    </xf>
    <xf numFmtId="0" fontId="15" fillId="0" borderId="0" xfId="9"/>
  </cellXfs>
  <cellStyles count="10">
    <cellStyle name="Comma 2" xfId="4"/>
    <cellStyle name="Heading 1" xfId="1" builtinId="16"/>
    <cellStyle name="Hyperlink" xfId="3" builtinId="8"/>
    <cellStyle name="Hyperlink 2" xfId="5"/>
    <cellStyle name="Normal" xfId="0" builtinId="0"/>
    <cellStyle name="Normal 2" xfId="6"/>
    <cellStyle name="Normal 2 2" xfId="7"/>
    <cellStyle name="Normal 2 3" xfId="8"/>
    <cellStyle name="Normal 2 4" xfId="2"/>
    <cellStyle name="Normal 3" xfId="9"/>
  </cellStyles>
  <dxfs count="40">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30" formatCode="@"/>
    </dxf>
    <dxf>
      <numFmt numFmtId="30" formatCode="@"/>
    </dxf>
    <dxf>
      <numFmt numFmtId="30" formatCode="@"/>
    </dxf>
    <dxf>
      <numFmt numFmtId="0" formatCode="General"/>
    </dxf>
    <dxf>
      <numFmt numFmtId="0" formatCode="General"/>
    </dxf>
    <dxf>
      <numFmt numFmtId="0" formatCode="General"/>
    </dxf>
    <dxf>
      <numFmt numFmtId="0" formatCode="General"/>
    </dxf>
    <dxf>
      <numFmt numFmtId="30" formatCode="@"/>
    </dxf>
    <dxf>
      <numFmt numFmtId="0" formatCode="General"/>
    </dxf>
    <dxf>
      <numFmt numFmtId="0" formatCode="General"/>
    </dxf>
    <dxf>
      <numFmt numFmtId="30" formatCode="@"/>
    </dxf>
    <dxf>
      <numFmt numFmtId="30" formatCode="@"/>
    </dxf>
    <dxf>
      <numFmt numFmtId="30" formatCode="@"/>
    </dxf>
    <dxf>
      <numFmt numFmtId="30" formatCode="@"/>
    </dxf>
    <dxf>
      <numFmt numFmtId="30" formatCode="@"/>
    </dxf>
    <dxf>
      <border>
        <left style="thin">
          <color indexed="64"/>
        </left>
        <right style="thin">
          <color indexed="64"/>
        </right>
        <top style="thin">
          <color indexed="64"/>
        </top>
        <bottom style="thin">
          <color indexed="64"/>
        </bottom>
      </border>
    </dxf>
    <dxf>
      <font>
        <color theme="4" tint="0.79998168889431442"/>
      </font>
    </dxf>
    <dxf>
      <font>
        <color theme="4" tint="0.79998168889431442"/>
      </font>
    </dxf>
    <dxf>
      <font>
        <color theme="4" tint="0.79998168889431442"/>
      </font>
    </dxf>
    <dxf>
      <numFmt numFmtId="33" formatCode="_(* #,##0_);_(* \(#,##0\);_(* &quot;-&quot;_);_(@_)"/>
    </dxf>
    <dxf>
      <fill>
        <patternFill patternType="solid">
          <fgColor theme="4" tint="0.79998168889431442"/>
          <bgColor theme="4" tint="0.79998168889431442"/>
        </patternFill>
      </fill>
      <border>
        <bottom style="thin">
          <color theme="4" tint="0.39997558519241921"/>
        </bottom>
      </border>
    </dxf>
    <dxf>
      <fill>
        <patternFill patternType="solid">
          <fgColor theme="4" tint="0.79998168889431442"/>
          <bgColor theme="4" tint="0.79998168889431442"/>
        </patternFill>
      </fill>
      <border>
        <bottom style="thin">
          <color theme="4" tint="0.39997558519241921"/>
        </bottom>
      </border>
    </dxf>
    <dxf>
      <font>
        <b val="0"/>
        <i val="0"/>
        <color theme="1"/>
      </font>
    </dxf>
    <dxf>
      <font>
        <b val="0"/>
        <i val="0"/>
        <color theme="1"/>
      </font>
      <border diagonalUp="0" diagonalDown="0">
        <left/>
        <right/>
        <top style="thin">
          <color theme="0" tint="-0.14996795556505021"/>
        </top>
        <bottom style="thin">
          <color theme="0" tint="-0.14996795556505021"/>
        </bottom>
        <vertical/>
        <horizontal/>
      </border>
    </dxf>
    <dxf>
      <font>
        <b/>
        <color theme="1"/>
      </font>
    </dxf>
    <dxf>
      <font>
        <b/>
        <color theme="1"/>
      </font>
      <border>
        <top/>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4" tint="0.79998168889431442"/>
          <bgColor theme="4" tint="0.79998168889431442"/>
        </patternFill>
      </fill>
      <border>
        <top style="thin">
          <color theme="4" tint="0.39997558519241921"/>
        </top>
      </border>
    </dxf>
    <dxf>
      <font>
        <b/>
        <color theme="1"/>
      </font>
      <fill>
        <patternFill patternType="solid">
          <fgColor theme="4" tint="0.79998168889431442"/>
          <bgColor theme="4" tint="0.79998168889431442"/>
        </patternFill>
      </fill>
      <border>
        <bottom style="thin">
          <color theme="4" tint="0.39997558519241921"/>
        </bottom>
      </border>
    </dxf>
    <dxf>
      <border>
        <left style="thin">
          <color auto="1"/>
        </left>
        <right style="thin">
          <color auto="1"/>
        </right>
        <top style="thin">
          <color auto="1"/>
        </top>
        <bottom style="thin">
          <color auto="1"/>
        </bottom>
        <horizontal style="thin">
          <color theme="0" tint="-4.9989318521683403E-2"/>
        </horizontal>
      </border>
    </dxf>
  </dxfs>
  <tableStyles count="1" defaultTableStyle="TableStyleMedium2" defaultPivotStyle="PivotStyleLight16">
    <tableStyle name="Jet Style" table="0" count="12">
      <tableStyleElement type="wholeTable" dxfId="39"/>
      <tableStyleElement type="headerRow" dxfId="38"/>
      <tableStyleElement type="totalRow" dxfId="37"/>
      <tableStyleElement type="firstRowStripe" dxfId="36"/>
      <tableStyleElement type="firstColumnStripe" dxfId="35"/>
      <tableStyleElement type="firstSubtotalColumn" dxfId="34"/>
      <tableStyleElement type="firstSubtotalRow" dxfId="33"/>
      <tableStyleElement type="secondSubtotalRow" dxfId="32"/>
      <tableStyleElement type="firstRowSubheading" dxfId="31"/>
      <tableStyleElement type="secondRowSubheading" dxfId="30"/>
      <tableStyleElement type="pageFieldLabels" dxfId="29"/>
      <tableStyleElement type="pageFieldValues" dxfId="28"/>
    </tableStyle>
  </tableStyles>
  <colors>
    <mruColors>
      <color rgb="FFFFF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jetreports.com/"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603885</xdr:colOff>
      <xdr:row>4</xdr:row>
      <xdr:rowOff>15240</xdr:rowOff>
    </xdr:from>
    <xdr:to>
      <xdr:col>5</xdr:col>
      <xdr:colOff>990600</xdr:colOff>
      <xdr:row>12</xdr:row>
      <xdr:rowOff>57150</xdr:rowOff>
    </xdr:to>
    <mc:AlternateContent xmlns:mc="http://schemas.openxmlformats.org/markup-compatibility/2006" xmlns:a14="http://schemas.microsoft.com/office/drawing/2010/main">
      <mc:Choice Requires="a14">
        <xdr:graphicFrame macro="">
          <xdr:nvGraphicFramePr>
            <xdr:cNvPr id="2" name="Gen. Prod. Posting Group"/>
            <xdr:cNvGraphicFramePr/>
          </xdr:nvGraphicFramePr>
          <xdr:xfrm>
            <a:off x="0" y="0"/>
            <a:ext cx="0" cy="0"/>
          </xdr:xfrm>
          <a:graphic>
            <a:graphicData uri="http://schemas.microsoft.com/office/drawing/2010/slicer">
              <sle:slicer xmlns:sle="http://schemas.microsoft.com/office/drawing/2010/slicer" name="Gen. Prod. Posting Group"/>
            </a:graphicData>
          </a:graphic>
        </xdr:graphicFrame>
      </mc:Choice>
      <mc:Fallback xmlns="">
        <xdr:sp macro="" textlink="">
          <xdr:nvSpPr>
            <xdr:cNvPr id="0" name=""/>
            <xdr:cNvSpPr>
              <a:spLocks noTextEdit="1"/>
            </xdr:cNvSpPr>
          </xdr:nvSpPr>
          <xdr:spPr>
            <a:xfrm>
              <a:off x="4471035" y="586740"/>
              <a:ext cx="192024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1045210</xdr:colOff>
      <xdr:row>4</xdr:row>
      <xdr:rowOff>15240</xdr:rowOff>
    </xdr:from>
    <xdr:to>
      <xdr:col>6</xdr:col>
      <xdr:colOff>850900</xdr:colOff>
      <xdr:row>12</xdr:row>
      <xdr:rowOff>57150</xdr:rowOff>
    </xdr:to>
    <mc:AlternateContent xmlns:mc="http://schemas.openxmlformats.org/markup-compatibility/2006" xmlns:a14="http://schemas.microsoft.com/office/drawing/2010/main">
      <mc:Choice Requires="a14">
        <xdr:graphicFrame macro="">
          <xdr:nvGraphicFramePr>
            <xdr:cNvPr id="3" name="Item Disc. Group"/>
            <xdr:cNvGraphicFramePr/>
          </xdr:nvGraphicFramePr>
          <xdr:xfrm>
            <a:off x="0" y="0"/>
            <a:ext cx="0" cy="0"/>
          </xdr:xfrm>
          <a:graphic>
            <a:graphicData uri="http://schemas.microsoft.com/office/drawing/2010/slicer">
              <sle:slicer xmlns:sle="http://schemas.microsoft.com/office/drawing/2010/slicer" name="Item Disc. Group"/>
            </a:graphicData>
          </a:graphic>
        </xdr:graphicFrame>
      </mc:Choice>
      <mc:Fallback xmlns="">
        <xdr:sp macro="" textlink="">
          <xdr:nvSpPr>
            <xdr:cNvPr id="0" name=""/>
            <xdr:cNvSpPr>
              <a:spLocks noTextEdit="1"/>
            </xdr:cNvSpPr>
          </xdr:nvSpPr>
          <xdr:spPr>
            <a:xfrm>
              <a:off x="6445885" y="586740"/>
              <a:ext cx="146304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905510</xdr:colOff>
      <xdr:row>4</xdr:row>
      <xdr:rowOff>15240</xdr:rowOff>
    </xdr:from>
    <xdr:to>
      <xdr:col>7</xdr:col>
      <xdr:colOff>711200</xdr:colOff>
      <xdr:row>12</xdr:row>
      <xdr:rowOff>57150</xdr:rowOff>
    </xdr:to>
    <mc:AlternateContent xmlns:mc="http://schemas.openxmlformats.org/markup-compatibility/2006" xmlns:a14="http://schemas.microsoft.com/office/drawing/2010/main">
      <mc:Choice Requires="a14">
        <xdr:graphicFrame macro="">
          <xdr:nvGraphicFramePr>
            <xdr:cNvPr id="5" name="Vendor No."/>
            <xdr:cNvGraphicFramePr/>
          </xdr:nvGraphicFramePr>
          <xdr:xfrm>
            <a:off x="0" y="0"/>
            <a:ext cx="0" cy="0"/>
          </xdr:xfrm>
          <a:graphic>
            <a:graphicData uri="http://schemas.microsoft.com/office/drawing/2010/slicer">
              <sle:slicer xmlns:sle="http://schemas.microsoft.com/office/drawing/2010/slicer" name="Vendor No."/>
            </a:graphicData>
          </a:graphic>
        </xdr:graphicFrame>
      </mc:Choice>
      <mc:Fallback xmlns="">
        <xdr:sp macro="" textlink="">
          <xdr:nvSpPr>
            <xdr:cNvPr id="0" name=""/>
            <xdr:cNvSpPr>
              <a:spLocks noTextEdit="1"/>
            </xdr:cNvSpPr>
          </xdr:nvSpPr>
          <xdr:spPr>
            <a:xfrm>
              <a:off x="7963535" y="586740"/>
              <a:ext cx="146304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765810</xdr:colOff>
      <xdr:row>4</xdr:row>
      <xdr:rowOff>15240</xdr:rowOff>
    </xdr:from>
    <xdr:to>
      <xdr:col>10</xdr:col>
      <xdr:colOff>0</xdr:colOff>
      <xdr:row>12</xdr:row>
      <xdr:rowOff>57150</xdr:rowOff>
    </xdr:to>
    <mc:AlternateContent xmlns:mc="http://schemas.openxmlformats.org/markup-compatibility/2006" xmlns:a14="http://schemas.microsoft.com/office/drawing/2010/main">
      <mc:Choice Requires="a14">
        <xdr:graphicFrame macro="">
          <xdr:nvGraphicFramePr>
            <xdr:cNvPr id="6" name="Vendor Name"/>
            <xdr:cNvGraphicFramePr/>
          </xdr:nvGraphicFramePr>
          <xdr:xfrm>
            <a:off x="0" y="0"/>
            <a:ext cx="0" cy="0"/>
          </xdr:xfrm>
          <a:graphic>
            <a:graphicData uri="http://schemas.microsoft.com/office/drawing/2010/slicer">
              <sle:slicer xmlns:sle="http://schemas.microsoft.com/office/drawing/2010/slicer" name="Vendor Name"/>
            </a:graphicData>
          </a:graphic>
        </xdr:graphicFrame>
      </mc:Choice>
      <mc:Fallback xmlns="">
        <xdr:sp macro="" textlink="">
          <xdr:nvSpPr>
            <xdr:cNvPr id="0" name=""/>
            <xdr:cNvSpPr>
              <a:spLocks noTextEdit="1"/>
            </xdr:cNvSpPr>
          </xdr:nvSpPr>
          <xdr:spPr>
            <a:xfrm>
              <a:off x="9481185" y="586740"/>
              <a:ext cx="2377440" cy="173736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4705350</xdr:colOff>
      <xdr:row>2</xdr:row>
      <xdr:rowOff>0</xdr:rowOff>
    </xdr:from>
    <xdr:to>
      <xdr:col>7</xdr:col>
      <xdr:colOff>0</xdr:colOff>
      <xdr:row>5</xdr:row>
      <xdr:rowOff>142875</xdr:rowOff>
    </xdr:to>
    <xdr:pic>
      <xdr:nvPicPr>
        <xdr:cNvPr id="2" name="Picture 1">
          <a:hlinkClick xmlns:r="http://schemas.openxmlformats.org/officeDocument/2006/relationships" r:id="rId1"/>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143750" y="323850"/>
          <a:ext cx="2124075" cy="6858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im R. Duey" refreshedDate="42311.584519560187" createdVersion="5" refreshedVersion="6" minRefreshableVersion="3" recordCount="30">
  <cacheSource type="worksheet">
    <worksheetSource name="Item"/>
  </cacheSource>
  <cacheFields count="23">
    <cacheField name="No." numFmtId="49">
      <sharedItems containsBlank="1" count="157">
        <s v="1896-S"/>
        <s v="1900-S"/>
        <s v="1906-S"/>
        <s v="1908-S"/>
        <s v="1920-S"/>
        <s v="1924-W"/>
        <s v="1928-S"/>
        <s v="1928-W"/>
        <s v="1936-S"/>
        <s v="1952-W"/>
        <s v="1960-S"/>
        <s v="1964-S"/>
        <s v="1964-W"/>
        <s v="1968-S"/>
        <s v="1968-W"/>
        <s v="1972-S"/>
        <s v="1972-W"/>
        <s v="1976-W"/>
        <s v="1980-S"/>
        <s v="1984-W"/>
        <s v="1988-S"/>
        <s v="1988-W"/>
        <s v="1992-W"/>
        <s v="1996-S"/>
        <s v="2000-S"/>
        <s v="70011"/>
        <s v="766BC-A"/>
        <s v="766BC-C"/>
        <s v="8908-W"/>
        <s v="8924-W"/>
        <s v="C100021" u="1"/>
        <s v="E100033" u="1"/>
        <s v="S100016" u="1"/>
        <m u="1"/>
        <s v="E100024" u="1"/>
        <s v="S100007" u="1"/>
        <s v="C100003" u="1"/>
        <s v="C100040" u="1"/>
        <s v="E100015" u="1"/>
        <s v="C100031" u="1"/>
        <s v="E100006" u="1"/>
        <s v="E100043" u="1"/>
        <s v="S100026" u="1"/>
        <s v="C100022" u="1"/>
        <s v="E100034" u="1"/>
        <s v="S100017" u="1"/>
        <s v="C100050" u="1"/>
        <s v="E100025" u="1"/>
        <s v="S100008" u="1"/>
        <s v="C100004" u="1"/>
        <s v="C100041" u="1"/>
        <s v="E100016" u="1"/>
        <s v="C100032" u="1"/>
        <s v="E100007" u="1"/>
        <s v="E100044" u="1"/>
        <s v="C100023" u="1"/>
        <s v="E100035" u="1"/>
        <s v="S100018" u="1"/>
        <s v="C100014" u="1"/>
        <s v="C100051" u="1"/>
        <s v="E100026" u="1"/>
        <s v="S100009" u="1"/>
        <s v="C100005" u="1"/>
        <s v="C100042" u="1"/>
        <s v="E100017" u="1"/>
        <s v="C100033" u="1"/>
        <s v="E100008" u="1"/>
        <s v="E100045" u="1"/>
        <s v="C100024" u="1"/>
        <s v="C100061" u="1"/>
        <s v="S100019" u="1"/>
        <s v="C100052" u="1"/>
        <s v="E100027" u="1"/>
        <s v="C100006" u="1"/>
        <s v="C100043" u="1"/>
        <s v="E100018" u="1"/>
        <s v="C100034" u="1"/>
        <s v="E100009" u="1"/>
        <s v="E100046" u="1"/>
        <s v="C100025" u="1"/>
        <s v="C100062" u="1"/>
        <s v="C100053" u="1"/>
        <s v="E100028" u="1"/>
        <s v="C100007" u="1"/>
        <s v="C100044" u="1"/>
        <s v="E100019" u="1"/>
        <s v="C100035" u="1"/>
        <s v="E100047" u="1"/>
        <s v="C100026" u="1"/>
        <s v="C100063" u="1"/>
        <s v="E100038" u="1"/>
        <s v="C100017" u="1"/>
        <s v="C100054" u="1"/>
        <s v="E100029" u="1"/>
        <s v="C100008" u="1"/>
        <s v="C100045" u="1"/>
        <s v="C100036" u="1"/>
        <s v="C100027" u="1"/>
        <s v="E100039" u="1"/>
        <s v="C100018" u="1"/>
        <s v="C100055" u="1"/>
        <s v="C100009" u="1"/>
        <s v="C100046" u="1"/>
        <s v="C100037" u="1"/>
        <s v="C100028" u="1"/>
        <s v="C100019" u="1"/>
        <s v="C100056" u="1"/>
        <s v="C100047" u="1"/>
        <s v="C100038" u="1"/>
        <s v="C100029" u="1"/>
        <s v="C100066" u="1"/>
        <s v="C100048" u="1"/>
        <s v="C100039" u="1"/>
        <s v="C100067" u="1"/>
        <s v="C100049" u="1"/>
        <s v="S100010" u="1"/>
        <s v="S100001" u="1"/>
        <s v="S100020" u="1"/>
        <s v="S100011" u="1"/>
        <s v="S100002" u="1"/>
        <s v="E100010" u="1"/>
        <s v="E100001" u="1"/>
        <s v="S100021" u="1"/>
        <s v="S100012" u="1"/>
        <s v="E100020" u="1"/>
        <s v="S100003" u="1"/>
        <s v="E100011" u="1"/>
        <s v="E100002" u="1"/>
        <s v="E100030" u="1"/>
        <s v="S100013" u="1"/>
        <s v="E100021" u="1"/>
        <s v="S100004" u="1"/>
        <s v="E100012" u="1"/>
        <s v="E100003" u="1"/>
        <s v="E100040" u="1"/>
        <s v="S100023" u="1"/>
        <s v="E100031" u="1"/>
        <s v="S100014" u="1"/>
        <s v="C100010" u="1"/>
        <s v="E100022" u="1"/>
        <s v="S100005" u="1"/>
        <s v="E100013" u="1"/>
        <s v="E100004" u="1"/>
        <s v="E100041" u="1"/>
        <s v="S100024" u="1"/>
        <s v="C100020" u="1"/>
        <s v="E100032" u="1"/>
        <s v="S100015" u="1"/>
        <s v="C100011" u="1"/>
        <s v="E100023" u="1"/>
        <s v="S100006" u="1"/>
        <s v="C100002" u="1"/>
        <s v="E100014" u="1"/>
        <s v="C100030" u="1"/>
        <s v="E100005" u="1"/>
        <s v="E100042" u="1"/>
        <s v="S100025" u="1"/>
      </sharedItems>
    </cacheField>
    <cacheField name="Description" numFmtId="49">
      <sharedItems containsBlank="1" count="157">
        <s v="ATHENS Desk"/>
        <s v="PARIS Guest Chair, black"/>
        <s v="ATHENS Mobile Pedestal"/>
        <s v="LONDON Swivel Chair, blue"/>
        <s v="ANTWERP Conference Table"/>
        <s v="CHAMONIX Base Storage Unit"/>
        <s v="AMSTERDAM Lamp"/>
        <s v="ST.MORITZ Storage Unit/Drawers"/>
        <s v="BERLIN Guest Chair, yellow"/>
        <s v="OSLO Storage Unit/Shelf"/>
        <s v="ROME Guest Chair, green"/>
        <s v="TOKYO Guest Chair, blue"/>
        <s v="INNSBRUCK Storage Unit/G.Door"/>
        <s v="MEXICO Swivel Chair, black"/>
        <s v="GRENOBLE Whiteboard, red"/>
        <s v="MUNICH Swivel Chair, yellow"/>
        <s v="SAPPORO Whiteboard, black"/>
        <s v="INNSBRUCK Storage Unit/W.Door"/>
        <s v="MOSCOW Swivel Chair, red"/>
        <s v="SARAJEVO Whiteboard, blue"/>
        <s v="SEOUL Guest Chair, red"/>
        <s v="CALGARY Whiteboard, yellow"/>
        <s v="ALBERTVILLE Whiteboard, green"/>
        <s v="ATLANTA Whiteboard, base"/>
        <s v="SYDNEY Swivel Chair, green"/>
        <s v="Glass Door"/>
        <s v="CONTOSO Conference System"/>
        <s v="CONTOSO Storage System"/>
        <s v="Computer - Highline Package"/>
        <s v="Server - Enterprise Package"/>
        <s v="2GB MP3 Player" u="1"/>
        <s v="All Purpose Tote" u="1"/>
        <s v="Action Sport Duffel" u="1"/>
        <m u="1"/>
        <s v="Bistro Mug" u="1"/>
        <s v="Calc-U-Note" u="1"/>
        <s v="USB MP3 Player" u="1"/>
        <s v="Chunky Knit Hat" u="1"/>
        <s v="Mini Travel Alarm" u="1"/>
        <s v="Stainless Thermos" u="1"/>
        <s v="Campfire Mug" u="1"/>
        <s v="Striped Knit Hat" u="1"/>
        <s v="Juice Glass" u="1"/>
        <s v="Tall Matte Finish Mug" u="1"/>
        <s v="Mesh Bucket Hat" u="1"/>
        <s v="Contemporary Desk Calculator" u="1"/>
        <s v="Wide SPORT BOT" u="1"/>
        <s v="Portable Speaker &amp; MP3 Dock" u="1"/>
        <s v="Stopwatch with Neck Rope" u="1"/>
        <s v="Crusher Bucket Hat" u="1"/>
        <s v="Folding Stereo Speakers" u="1"/>
        <s v="Biodegradable Colored SPORT BOT" u="1"/>
        <s v="Raw-Edge Patch BALL CAP" u="1"/>
        <s v="Fleece Beanie" u="1"/>
        <s v="Frames &amp; Clock" u="1"/>
        <s v="Black Duffel Bag" u="1"/>
        <s v="Foldable Travel Speakers" u="1"/>
        <s v="SPORT BOT with Pop Lid" u="1"/>
        <s v="Wide Screen Alarm Clock" u="1"/>
        <s v="Pique Visor" u="1"/>
        <s v="USB 4-Port Hub" u="1"/>
        <s v="Soft Touch Travel Mug" u="1"/>
        <s v="7.5'' Bud Vase" u="1"/>
        <s v="LED Flex Light" u="1"/>
        <s v="Canvas Field Bag" u="1"/>
        <s v="Sportsman Bucket Hat" u="1"/>
        <s v="Baseball Figure Trophy" u="1"/>
        <s v="Bamboo 1GB USB Flash Drive" u="1"/>
        <s v="Sport Bag" u="1"/>
        <s v="Budget Tote Bag" u="1"/>
        <s v="Two-Toned Knit Hat" u="1"/>
        <s v="Canvas Boat Bag" u="1"/>
        <s v="World Time Travel Alarm" u="1"/>
        <s v="Wisper-Cut Vase" u="1"/>
        <s v="Dual Source Flashlight" u="1"/>
        <s v="Canvas Stopwatch" u="1"/>
        <s v="Super Sport Stopwatch" u="1"/>
        <s v="Milk Bottle" u="1"/>
        <s v="Raw-Edge Bucket Hat" u="1"/>
        <s v="Clip-on Clock" u="1"/>
        <s v="Super Shopper" u="1"/>
        <s v="Award Medallian - 3''" u="1"/>
        <s v="Pro-Travel Technology Set" u="1"/>
        <s v="Recycled Tote" u="1"/>
        <s v="Cherry Finished Crystal Award" u="1"/>
        <s v="4 Function Rotating Carabiner Watch" u="1"/>
        <s v="Ad Torch" u="1"/>
        <s v="Engraved Basketball Award" u="1"/>
        <s v="Wave Mug" u="1"/>
        <s v="Vinyl Tote" u="1"/>
        <s v="Laminated Tote" u="1"/>
        <s v="Fashion Travel Mug" u="1"/>
        <s v="Desk Calculator" u="1"/>
        <s v="360 Clip Watch" u="1"/>
        <s v="Chardonnay Glass" u="1"/>
        <s v="Gripper SPORT BOT" u="1"/>
        <s v="Bamboo Digital Picutre Frame" u="1"/>
        <s v="1GB MP3 Player" u="1"/>
        <s v="Clip-on MP3 Player" u="1"/>
        <s v="Channel Speaker System" u="1"/>
        <s v="Slim Travel Alarm" u="1"/>
        <s v="Football Graphic Plaque" u="1"/>
        <s v="Clock &amp; Business Card Holder" u="1"/>
        <s v="Soccer Figure Trophy" u="1"/>
        <s v="Clock &amp; Pen Holder" u="1"/>
        <s v="Distressed Twill Visor" u="1"/>
        <s v="Flute" u="1"/>
        <s v="Button Key-Light" u="1"/>
        <s v="1GB USB Flash Drive Pen" u="1"/>
        <s v="Calculator &amp; World Time Clock" u="1"/>
        <s v="Cherry Finish Photo Frame &amp; Clock" u="1"/>
        <s v="Pub Glass" u="1"/>
        <s v="Normandy Vase" u="1"/>
        <s v="Wireless Headphones" u="1"/>
        <s v="VOIP Headset with Mic" u="1"/>
        <s v="Plastic Sun Visor" u="1"/>
        <s v="Award Medallian - 2.5''" u="1"/>
        <s v="LED Keychain" u="1"/>
        <s v="Wheeled Duffel" u="1"/>
        <s v="Walnut Medallian Plate" u="1"/>
        <s v="Clip-on Clock with Compass" u="1"/>
        <s v="Twill Visor" u="1"/>
        <s v="Knit Hat with Bill" u="1"/>
        <s v="Soccer #1 Pin" u="1"/>
        <s v="Black Digital Picture Frame" u="1"/>
        <s v="Aluminum SPORT BOT" u="1"/>
        <s v="Winter Frost Vase" u="1"/>
        <s v="Microfiber Bucket Hat" u="1"/>
        <s v="Cherry Finished Crystal Award- Large" u="1"/>
        <s v="4GB MP3 Player" u="1"/>
        <s v="Flexi-Clock &amp; Clip" u="1"/>
        <s v="Cotton Classic Tote" u="1"/>
        <s v="Arch Calculator" u="1"/>
        <s v="Border Style" u="1"/>
        <s v="Fashion Visor" u="1"/>
        <s v="Two-Toned Cap" u="1"/>
        <s v="Silver Plated Photo Frame" u="1"/>
        <s v="Glacier Vase" u="1"/>
        <s v="Carabiner Watch" u="1"/>
        <s v="Translucent Stopwatch" u="1"/>
        <s v="Mesh BALL CAP" u="1"/>
        <s v="2GB Foldout USB Flash Drive" u="1"/>
        <s v="All Star Cap" u="1"/>
        <s v="Plastic Handle Bag" u="1"/>
        <s v="Soup Mug" u="1"/>
        <s v="Golf Relaxed Cap" u="1"/>
        <s v="Award Medallian - 2''" u="1"/>
        <s v="Basketball Graphic Plaque" u="1"/>
        <s v="Cherry Finish Frame" u="1"/>
        <s v="Flip-up Travel Alarm" u="1"/>
        <s v="Ergo-Calculator" u="1"/>
        <s v="Clip-on Stopwatch" u="1"/>
        <s v="Retractable Earbuds" u="1"/>
        <s v="Die-Cut Tote" u="1"/>
        <s v="Sport Earbuds" u="1"/>
        <s v="Gym Locker Bag" u="1"/>
        <s v="Book Style Photo Frame &amp; Clock" u="1"/>
      </sharedItems>
    </cacheField>
    <cacheField name="Gen. Prod. Posting Group" numFmtId="49">
      <sharedItems containsBlank="1" count="3">
        <s v="RETAIL"/>
        <s v="RAW MAT"/>
        <m u="1"/>
      </sharedItems>
    </cacheField>
    <cacheField name="Item Disc. Group" numFmtId="49">
      <sharedItems containsBlank="1" count="6">
        <s v="RESALE"/>
        <s v="FINISHED"/>
        <s v="RAW MAT"/>
        <s v="A"/>
        <s v=""/>
        <m u="1"/>
      </sharedItems>
    </cacheField>
    <cacheField name="Item Tracking Code" numFmtId="49">
      <sharedItems/>
    </cacheField>
    <cacheField name="Profit %" numFmtId="0">
      <sharedItems containsSemiMixedTypes="0" containsString="0" containsNumber="1" minValue="22.383580000000002" maxValue="100"/>
    </cacheField>
    <cacheField name="Scrap %" numFmtId="0">
      <sharedItems containsSemiMixedTypes="0" containsString="0" containsNumber="1" containsInteger="1" minValue="0" maxValue="0"/>
    </cacheField>
    <cacheField name="Sales Unit of Measure" numFmtId="49">
      <sharedItems containsBlank="1" count="3">
        <s v="PCS"/>
        <m u="1"/>
        <s v="EA" u="1"/>
      </sharedItems>
    </cacheField>
    <cacheField name="Standard Cost" numFmtId="0">
      <sharedItems containsSemiMixedTypes="0" containsString="0" containsNumber="1" minValue="0" maxValue="3519"/>
    </cacheField>
    <cacheField name="Unit Cost" numFmtId="0">
      <sharedItems containsSemiMixedTypes="0" containsString="0" containsNumber="1" minValue="0" maxValue="3519"/>
    </cacheField>
    <cacheField name="Unit Price" numFmtId="0">
      <sharedItems containsSemiMixedTypes="0" containsString="0" containsNumber="1" minValue="35.6" maxValue="5413.8003399999998"/>
    </cacheField>
    <cacheField name="Unit Volume" numFmtId="0">
      <sharedItems containsSemiMixedTypes="0" containsString="0" containsNumber="1" minValue="0" maxValue="5.18"/>
    </cacheField>
    <cacheField name="Vendor No." numFmtId="49">
      <sharedItems containsBlank="1" count="6">
        <s v="30000"/>
        <s v="20000"/>
        <s v="10000"/>
        <s v=""/>
        <s v="50000"/>
        <m u="1"/>
      </sharedItems>
    </cacheField>
    <cacheField name="Vendor Name" numFmtId="49">
      <sharedItems containsBlank="1" count="6">
        <s v="CoolWood Technologies"/>
        <s v="AR Day Property Management"/>
        <s v="London Postmaster"/>
        <s v=""/>
        <s v="Service Electronics Ltd."/>
        <m u="1"/>
      </sharedItems>
    </cacheField>
    <cacheField name="Purch. Unit of Measure" numFmtId="49">
      <sharedItems/>
    </cacheField>
    <cacheField name="COGS (LCY)" numFmtId="0">
      <sharedItems containsSemiMixedTypes="0" containsString="0" containsNumber="1" minValue="0" maxValue="70338.92"/>
    </cacheField>
    <cacheField name="Inventory" numFmtId="0">
      <sharedItems containsSemiMixedTypes="0" containsString="0" containsNumber="1" minValue="-6" maxValue="2606"/>
    </cacheField>
    <cacheField name="Net Change" numFmtId="0">
      <sharedItems containsSemiMixedTypes="0" containsString="0" containsNumber="1" containsInteger="1" minValue="-92" maxValue="118"/>
    </cacheField>
    <cacheField name="Net Invoiced Qty." numFmtId="0">
      <sharedItems containsSemiMixedTypes="0" containsString="0" containsNumber="1" minValue="-6" maxValue="2606"/>
    </cacheField>
    <cacheField name="Purchases (LCY)" numFmtId="0">
      <sharedItems containsSemiMixedTypes="0" containsString="0" containsNumber="1" minValue="-28344.000000000004" maxValue="113152"/>
    </cacheField>
    <cacheField name="Purchases (Qty.)" numFmtId="0">
      <sharedItems containsSemiMixedTypes="0" containsString="0" containsNumber="1" containsInteger="1" minValue="-40" maxValue="316"/>
    </cacheField>
    <cacheField name="Sales (LCY)" numFmtId="0">
      <sharedItems containsSemiMixedTypes="0" containsString="0" containsNumber="1" minValue="342.59999999999997" maxValue="86725.86"/>
    </cacheField>
    <cacheField name="Sales (Qty.)" numFmtId="0">
      <sharedItems containsSemiMixedTypes="0" containsString="0" containsNumber="1" minValue="1" maxValue="27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30">
  <r>
    <x v="0"/>
    <x v="0"/>
    <x v="0"/>
    <x v="0"/>
    <s v=""/>
    <n v="23.754050000000003"/>
    <n v="0"/>
    <x v="0"/>
    <n v="506.59999999999997"/>
    <n v="495.14118999999999"/>
    <n v="649.4"/>
    <n v="1.2"/>
    <x v="0"/>
    <x v="0"/>
    <s v="PCS"/>
    <n v="7536.88"/>
    <n v="217"/>
    <n v="10"/>
    <n v="216"/>
    <n v="12158.400000000001"/>
    <n v="24"/>
    <n v="9351.36"/>
    <n v="15"/>
  </r>
  <r>
    <x v="1"/>
    <x v="1"/>
    <x v="0"/>
    <x v="0"/>
    <s v=""/>
    <n v="22.884640000000001"/>
    <n v="0"/>
    <x v="0"/>
    <n v="97.5"/>
    <n v="96.471320000000006"/>
    <n v="125.10000000000001"/>
    <n v="0.25"/>
    <x v="1"/>
    <x v="1"/>
    <s v="PCS"/>
    <n v="14643.650000000001"/>
    <n v="355"/>
    <n v="118"/>
    <n v="401"/>
    <n v="30654"/>
    <n v="316"/>
    <n v="18189.539999999997"/>
    <n v="152"/>
  </r>
  <r>
    <x v="2"/>
    <x v="2"/>
    <x v="0"/>
    <x v="0"/>
    <s v=""/>
    <n v="24.104299999999999"/>
    <n v="0"/>
    <x v="0"/>
    <n v="219.5"/>
    <n v="213.57050999999998"/>
    <n v="281.40000000000003"/>
    <n v="0.26"/>
    <x v="0"/>
    <x v="0"/>
    <s v="PCS"/>
    <n v="1921.3999999999999"/>
    <n v="193.99999999999997"/>
    <n v="5"/>
    <n v="180"/>
    <n v="0"/>
    <n v="0"/>
    <n v="2476.3200000000002"/>
    <n v="9"/>
  </r>
  <r>
    <x v="3"/>
    <x v="3"/>
    <x v="0"/>
    <x v="0"/>
    <s v=""/>
    <n v="22.449760000000001"/>
    <n v="0"/>
    <x v="0"/>
    <n v="96.1"/>
    <n v="95.619439999999997"/>
    <n v="123.3"/>
    <n v="0.25"/>
    <x v="0"/>
    <x v="0"/>
    <s v="PCS"/>
    <n v="12381.820000000002"/>
    <n v="330"/>
    <n v="62"/>
    <n v="251"/>
    <n v="9225.6"/>
    <n v="96"/>
    <n v="15165.9"/>
    <n v="129"/>
  </r>
  <r>
    <x v="4"/>
    <x v="4"/>
    <x v="0"/>
    <x v="0"/>
    <s v=""/>
    <n v="22.979340000000001"/>
    <n v="0"/>
    <x v="0"/>
    <n v="328"/>
    <n v="323.79487"/>
    <n v="420.40000000000003"/>
    <n v="0.9"/>
    <x v="1"/>
    <x v="1"/>
    <s v="PCS"/>
    <n v="18224.010000000002"/>
    <n v="225.99999999999997"/>
    <n v="-23"/>
    <n v="223"/>
    <n v="11808"/>
    <n v="36"/>
    <n v="22533.439999999999"/>
    <n v="56"/>
  </r>
  <r>
    <x v="5"/>
    <x v="5"/>
    <x v="0"/>
    <x v="1"/>
    <s v=""/>
    <n v="40.17595"/>
    <n v="0"/>
    <x v="0"/>
    <n v="81.599999999999994"/>
    <n v="81.599999999999994"/>
    <n v="136.4"/>
    <n v="0.84"/>
    <x v="1"/>
    <x v="1"/>
    <s v="PCS"/>
    <n v="571.20000000000005"/>
    <n v="172"/>
    <n v="37"/>
    <n v="172"/>
    <n v="3508.8"/>
    <n v="44"/>
    <n v="954.80000000000007"/>
    <n v="7"/>
  </r>
  <r>
    <x v="6"/>
    <x v="6"/>
    <x v="0"/>
    <x v="0"/>
    <s v=""/>
    <n v="23.325060000000001"/>
    <n v="0"/>
    <x v="0"/>
    <n v="27.8"/>
    <n v="27.296280000000003"/>
    <n v="35.6"/>
    <n v="0.03"/>
    <x v="2"/>
    <x v="2"/>
    <s v="PCS"/>
    <n v="1028.48"/>
    <n v="205"/>
    <n v="-45"/>
    <n v="206.00000000000003"/>
    <n v="333.6"/>
    <n v="0"/>
    <n v="1340.34"/>
    <n v="38"/>
  </r>
  <r>
    <x v="7"/>
    <x v="7"/>
    <x v="0"/>
    <x v="1"/>
    <s v=""/>
    <n v="43.876060000000003"/>
    <n v="0"/>
    <x v="0"/>
    <n v="192"/>
    <n v="192"/>
    <n v="342.1"/>
    <n v="1.29"/>
    <x v="3"/>
    <x v="3"/>
    <s v="PCS"/>
    <n v="6518.4"/>
    <n v="215"/>
    <n v="86"/>
    <n v="228"/>
    <n v="11126.4"/>
    <n v="61"/>
    <n v="10348.529999999999"/>
    <n v="34"/>
  </r>
  <r>
    <x v="8"/>
    <x v="8"/>
    <x v="0"/>
    <x v="0"/>
    <s v=""/>
    <n v="23.014289999999999"/>
    <n v="0"/>
    <x v="0"/>
    <n v="97.5"/>
    <n v="96.309119999999993"/>
    <n v="125.10000000000001"/>
    <n v="0.25"/>
    <x v="1"/>
    <x v="1"/>
    <s v="PCS"/>
    <n v="2923.81"/>
    <n v="200"/>
    <n v="-46"/>
    <n v="216"/>
    <n v="0"/>
    <n v="0"/>
    <n v="3621.68"/>
    <n v="30"/>
  </r>
  <r>
    <x v="9"/>
    <x v="9"/>
    <x v="0"/>
    <x v="1"/>
    <s v=""/>
    <n v="40.946370000000002"/>
    <n v="0"/>
    <x v="0"/>
    <n v="93.6"/>
    <n v="93.6"/>
    <n v="158.5"/>
    <n v="1.24"/>
    <x v="3"/>
    <x v="3"/>
    <s v="PCS"/>
    <n v="842.4"/>
    <n v="161"/>
    <n v="3"/>
    <n v="162"/>
    <n v="1095.1199999999999"/>
    <n v="13"/>
    <n v="1402.72"/>
    <n v="9"/>
  </r>
  <r>
    <x v="10"/>
    <x v="10"/>
    <x v="0"/>
    <x v="0"/>
    <s v=""/>
    <n v="22.50489"/>
    <n v="0"/>
    <x v="0"/>
    <n v="97.5"/>
    <n v="96.946379999999991"/>
    <n v="125.10000000000001"/>
    <n v="0.25"/>
    <x v="1"/>
    <x v="1"/>
    <s v="PCS"/>
    <n v="9392.25"/>
    <n v="237"/>
    <n v="-57"/>
    <n v="253"/>
    <n v="4680"/>
    <n v="48"/>
    <n v="11578.01"/>
    <n v="96.999999999999986"/>
  </r>
  <r>
    <x v="11"/>
    <x v="11"/>
    <x v="0"/>
    <x v="0"/>
    <s v=""/>
    <n v="24.914639999999999"/>
    <n v="0"/>
    <x v="0"/>
    <n v="97.5"/>
    <n v="93.931780000000003"/>
    <n v="125.10000000000001"/>
    <n v="0.25"/>
    <x v="1"/>
    <x v="1"/>
    <s v="PCS"/>
    <n v="8113.81"/>
    <n v="265"/>
    <n v="-92"/>
    <n v="309"/>
    <n v="9174.9"/>
    <n v="98"/>
    <n v="10295.73"/>
    <n v="86"/>
  </r>
  <r>
    <x v="12"/>
    <x v="12"/>
    <x v="0"/>
    <x v="1"/>
    <s v=""/>
    <n v="41.369860000000003"/>
    <n v="0"/>
    <x v="0"/>
    <n v="171.2"/>
    <n v="171.2"/>
    <n v="292"/>
    <n v="1.3"/>
    <x v="3"/>
    <x v="3"/>
    <s v="PCS"/>
    <n v="2508.08"/>
    <n v="173"/>
    <n v="40"/>
    <n v="175"/>
    <n v="9416"/>
    <n v="57"/>
    <n v="4292.3999999999996"/>
    <n v="15"/>
  </r>
  <r>
    <x v="13"/>
    <x v="13"/>
    <x v="0"/>
    <x v="0"/>
    <s v=""/>
    <n v="22.433589999999999"/>
    <n v="0"/>
    <x v="0"/>
    <n v="96.1"/>
    <n v="95.639380000000003"/>
    <n v="123.3"/>
    <n v="0.25"/>
    <x v="0"/>
    <x v="0"/>
    <s v="PCS"/>
    <n v="25947.890000000003"/>
    <n v="557"/>
    <n v="-13"/>
    <n v="474.99999999999994"/>
    <n v="11532"/>
    <n v="120"/>
    <n v="31916.2"/>
    <n v="271"/>
  </r>
  <r>
    <x v="14"/>
    <x v="14"/>
    <x v="0"/>
    <x v="1"/>
    <s v=""/>
    <n v="27.30817"/>
    <n v="0"/>
    <x v="0"/>
    <n v="708.6"/>
    <n v="708.6"/>
    <n v="974.8"/>
    <n v="0"/>
    <x v="3"/>
    <x v="3"/>
    <s v="PCS"/>
    <n v="4889.34"/>
    <n v="150"/>
    <n v="-47"/>
    <n v="150"/>
    <n v="-28344.000000000004"/>
    <n v="-40"/>
    <n v="6531.16"/>
    <n v="7"/>
  </r>
  <r>
    <x v="15"/>
    <x v="15"/>
    <x v="0"/>
    <x v="0"/>
    <s v=""/>
    <n v="23.083760000000002"/>
    <n v="0"/>
    <x v="0"/>
    <n v="96.1"/>
    <n v="94.837729999999993"/>
    <n v="123.3"/>
    <n v="0.25"/>
    <x v="0"/>
    <x v="0"/>
    <s v="PCS"/>
    <n v="1214.4199999999998"/>
    <n v="197"/>
    <n v="-16"/>
    <n v="200"/>
    <n v="0"/>
    <n v="0"/>
    <n v="1602.9"/>
    <n v="13"/>
  </r>
  <r>
    <x v="16"/>
    <x v="16"/>
    <x v="0"/>
    <x v="1"/>
    <s v=""/>
    <n v="27.30817"/>
    <n v="0"/>
    <x v="0"/>
    <n v="708.6"/>
    <n v="708.6"/>
    <n v="974.8"/>
    <n v="0.32"/>
    <x v="3"/>
    <x v="3"/>
    <s v="PCS"/>
    <n v="46059"/>
    <n v="193"/>
    <n v="-53"/>
    <n v="213"/>
    <n v="0"/>
    <n v="0"/>
    <n v="56928.32"/>
    <n v="65"/>
  </r>
  <r>
    <x v="17"/>
    <x v="17"/>
    <x v="0"/>
    <x v="1"/>
    <s v=""/>
    <n v="41.194850000000002"/>
    <n v="0"/>
    <x v="0"/>
    <n v="150.6"/>
    <n v="150.6"/>
    <n v="256.10000000000002"/>
    <n v="1.3"/>
    <x v="3"/>
    <x v="3"/>
    <s v="PCS"/>
    <n v="1332.81"/>
    <n v="193.99999999999997"/>
    <n v="-12"/>
    <n v="197"/>
    <n v="0"/>
    <n v="0"/>
    <n v="2176.86"/>
    <n v="9"/>
  </r>
  <r>
    <x v="18"/>
    <x v="18"/>
    <x v="0"/>
    <x v="0"/>
    <s v=""/>
    <n v="22.383580000000002"/>
    <n v="0"/>
    <x v="0"/>
    <n v="96.1"/>
    <n v="95.701039999999992"/>
    <n v="123.3"/>
    <n v="0.25"/>
    <x v="0"/>
    <x v="0"/>
    <s v="PCS"/>
    <n v="14766.330000000002"/>
    <n v="434.99999999999994"/>
    <n v="62"/>
    <n v="283"/>
    <n v="4612.8"/>
    <n v="48"/>
    <n v="18149.759999999998"/>
    <n v="154"/>
  </r>
  <r>
    <x v="19"/>
    <x v="19"/>
    <x v="0"/>
    <x v="1"/>
    <s v=""/>
    <n v="27.30817"/>
    <n v="0"/>
    <x v="0"/>
    <n v="708.6"/>
    <n v="708.6"/>
    <n v="974.8"/>
    <n v="0.32"/>
    <x v="3"/>
    <x v="3"/>
    <s v="PCS"/>
    <n v="57396.6"/>
    <n v="209.99999999999997"/>
    <n v="-27"/>
    <n v="238.00000000000003"/>
    <n v="0"/>
    <n v="0"/>
    <n v="67261.2"/>
    <n v="81"/>
  </r>
  <r>
    <x v="20"/>
    <x v="20"/>
    <x v="0"/>
    <x v="0"/>
    <s v=""/>
    <n v="22.923930000000002"/>
    <n v="0"/>
    <x v="0"/>
    <n v="97.5"/>
    <n v="96.422159999999991"/>
    <n v="125.10000000000001"/>
    <n v="0.25"/>
    <x v="1"/>
    <x v="1"/>
    <s v="PCS"/>
    <n v="7474.94"/>
    <n v="232"/>
    <n v="47"/>
    <n v="232"/>
    <n v="10530"/>
    <n v="108"/>
    <n v="9232.3799999999992"/>
    <n v="77"/>
  </r>
  <r>
    <x v="21"/>
    <x v="21"/>
    <x v="0"/>
    <x v="1"/>
    <s v=""/>
    <n v="27.30817"/>
    <n v="0"/>
    <x v="0"/>
    <n v="708.6"/>
    <n v="708.6"/>
    <n v="974.8"/>
    <n v="0.32"/>
    <x v="3"/>
    <x v="3"/>
    <s v="PCS"/>
    <n v="4216.17"/>
    <n v="192"/>
    <n v="18"/>
    <n v="192"/>
    <n v="0"/>
    <n v="0"/>
    <n v="5751.32"/>
    <n v="6"/>
  </r>
  <r>
    <x v="22"/>
    <x v="22"/>
    <x v="0"/>
    <x v="1"/>
    <s v=""/>
    <n v="27.30817"/>
    <n v="0"/>
    <x v="0"/>
    <n v="708.6"/>
    <n v="708.6"/>
    <n v="974.8"/>
    <n v="0.32"/>
    <x v="3"/>
    <x v="3"/>
    <s v="PCS"/>
    <n v="4251.6000000000004"/>
    <n v="170"/>
    <n v="18"/>
    <n v="170"/>
    <n v="0"/>
    <n v="0"/>
    <n v="5751.32"/>
    <n v="6"/>
  </r>
  <r>
    <x v="23"/>
    <x v="23"/>
    <x v="0"/>
    <x v="0"/>
    <s v=""/>
    <n v="22.806319999999999"/>
    <n v="0"/>
    <x v="0"/>
    <n v="707.2"/>
    <n v="699.91506000000004"/>
    <n v="906.7"/>
    <n v="0.31"/>
    <x v="0"/>
    <x v="0"/>
    <s v="PCS"/>
    <n v="70338.92"/>
    <n v="575"/>
    <n v="-72"/>
    <n v="579"/>
    <n v="113152"/>
    <n v="160"/>
    <n v="86725.86"/>
    <n v="100"/>
  </r>
  <r>
    <x v="24"/>
    <x v="24"/>
    <x v="0"/>
    <x v="0"/>
    <s v=""/>
    <n v="23.072410000000001"/>
    <n v="0"/>
    <x v="0"/>
    <n v="96.1"/>
    <n v="94.851720000000014"/>
    <n v="123.3"/>
    <n v="0.25"/>
    <x v="0"/>
    <x v="0"/>
    <s v="PCS"/>
    <n v="4036.2"/>
    <n v="224"/>
    <n v="26"/>
    <n v="204"/>
    <n v="4612.8"/>
    <n v="48"/>
    <n v="4981.3200000000006"/>
    <n v="42"/>
  </r>
  <r>
    <x v="25"/>
    <x v="25"/>
    <x v="1"/>
    <x v="2"/>
    <s v=""/>
    <n v="49.065550000000002"/>
    <n v="0"/>
    <x v="0"/>
    <n v="36.9"/>
    <n v="36.825609999999998"/>
    <n v="72.300000000000011"/>
    <n v="0.04"/>
    <x v="2"/>
    <x v="2"/>
    <s v="PCS"/>
    <n v="221.4"/>
    <n v="2606"/>
    <n v="46"/>
    <n v="2606"/>
    <n v="1822.8600000000001"/>
    <n v="52"/>
    <n v="422.95"/>
    <n v="6"/>
  </r>
  <r>
    <x v="26"/>
    <x v="26"/>
    <x v="0"/>
    <x v="3"/>
    <s v=""/>
    <n v="34.999449999999996"/>
    <n v="0"/>
    <x v="0"/>
    <n v="3519"/>
    <n v="3519"/>
    <n v="5413.8003399999998"/>
    <n v="1.47"/>
    <x v="3"/>
    <x v="3"/>
    <s v="PCS"/>
    <n v="6686.1"/>
    <n v="0"/>
    <n v="-2"/>
    <n v="0"/>
    <n v="0"/>
    <n v="0"/>
    <n v="10827.6"/>
    <n v="2"/>
  </r>
  <r>
    <x v="27"/>
    <x v="27"/>
    <x v="0"/>
    <x v="3"/>
    <s v=""/>
    <n v="34.998939999999997"/>
    <n v="0"/>
    <x v="0"/>
    <n v="614"/>
    <n v="614"/>
    <n v="944.59998000000007"/>
    <n v="5.18"/>
    <x v="3"/>
    <x v="3"/>
    <s v="PCS"/>
    <n v="614"/>
    <n v="2"/>
    <n v="-1"/>
    <n v="2"/>
    <n v="0"/>
    <n v="0"/>
    <n v="944.59999999999991"/>
    <n v="1"/>
  </r>
  <r>
    <x v="28"/>
    <x v="28"/>
    <x v="0"/>
    <x v="4"/>
    <s v="FREEENTRY"/>
    <n v="100"/>
    <n v="0"/>
    <x v="0"/>
    <n v="0"/>
    <n v="0"/>
    <n v="114.20000000000002"/>
    <n v="0"/>
    <x v="4"/>
    <x v="4"/>
    <s v="PCS"/>
    <n v="0"/>
    <n v="-6"/>
    <n v="-3"/>
    <n v="-6"/>
    <n v="0"/>
    <n v="0"/>
    <n v="342.59999999999997"/>
    <n v="3"/>
  </r>
  <r>
    <x v="29"/>
    <x v="29"/>
    <x v="0"/>
    <x v="4"/>
    <s v="FREEENTRY"/>
    <n v="100"/>
    <n v="0"/>
    <x v="0"/>
    <n v="0"/>
    <n v="0"/>
    <n v="346.3"/>
    <n v="0"/>
    <x v="4"/>
    <x v="4"/>
    <s v="PCS"/>
    <n v="0"/>
    <n v="-3"/>
    <n v="-1"/>
    <n v="-3"/>
    <n v="0"/>
    <n v="0"/>
    <n v="346.3"/>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432" applyNumberFormats="0" applyBorderFormats="0" applyFontFormats="0" applyPatternFormats="0" applyAlignmentFormats="0" applyWidthHeightFormats="1" dataCaption="Values" updatedVersion="6" minRefreshableVersion="3" showDrill="0" itemPrintTitles="1" createdVersion="4" indent="0" compact="0" compactData="0" multipleFieldFilters="0">
  <location ref="C15:J36" firstHeaderRow="0" firstDataRow="1" firstDataCol="3"/>
  <pivotFields count="23">
    <pivotField axis="axisRow" compact="0" outline="0" showAll="0" measureFilter="1" sortType="descending" defaultSubtotal="0">
      <items count="157">
        <item x="0"/>
        <item x="1"/>
        <item x="2"/>
        <item x="3"/>
        <item x="4"/>
        <item x="5"/>
        <item x="6"/>
        <item x="7"/>
        <item x="8"/>
        <item x="9"/>
        <item x="10"/>
        <item x="11"/>
        <item x="12"/>
        <item x="13"/>
        <item x="14"/>
        <item x="15"/>
        <item x="16"/>
        <item x="17"/>
        <item x="18"/>
        <item x="19"/>
        <item x="20"/>
        <item x="21"/>
        <item x="22"/>
        <item x="23"/>
        <item x="24"/>
        <item x="25"/>
        <item x="26"/>
        <item x="27"/>
        <item x="28"/>
        <item x="29"/>
        <item m="1" x="151"/>
        <item m="1" x="36"/>
        <item m="1" x="49"/>
        <item m="1" x="62"/>
        <item m="1" x="73"/>
        <item m="1" x="83"/>
        <item m="1" x="94"/>
        <item m="1" x="101"/>
        <item m="1" x="138"/>
        <item m="1" x="148"/>
        <item m="1" x="58"/>
        <item m="1" x="91"/>
        <item m="1" x="99"/>
        <item m="1" x="105"/>
        <item m="1" x="145"/>
        <item m="1" x="30"/>
        <item m="1" x="43"/>
        <item m="1" x="55"/>
        <item m="1" x="68"/>
        <item m="1" x="79"/>
        <item m="1" x="88"/>
        <item m="1" x="97"/>
        <item m="1" x="104"/>
        <item m="1" x="109"/>
        <item m="1" x="153"/>
        <item m="1" x="39"/>
        <item m="1" x="52"/>
        <item m="1" x="65"/>
        <item m="1" x="76"/>
        <item m="1" x="86"/>
        <item m="1" x="96"/>
        <item m="1" x="103"/>
        <item m="1" x="108"/>
        <item m="1" x="112"/>
        <item m="1" x="37"/>
        <item m="1" x="50"/>
        <item m="1" x="63"/>
        <item m="1" x="74"/>
        <item m="1" x="84"/>
        <item m="1" x="95"/>
        <item m="1" x="102"/>
        <item m="1" x="107"/>
        <item m="1" x="111"/>
        <item m="1" x="114"/>
        <item m="1" x="46"/>
        <item m="1" x="59"/>
        <item m="1" x="71"/>
        <item m="1" x="81"/>
        <item m="1" x="92"/>
        <item m="1" x="100"/>
        <item m="1" x="106"/>
        <item m="1" x="69"/>
        <item m="1" x="80"/>
        <item m="1" x="89"/>
        <item m="1" x="110"/>
        <item m="1" x="113"/>
        <item m="1" x="121"/>
        <item m="1" x="127"/>
        <item m="1" x="133"/>
        <item m="1" x="142"/>
        <item m="1" x="154"/>
        <item m="1" x="40"/>
        <item m="1" x="53"/>
        <item m="1" x="66"/>
        <item m="1" x="77"/>
        <item m="1" x="120"/>
        <item m="1" x="126"/>
        <item m="1" x="132"/>
        <item m="1" x="141"/>
        <item m="1" x="152"/>
        <item m="1" x="38"/>
        <item m="1" x="51"/>
        <item m="1" x="64"/>
        <item m="1" x="75"/>
        <item m="1" x="85"/>
        <item m="1" x="124"/>
        <item m="1" x="130"/>
        <item m="1" x="139"/>
        <item m="1" x="149"/>
        <item m="1" x="34"/>
        <item m="1" x="47"/>
        <item m="1" x="60"/>
        <item m="1" x="72"/>
        <item m="1" x="82"/>
        <item m="1" x="93"/>
        <item m="1" x="128"/>
        <item m="1" x="136"/>
        <item m="1" x="146"/>
        <item m="1" x="31"/>
        <item m="1" x="44"/>
        <item m="1" x="56"/>
        <item m="1" x="90"/>
        <item m="1" x="98"/>
        <item m="1" x="134"/>
        <item m="1" x="143"/>
        <item m="1" x="155"/>
        <item m="1" x="41"/>
        <item m="1" x="54"/>
        <item m="1" x="67"/>
        <item m="1" x="78"/>
        <item m="1" x="87"/>
        <item m="1" x="116"/>
        <item m="1" x="119"/>
        <item m="1" x="125"/>
        <item m="1" x="131"/>
        <item m="1" x="140"/>
        <item m="1" x="150"/>
        <item m="1" x="35"/>
        <item m="1" x="48"/>
        <item m="1" x="61"/>
        <item m="1" x="115"/>
        <item m="1" x="118"/>
        <item m="1" x="123"/>
        <item m="1" x="129"/>
        <item m="1" x="137"/>
        <item m="1" x="147"/>
        <item m="1" x="32"/>
        <item m="1" x="45"/>
        <item m="1" x="57"/>
        <item m="1" x="70"/>
        <item m="1" x="117"/>
        <item m="1" x="122"/>
        <item m="1" x="135"/>
        <item m="1" x="144"/>
        <item m="1" x="156"/>
        <item m="1" x="42"/>
        <item m="1" x="33"/>
      </items>
      <autoSortScope>
        <pivotArea dataOnly="0" outline="0" fieldPosition="0">
          <references count="1">
            <reference field="4294967294" count="1" selected="0">
              <x v="0"/>
            </reference>
          </references>
        </pivotArea>
      </autoSortScope>
    </pivotField>
    <pivotField axis="axisRow" compact="0" outline="0" showAll="0" measureFilter="1" sortType="descending" defaultSubtotal="0">
      <items count="157">
        <item x="0"/>
        <item x="1"/>
        <item x="2"/>
        <item x="3"/>
        <item x="4"/>
        <item x="5"/>
        <item x="6"/>
        <item x="7"/>
        <item x="8"/>
        <item x="9"/>
        <item x="10"/>
        <item x="11"/>
        <item x="12"/>
        <item x="13"/>
        <item x="14"/>
        <item x="15"/>
        <item x="16"/>
        <item x="17"/>
        <item x="18"/>
        <item x="19"/>
        <item x="20"/>
        <item x="21"/>
        <item x="22"/>
        <item x="23"/>
        <item x="24"/>
        <item x="25"/>
        <item x="26"/>
        <item x="27"/>
        <item x="28"/>
        <item x="29"/>
        <item m="1" x="133"/>
        <item m="1" x="148"/>
        <item m="1" x="119"/>
        <item m="1" x="84"/>
        <item m="1" x="128"/>
        <item m="1" x="62"/>
        <item m="1" x="137"/>
        <item m="1" x="112"/>
        <item m="1" x="73"/>
        <item m="1" x="126"/>
        <item m="1" x="64"/>
        <item m="1" x="118"/>
        <item m="1" x="32"/>
        <item m="1" x="55"/>
        <item m="1" x="155"/>
        <item m="1" x="71"/>
        <item m="1" x="135"/>
        <item m="1" x="70"/>
        <item m="1" x="122"/>
        <item m="1" x="41"/>
        <item m="1" x="53"/>
        <item m="1" x="59"/>
        <item m="1" x="121"/>
        <item m="1" x="105"/>
        <item m="1" x="134"/>
        <item m="1" x="138"/>
        <item m="1" x="79"/>
        <item m="1" x="54"/>
        <item m="1" x="104"/>
        <item m="1" x="109"/>
        <item m="1" x="102"/>
        <item m="1" x="72"/>
        <item m="1" x="56"/>
        <item m="1" x="47"/>
        <item m="1" x="99"/>
        <item m="1" x="50"/>
        <item m="1" x="152"/>
        <item m="1" x="82"/>
        <item m="1" x="114"/>
        <item m="1" x="113"/>
        <item m="1" x="97"/>
        <item m="1" x="30"/>
        <item m="1" x="36"/>
        <item m="1" x="129"/>
        <item m="1" x="98"/>
        <item m="1" x="96"/>
        <item m="1" x="124"/>
        <item m="1" x="156"/>
        <item m="1" x="110"/>
        <item m="1" x="136"/>
        <item m="1" x="45"/>
        <item m="1" x="34"/>
        <item m="1" x="43"/>
        <item m="1" x="144"/>
        <item m="1" x="91"/>
        <item m="1" x="39"/>
        <item m="1" x="68"/>
        <item m="1" x="131"/>
        <item m="1" x="83"/>
        <item m="1" x="90"/>
        <item m="1" x="31"/>
        <item m="1" x="69"/>
        <item m="1" x="143"/>
        <item m="1" x="80"/>
        <item m="1" x="153"/>
        <item m="1" x="89"/>
        <item m="1" x="115"/>
        <item m="1" x="75"/>
        <item m="1" x="151"/>
        <item m="1" x="48"/>
        <item m="1" x="93"/>
        <item m="1" x="85"/>
        <item m="1" x="120"/>
        <item m="1" x="130"/>
        <item m="1" x="38"/>
        <item m="1" x="149"/>
        <item m="1" x="100"/>
        <item m="1" x="58"/>
        <item m="1" x="154"/>
        <item m="1" x="132"/>
        <item m="1" x="35"/>
        <item m="1" x="92"/>
        <item m="1" x="150"/>
        <item m="1" x="60"/>
        <item m="1" x="63"/>
        <item m="1" x="117"/>
        <item m="1" x="86"/>
        <item m="1" x="107"/>
        <item m="1" x="74"/>
        <item m="1" x="67"/>
        <item m="1" x="141"/>
        <item m="1" x="108"/>
        <item m="1" x="40"/>
        <item m="1" x="88"/>
        <item m="1" x="51"/>
        <item m="1" x="61"/>
        <item m="1" x="111"/>
        <item m="1" x="42"/>
        <item m="1" x="106"/>
        <item m="1" x="77"/>
        <item m="1" x="94"/>
        <item m="1" x="147"/>
        <item m="1" x="101"/>
        <item m="1" x="123"/>
        <item m="1" x="146"/>
        <item m="1" x="116"/>
        <item m="1" x="81"/>
        <item m="1" x="66"/>
        <item m="1" x="103"/>
        <item m="1" x="87"/>
        <item m="1" x="145"/>
        <item m="1" x="142"/>
        <item m="1" x="52"/>
        <item m="1" x="140"/>
        <item m="1" x="37"/>
        <item m="1" x="78"/>
        <item m="1" x="44"/>
        <item m="1" x="127"/>
        <item m="1" x="49"/>
        <item m="1" x="65"/>
        <item m="1" x="76"/>
        <item m="1" x="139"/>
        <item m="1" x="95"/>
        <item m="1" x="125"/>
        <item m="1" x="57"/>
        <item m="1" x="46"/>
        <item m="1" x="33"/>
      </items>
      <autoSortScope>
        <pivotArea dataOnly="0" outline="0" fieldPosition="0">
          <references count="1">
            <reference field="4294967294" count="1" selected="0">
              <x v="0"/>
            </reference>
          </references>
        </pivotArea>
      </autoSortScope>
    </pivotField>
    <pivotField compact="0" outline="0" showAll="0">
      <items count="4">
        <item x="1"/>
        <item x="0"/>
        <item m="1" x="2"/>
        <item t="default"/>
      </items>
    </pivotField>
    <pivotField compact="0" outline="0" showAll="0">
      <items count="7">
        <item x="4"/>
        <item x="3"/>
        <item x="1"/>
        <item x="2"/>
        <item x="0"/>
        <item m="1" x="5"/>
        <item t="default"/>
      </items>
    </pivotField>
    <pivotField compact="0" outline="0" showAll="0"/>
    <pivotField dataField="1" compact="0" outline="0" showAll="0"/>
    <pivotField compact="0" outline="0" showAll="0"/>
    <pivotField axis="axisRow" compact="0" outline="0" showAll="0">
      <items count="4">
        <item x="0"/>
        <item m="1" x="2"/>
        <item m="1" x="1"/>
        <item t="default"/>
      </items>
    </pivotField>
    <pivotField compact="0" outline="0" showAll="0"/>
    <pivotField dataField="1" compact="0" outline="0" showAll="0"/>
    <pivotField dataField="1" compact="0" outline="0" showAll="0"/>
    <pivotField compact="0" outline="0" showAll="0"/>
    <pivotField compact="0" outline="0" showAll="0">
      <items count="7">
        <item x="3"/>
        <item x="2"/>
        <item x="1"/>
        <item x="0"/>
        <item x="4"/>
        <item m="1" x="5"/>
        <item t="default"/>
      </items>
    </pivotField>
    <pivotField compact="0" outline="0" showAll="0">
      <items count="7">
        <item x="3"/>
        <item x="1"/>
        <item x="0"/>
        <item x="2"/>
        <item x="4"/>
        <item m="1" x="5"/>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dataField="1" compact="0" outline="0" showAll="0"/>
  </pivotFields>
  <rowFields count="3">
    <field x="0"/>
    <field x="1"/>
    <field x="7"/>
  </rowFields>
  <rowItems count="21">
    <i>
      <x v="23"/>
      <x v="23"/>
      <x/>
    </i>
    <i>
      <x v="19"/>
      <x v="19"/>
      <x/>
    </i>
    <i>
      <x v="16"/>
      <x v="16"/>
      <x/>
    </i>
    <i>
      <x v="13"/>
      <x v="13"/>
      <x/>
    </i>
    <i>
      <x v="4"/>
      <x v="4"/>
      <x/>
    </i>
    <i>
      <x v="1"/>
      <x v="1"/>
      <x/>
    </i>
    <i>
      <x v="18"/>
      <x v="18"/>
      <x/>
    </i>
    <i>
      <x v="3"/>
      <x v="3"/>
      <x/>
    </i>
    <i>
      <x v="10"/>
      <x v="10"/>
      <x/>
    </i>
    <i>
      <x v="26"/>
      <x v="26"/>
      <x/>
    </i>
    <i>
      <x v="7"/>
      <x v="7"/>
      <x/>
    </i>
    <i>
      <x v="11"/>
      <x v="11"/>
      <x/>
    </i>
    <i>
      <x/>
      <x/>
      <x/>
    </i>
    <i>
      <x v="20"/>
      <x v="20"/>
      <x/>
    </i>
    <i>
      <x v="14"/>
      <x v="14"/>
      <x/>
    </i>
    <i>
      <x v="22"/>
      <x v="22"/>
      <x/>
    </i>
    <i>
      <x v="21"/>
      <x v="21"/>
      <x/>
    </i>
    <i>
      <x v="24"/>
      <x v="24"/>
      <x/>
    </i>
    <i>
      <x v="12"/>
      <x v="12"/>
      <x/>
    </i>
    <i>
      <x v="8"/>
      <x v="8"/>
      <x/>
    </i>
    <i t="grand">
      <x/>
    </i>
  </rowItems>
  <colFields count="1">
    <field x="-2"/>
  </colFields>
  <colItems count="5">
    <i>
      <x/>
    </i>
    <i i="1">
      <x v="1"/>
    </i>
    <i i="2">
      <x v="2"/>
    </i>
    <i i="3">
      <x v="3"/>
    </i>
    <i i="4">
      <x v="4"/>
    </i>
  </colItems>
  <dataFields count="5">
    <dataField name="Sales Volume" fld="21" baseField="0" baseItem="0"/>
    <dataField name=" Sales (Qty.)" fld="22" baseField="0" baseItem="0"/>
    <dataField name=" Unit Cost" fld="9" baseField="0" baseItem="0"/>
    <dataField name=" Unit Price" fld="10" baseField="0" baseItem="0"/>
    <dataField name=" Profit %" fld="5" baseField="0" baseItem="0"/>
  </dataFields>
  <formats count="5">
    <format dxfId="27">
      <pivotArea outline="0" collapsedLevelsAreSubtotals="1" fieldPosition="0"/>
    </format>
    <format dxfId="26">
      <pivotArea field="1" grandRow="1" outline="0" collapsedLevelsAreSubtotals="1" axis="axisRow" fieldPosition="1">
        <references count="1">
          <reference field="4294967294" count="1" selected="0">
            <x v="4"/>
          </reference>
        </references>
      </pivotArea>
    </format>
    <format dxfId="25">
      <pivotArea field="1" grandRow="1" outline="0" collapsedLevelsAreSubtotals="1" axis="axisRow" fieldPosition="1">
        <references count="1">
          <reference field="4294967294" count="2" selected="0">
            <x v="2"/>
            <x v="3"/>
          </reference>
        </references>
      </pivotArea>
    </format>
    <format dxfId="24">
      <pivotArea field="0" grandRow="1" outline="0" collapsedLevelsAreSubtotals="1" axis="axisRow" fieldPosition="0">
        <references count="1">
          <reference field="4294967294" count="1" selected="0">
            <x v="1"/>
          </reference>
        </references>
      </pivotArea>
    </format>
    <format dxfId="23">
      <pivotArea type="all" dataOnly="0" outline="0" fieldPosition="0"/>
    </format>
  </formats>
  <conditionalFormats count="6">
    <conditionalFormat scope="field" priority="6">
      <pivotAreas count="1">
        <pivotArea outline="0" collapsedLevelsAreSubtotals="1" fieldPosition="0">
          <references count="2">
            <reference field="4294967294" count="1" selected="0">
              <x v="0"/>
            </reference>
            <reference field="1" count="0" selected="0"/>
          </references>
        </pivotArea>
      </pivotAreas>
    </conditionalFormat>
    <conditionalFormat scope="field" priority="5">
      <pivotAreas count="1">
        <pivotArea outline="0" collapsedLevelsAreSubtotals="1" fieldPosition="0">
          <references count="2">
            <reference field="4294967294" count="1" selected="0">
              <x v="1"/>
            </reference>
            <reference field="1" count="0" selected="0"/>
          </references>
        </pivotArea>
      </pivotAreas>
    </conditionalFormat>
    <conditionalFormat scope="field" priority="4">
      <pivotAreas count="1">
        <pivotArea outline="0" collapsedLevelsAreSubtotals="1" fieldPosition="0">
          <references count="2">
            <reference field="4294967294" count="1" selected="0">
              <x v="4"/>
            </reference>
            <reference field="1" count="0" selected="0"/>
          </references>
        </pivotArea>
      </pivotAreas>
    </conditionalFormat>
    <conditionalFormat scope="field" priority="3">
      <pivotAreas count="1">
        <pivotArea outline="0" collapsedLevelsAreSubtotals="1" fieldPosition="0">
          <references count="2">
            <reference field="4294967294" count="1" selected="0">
              <x v="0"/>
            </reference>
            <reference field="7" count="0" selected="0"/>
          </references>
        </pivotArea>
      </pivotAreas>
    </conditionalFormat>
    <conditionalFormat scope="field" priority="2">
      <pivotAreas count="1">
        <pivotArea outline="0" collapsedLevelsAreSubtotals="1" fieldPosition="0">
          <references count="2">
            <reference field="4294967294" count="1" selected="0">
              <x v="1"/>
            </reference>
            <reference field="7" count="0" selected="0"/>
          </references>
        </pivotArea>
      </pivotAreas>
    </conditionalFormat>
    <conditionalFormat scope="field" priority="1">
      <pivotAreas count="1">
        <pivotArea outline="0" collapsedLevelsAreSubtotals="1" fieldPosition="0">
          <references count="2">
            <reference field="4294967294" count="1" selected="0">
              <x v="4"/>
            </reference>
            <reference field="7" count="0" selected="0"/>
          </references>
        </pivotArea>
      </pivotAreas>
    </conditionalFormat>
  </conditionalFormats>
  <pivotTableStyleInfo name="Jet Style" showRowHeaders="1" showColHeaders="1" showRowStripes="0" showColStripes="0" showLastColumn="1"/>
  <filters count="2">
    <filter fld="1" type="count" evalOrder="-1" id="1" iMeasureFld="0">
      <autoFilter ref="A1">
        <filterColumn colId="0">
          <top10 val="20" filterVal="20"/>
        </filterColumn>
      </autoFilter>
    </filter>
    <filter fld="0" type="count" evalOrder="-1" id="2" iMeasureFld="0">
      <autoFilter ref="A1">
        <filterColumn colId="0">
          <top10 val="20" filterVal="2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_Prod._Posting_Group" sourceName="Gen. Prod. Posting Group">
  <pivotTables>
    <pivotTable tabId="16" name="PivotTable4"/>
  </pivotTables>
  <data>
    <tabular pivotCacheId="2">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tem_Disc._Group" sourceName="Item Disc. Group">
  <pivotTables>
    <pivotTable tabId="16" name="PivotTable4"/>
  </pivotTables>
  <data>
    <tabular pivotCacheId="2" sortOrder="descending">
      <items count="6">
        <i x="0" s="1"/>
        <i x="2" s="1"/>
        <i x="1" s="1"/>
        <i x="3" s="1"/>
        <i x="4"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Vendor_No." sourceName="Vendor No.">
  <pivotTables>
    <pivotTable tabId="16" name="PivotTable4"/>
  </pivotTables>
  <data>
    <tabular pivotCacheId="2" sortOrder="descending">
      <items count="6">
        <i x="4" s="1"/>
        <i x="0" s="1"/>
        <i x="1" s="1"/>
        <i x="2" s="1"/>
        <i x="3" s="1"/>
        <i x="5"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Vendor_Name" sourceName="Vendor Name">
  <pivotTables>
    <pivotTable tabId="16" name="PivotTable4"/>
  </pivotTables>
  <data>
    <tabular pivotCacheId="2" sortOrder="descending">
      <items count="6">
        <i x="4" s="1"/>
        <i x="2" s="1"/>
        <i x="0" s="1"/>
        <i x="1"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 Prod. Posting Group" cache="Slicer_Gen._Prod._Posting_Group" caption="Gen. Prod. Posting Group" rowHeight="241300"/>
  <slicer name="Item Disc. Group" cache="Slicer_Item_Disc._Group" caption="Item Disc. Group" rowHeight="241300"/>
  <slicer name="Vendor No." cache="Slicer_Vendor_No." caption="Vendor No." rowHeight="241300"/>
  <slicer name="Vendor Name" cache="Slicer_Vendor_Name" caption="Vendor Name" rowHeight="241300"/>
</slicers>
</file>

<file path=xl/tables/table1.xml><?xml version="1.0" encoding="utf-8"?>
<table xmlns="http://schemas.openxmlformats.org/spreadsheetml/2006/main" id="1" name="Item" displayName="Item" ref="D12:Z43" totalsRowCount="1">
  <autoFilter ref="D12:Z42"/>
  <tableColumns count="23">
    <tableColumn id="1" name="No." totalsRowLabel="Total" dataDxfId="22"/>
    <tableColumn id="2" name="Description" dataDxfId="21"/>
    <tableColumn id="3" name="Gen. Prod. Posting Group" dataDxfId="20"/>
    <tableColumn id="4" name="Item Disc. Group" dataDxfId="19"/>
    <tableColumn id="5" name="Item Tracking Code" dataDxfId="18"/>
    <tableColumn id="6" name="Profit %" totalsRowFunction="sum" dataDxfId="17"/>
    <tableColumn id="7" name="Scrap %" totalsRowFunction="sum" dataDxfId="16"/>
    <tableColumn id="8" name="Sales Unit of Measure" dataDxfId="15"/>
    <tableColumn id="9" name="Standard Cost" totalsRowFunction="sum" dataDxfId="14"/>
    <tableColumn id="10" name="Unit Cost" totalsRowFunction="sum" dataDxfId="13"/>
    <tableColumn id="11" name="Unit Price" totalsRowFunction="sum" dataDxfId="12"/>
    <tableColumn id="12" name="Unit Volume" totalsRowFunction="sum" dataDxfId="11"/>
    <tableColumn id="13" name="Vendor No." dataDxfId="10"/>
    <tableColumn id="14" name="Vendor Name" dataDxfId="9"/>
    <tableColumn id="15" name="Purch. Unit of Measure" dataDxfId="8"/>
    <tableColumn id="16" name="COGS (LCY)" totalsRowFunction="sum" dataDxfId="7"/>
    <tableColumn id="17" name="Inventory" totalsRowFunction="sum" dataDxfId="6"/>
    <tableColumn id="18" name="Net Change" totalsRowFunction="sum" dataDxfId="5"/>
    <tableColumn id="19" name="Net Invoiced Qty." totalsRowFunction="sum" dataDxfId="4"/>
    <tableColumn id="20" name="Purchases (LCY)" totalsRowFunction="sum" dataDxfId="3"/>
    <tableColumn id="21" name="Purchases (Qty.)" totalsRowFunction="sum" dataDxfId="2"/>
    <tableColumn id="22" name="Sales (LCY)" totalsRowFunction="sum" dataDxfId="1"/>
    <tableColumn id="23" name="Sales (Qty.)" totalsRowFunction="sum"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support.jetreports.com/" TargetMode="External"/><Relationship Id="rId7" Type="http://schemas.openxmlformats.org/officeDocument/2006/relationships/hyperlink" Target="http://www.jetreports.com/download/download.php" TargetMode="External"/><Relationship Id="rId2" Type="http://schemas.openxmlformats.org/officeDocument/2006/relationships/hyperlink" Target="mailto:services@jetreports.com" TargetMode="External"/><Relationship Id="rId1" Type="http://schemas.openxmlformats.org/officeDocument/2006/relationships/hyperlink" Target="http://www.jetreports.com/welcome/welcome.php" TargetMode="External"/><Relationship Id="rId6" Type="http://schemas.openxmlformats.org/officeDocument/2006/relationships/hyperlink" Target="http://kb.jetreports.com/" TargetMode="External"/><Relationship Id="rId5" Type="http://schemas.openxmlformats.org/officeDocument/2006/relationships/hyperlink" Target="mailto:sales@jetreports.com" TargetMode="External"/><Relationship Id="rId4" Type="http://schemas.openxmlformats.org/officeDocument/2006/relationships/hyperlink" Target="mailto:samplereports@jetreports.com" TargetMode="External"/><Relationship Id="rId9"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showGridLines="0" tabSelected="1" topLeftCell="B2" workbookViewId="0"/>
  </sheetViews>
  <sheetFormatPr defaultRowHeight="15" x14ac:dyDescent="0.25"/>
  <cols>
    <col min="1" max="1" width="9.140625" hidden="1" customWidth="1"/>
    <col min="2" max="2" width="9.140625" customWidth="1"/>
    <col min="3" max="3" width="15.28515625" customWidth="1"/>
    <col min="4" max="4" width="33.5703125" bestFit="1" customWidth="1"/>
    <col min="5" max="5" width="23" bestFit="1" customWidth="1"/>
    <col min="6" max="7" width="24.85546875" customWidth="1"/>
    <col min="8" max="9" width="14.5703125" customWidth="1"/>
    <col min="10" max="10" width="18" bestFit="1" customWidth="1"/>
    <col min="11" max="11" width="13.7109375" bestFit="1" customWidth="1"/>
    <col min="13" max="13" width="15.140625" bestFit="1" customWidth="1"/>
  </cols>
  <sheetData>
    <row r="1" spans="1:10" hidden="1" x14ac:dyDescent="0.25">
      <c r="A1" t="s">
        <v>202</v>
      </c>
    </row>
    <row r="5" spans="1:10" ht="28.5" x14ac:dyDescent="0.45">
      <c r="C5" s="38" t="s">
        <v>184</v>
      </c>
    </row>
    <row r="9" spans="1:10" x14ac:dyDescent="0.25">
      <c r="C9" s="32" t="s">
        <v>183</v>
      </c>
      <c r="D9" s="35">
        <f ca="1">TODAY()</f>
        <v>42311</v>
      </c>
    </row>
    <row r="10" spans="1:10" x14ac:dyDescent="0.25">
      <c r="C10" s="36" t="s">
        <v>182</v>
      </c>
      <c r="D10" s="37" t="str">
        <f>Report!D5</f>
        <v>1/1/2012..12/01/2012</v>
      </c>
    </row>
    <row r="11" spans="1:10" x14ac:dyDescent="0.25">
      <c r="C11" s="33" t="s">
        <v>179</v>
      </c>
      <c r="D11" s="34" t="str">
        <f>Report!D6</f>
        <v>*</v>
      </c>
    </row>
    <row r="15" spans="1:10" x14ac:dyDescent="0.25">
      <c r="C15" s="17" t="s">
        <v>11</v>
      </c>
      <c r="D15" s="18" t="s">
        <v>13</v>
      </c>
      <c r="E15" s="18" t="s">
        <v>25</v>
      </c>
      <c r="F15" s="19" t="s">
        <v>166</v>
      </c>
      <c r="G15" s="19" t="s">
        <v>167</v>
      </c>
      <c r="H15" s="19" t="s">
        <v>168</v>
      </c>
      <c r="I15" s="19" t="s">
        <v>169</v>
      </c>
      <c r="J15" s="20" t="s">
        <v>170</v>
      </c>
    </row>
    <row r="16" spans="1:10" x14ac:dyDescent="0.25">
      <c r="C16" s="21" t="s">
        <v>102</v>
      </c>
      <c r="D16" s="22" t="s">
        <v>103</v>
      </c>
      <c r="E16" s="22" t="s">
        <v>65</v>
      </c>
      <c r="F16" s="23">
        <v>86725.86</v>
      </c>
      <c r="G16" s="23">
        <v>100</v>
      </c>
      <c r="H16" s="23">
        <v>699.91506000000004</v>
      </c>
      <c r="I16" s="23">
        <v>906.7</v>
      </c>
      <c r="J16" s="24">
        <v>22.806319999999999</v>
      </c>
    </row>
    <row r="17" spans="3:10" x14ac:dyDescent="0.25">
      <c r="C17" s="21" t="s">
        <v>224</v>
      </c>
      <c r="D17" s="22" t="s">
        <v>225</v>
      </c>
      <c r="E17" s="22" t="s">
        <v>65</v>
      </c>
      <c r="F17" s="23">
        <v>67261.2</v>
      </c>
      <c r="G17" s="23">
        <v>81</v>
      </c>
      <c r="H17" s="23">
        <v>708.6</v>
      </c>
      <c r="I17" s="23">
        <v>974.8</v>
      </c>
      <c r="J17" s="24">
        <v>27.30817</v>
      </c>
    </row>
    <row r="18" spans="3:10" x14ac:dyDescent="0.25">
      <c r="C18" s="21" t="s">
        <v>222</v>
      </c>
      <c r="D18" s="22" t="s">
        <v>223</v>
      </c>
      <c r="E18" s="22" t="s">
        <v>65</v>
      </c>
      <c r="F18" s="23">
        <v>56928.32</v>
      </c>
      <c r="G18" s="23">
        <v>65</v>
      </c>
      <c r="H18" s="23">
        <v>708.6</v>
      </c>
      <c r="I18" s="23">
        <v>974.8</v>
      </c>
      <c r="J18" s="24">
        <v>27.30817</v>
      </c>
    </row>
    <row r="19" spans="3:10" x14ac:dyDescent="0.25">
      <c r="C19" s="21" t="s">
        <v>88</v>
      </c>
      <c r="D19" s="22" t="s">
        <v>89</v>
      </c>
      <c r="E19" s="22" t="s">
        <v>65</v>
      </c>
      <c r="F19" s="23">
        <v>31916.2</v>
      </c>
      <c r="G19" s="23">
        <v>271</v>
      </c>
      <c r="H19" s="23">
        <v>95.639380000000003</v>
      </c>
      <c r="I19" s="23">
        <v>123.3</v>
      </c>
      <c r="J19" s="24">
        <v>22.433589999999999</v>
      </c>
    </row>
    <row r="20" spans="3:10" x14ac:dyDescent="0.25">
      <c r="C20" s="21" t="s">
        <v>75</v>
      </c>
      <c r="D20" s="22" t="s">
        <v>76</v>
      </c>
      <c r="E20" s="22" t="s">
        <v>65</v>
      </c>
      <c r="F20" s="23">
        <v>22533.439999999999</v>
      </c>
      <c r="G20" s="23">
        <v>56</v>
      </c>
      <c r="H20" s="23">
        <v>323.79487</v>
      </c>
      <c r="I20" s="23">
        <v>420.40000000000003</v>
      </c>
      <c r="J20" s="24">
        <v>22.979340000000001</v>
      </c>
    </row>
    <row r="21" spans="3:10" x14ac:dyDescent="0.25">
      <c r="C21" s="21" t="s">
        <v>71</v>
      </c>
      <c r="D21" s="22" t="s">
        <v>72</v>
      </c>
      <c r="E21" s="22" t="s">
        <v>65</v>
      </c>
      <c r="F21" s="23">
        <v>18189.539999999997</v>
      </c>
      <c r="G21" s="23">
        <v>152</v>
      </c>
      <c r="H21" s="23">
        <v>96.471320000000006</v>
      </c>
      <c r="I21" s="23">
        <v>125.10000000000001</v>
      </c>
      <c r="J21" s="24">
        <v>22.884640000000001</v>
      </c>
    </row>
    <row r="22" spans="3:10" x14ac:dyDescent="0.25">
      <c r="C22" s="21" t="s">
        <v>96</v>
      </c>
      <c r="D22" s="22" t="s">
        <v>97</v>
      </c>
      <c r="E22" s="22" t="s">
        <v>65</v>
      </c>
      <c r="F22" s="23">
        <v>18149.759999999998</v>
      </c>
      <c r="G22" s="23">
        <v>154</v>
      </c>
      <c r="H22" s="23">
        <v>95.701039999999992</v>
      </c>
      <c r="I22" s="23">
        <v>123.3</v>
      </c>
      <c r="J22" s="24">
        <v>22.383580000000002</v>
      </c>
    </row>
    <row r="23" spans="3:10" x14ac:dyDescent="0.25">
      <c r="C23" s="21" t="s">
        <v>214</v>
      </c>
      <c r="D23" s="22" t="s">
        <v>215</v>
      </c>
      <c r="E23" s="22" t="s">
        <v>65</v>
      </c>
      <c r="F23" s="23">
        <v>15165.9</v>
      </c>
      <c r="G23" s="23">
        <v>129</v>
      </c>
      <c r="H23" s="23">
        <v>95.619439999999997</v>
      </c>
      <c r="I23" s="23">
        <v>123.3</v>
      </c>
      <c r="J23" s="24">
        <v>22.449760000000001</v>
      </c>
    </row>
    <row r="24" spans="3:10" x14ac:dyDescent="0.25">
      <c r="C24" s="21" t="s">
        <v>84</v>
      </c>
      <c r="D24" s="22" t="s">
        <v>85</v>
      </c>
      <c r="E24" s="22" t="s">
        <v>65</v>
      </c>
      <c r="F24" s="23">
        <v>11578.01</v>
      </c>
      <c r="G24" s="23">
        <v>96.999999999999986</v>
      </c>
      <c r="H24" s="23">
        <v>96.946379999999991</v>
      </c>
      <c r="I24" s="23">
        <v>125.10000000000001</v>
      </c>
      <c r="J24" s="24">
        <v>22.50489</v>
      </c>
    </row>
    <row r="25" spans="3:10" x14ac:dyDescent="0.25">
      <c r="C25" s="21" t="s">
        <v>105</v>
      </c>
      <c r="D25" s="22" t="s">
        <v>106</v>
      </c>
      <c r="E25" s="22" t="s">
        <v>65</v>
      </c>
      <c r="F25" s="23">
        <v>10827.6</v>
      </c>
      <c r="G25" s="23">
        <v>2</v>
      </c>
      <c r="H25" s="23">
        <v>3519</v>
      </c>
      <c r="I25" s="23">
        <v>5413.8003399999998</v>
      </c>
      <c r="J25" s="24">
        <v>34.999449999999996</v>
      </c>
    </row>
    <row r="26" spans="3:10" x14ac:dyDescent="0.25">
      <c r="C26" s="21" t="s">
        <v>80</v>
      </c>
      <c r="D26" s="22" t="s">
        <v>81</v>
      </c>
      <c r="E26" s="22" t="s">
        <v>65</v>
      </c>
      <c r="F26" s="23">
        <v>10348.529999999999</v>
      </c>
      <c r="G26" s="23">
        <v>34</v>
      </c>
      <c r="H26" s="23">
        <v>192</v>
      </c>
      <c r="I26" s="23">
        <v>342.1</v>
      </c>
      <c r="J26" s="24">
        <v>43.876060000000003</v>
      </c>
    </row>
    <row r="27" spans="3:10" x14ac:dyDescent="0.25">
      <c r="C27" s="21" t="s">
        <v>220</v>
      </c>
      <c r="D27" s="22" t="s">
        <v>221</v>
      </c>
      <c r="E27" s="22" t="s">
        <v>65</v>
      </c>
      <c r="F27" s="23">
        <v>10295.73</v>
      </c>
      <c r="G27" s="23">
        <v>86</v>
      </c>
      <c r="H27" s="23">
        <v>93.931780000000003</v>
      </c>
      <c r="I27" s="23">
        <v>125.10000000000001</v>
      </c>
      <c r="J27" s="24">
        <v>24.914639999999999</v>
      </c>
    </row>
    <row r="28" spans="3:10" x14ac:dyDescent="0.25">
      <c r="C28" s="21" t="s">
        <v>212</v>
      </c>
      <c r="D28" s="22" t="s">
        <v>213</v>
      </c>
      <c r="E28" s="22" t="s">
        <v>65</v>
      </c>
      <c r="F28" s="23">
        <v>9351.36</v>
      </c>
      <c r="G28" s="23">
        <v>15</v>
      </c>
      <c r="H28" s="23">
        <v>495.14118999999999</v>
      </c>
      <c r="I28" s="23">
        <v>649.4</v>
      </c>
      <c r="J28" s="24">
        <v>23.754050000000003</v>
      </c>
    </row>
    <row r="29" spans="3:10" x14ac:dyDescent="0.25">
      <c r="C29" s="21" t="s">
        <v>226</v>
      </c>
      <c r="D29" s="22" t="s">
        <v>227</v>
      </c>
      <c r="E29" s="22" t="s">
        <v>65</v>
      </c>
      <c r="F29" s="23">
        <v>9232.3799999999992</v>
      </c>
      <c r="G29" s="23">
        <v>77</v>
      </c>
      <c r="H29" s="23">
        <v>96.422159999999991</v>
      </c>
      <c r="I29" s="23">
        <v>125.10000000000001</v>
      </c>
      <c r="J29" s="24">
        <v>22.923930000000002</v>
      </c>
    </row>
    <row r="30" spans="3:10" x14ac:dyDescent="0.25">
      <c r="C30" s="21" t="s">
        <v>90</v>
      </c>
      <c r="D30" s="22" t="s">
        <v>91</v>
      </c>
      <c r="E30" s="22" t="s">
        <v>65</v>
      </c>
      <c r="F30" s="23">
        <v>6531.16</v>
      </c>
      <c r="G30" s="23">
        <v>7</v>
      </c>
      <c r="H30" s="23">
        <v>708.6</v>
      </c>
      <c r="I30" s="23">
        <v>974.8</v>
      </c>
      <c r="J30" s="24">
        <v>27.30817</v>
      </c>
    </row>
    <row r="31" spans="3:10" x14ac:dyDescent="0.25">
      <c r="C31" s="21" t="s">
        <v>100</v>
      </c>
      <c r="D31" s="22" t="s">
        <v>101</v>
      </c>
      <c r="E31" s="22" t="s">
        <v>65</v>
      </c>
      <c r="F31" s="23">
        <v>5751.32</v>
      </c>
      <c r="G31" s="23">
        <v>6</v>
      </c>
      <c r="H31" s="23">
        <v>708.6</v>
      </c>
      <c r="I31" s="23">
        <v>974.8</v>
      </c>
      <c r="J31" s="24">
        <v>27.30817</v>
      </c>
    </row>
    <row r="32" spans="3:10" x14ac:dyDescent="0.25">
      <c r="C32" s="21" t="s">
        <v>98</v>
      </c>
      <c r="D32" s="22" t="s">
        <v>99</v>
      </c>
      <c r="E32" s="22" t="s">
        <v>65</v>
      </c>
      <c r="F32" s="23">
        <v>5751.32</v>
      </c>
      <c r="G32" s="23">
        <v>6</v>
      </c>
      <c r="H32" s="23">
        <v>708.6</v>
      </c>
      <c r="I32" s="23">
        <v>974.8</v>
      </c>
      <c r="J32" s="24">
        <v>27.30817</v>
      </c>
    </row>
    <row r="33" spans="3:10" x14ac:dyDescent="0.25">
      <c r="C33" s="21" t="s">
        <v>228</v>
      </c>
      <c r="D33" s="22" t="s">
        <v>229</v>
      </c>
      <c r="E33" s="22" t="s">
        <v>65</v>
      </c>
      <c r="F33" s="23">
        <v>4981.3200000000006</v>
      </c>
      <c r="G33" s="23">
        <v>42</v>
      </c>
      <c r="H33" s="23">
        <v>94.851720000000014</v>
      </c>
      <c r="I33" s="23">
        <v>123.3</v>
      </c>
      <c r="J33" s="24">
        <v>23.072410000000001</v>
      </c>
    </row>
    <row r="34" spans="3:10" x14ac:dyDescent="0.25">
      <c r="C34" s="21" t="s">
        <v>86</v>
      </c>
      <c r="D34" s="22" t="s">
        <v>87</v>
      </c>
      <c r="E34" s="22" t="s">
        <v>65</v>
      </c>
      <c r="F34" s="23">
        <v>4292.3999999999996</v>
      </c>
      <c r="G34" s="23">
        <v>15</v>
      </c>
      <c r="H34" s="23">
        <v>171.2</v>
      </c>
      <c r="I34" s="23">
        <v>292</v>
      </c>
      <c r="J34" s="24">
        <v>41.369860000000003</v>
      </c>
    </row>
    <row r="35" spans="3:10" x14ac:dyDescent="0.25">
      <c r="C35" s="21" t="s">
        <v>218</v>
      </c>
      <c r="D35" s="22" t="s">
        <v>219</v>
      </c>
      <c r="E35" s="22" t="s">
        <v>65</v>
      </c>
      <c r="F35" s="23">
        <v>3621.68</v>
      </c>
      <c r="G35" s="23">
        <v>30</v>
      </c>
      <c r="H35" s="23">
        <v>96.309119999999993</v>
      </c>
      <c r="I35" s="23">
        <v>125.10000000000001</v>
      </c>
      <c r="J35" s="24">
        <v>23.014289999999999</v>
      </c>
    </row>
    <row r="36" spans="3:10" x14ac:dyDescent="0.25">
      <c r="C36" s="25" t="s">
        <v>165</v>
      </c>
      <c r="D36" s="26"/>
      <c r="E36" s="26"/>
      <c r="F36" s="27">
        <v>409433.02999999997</v>
      </c>
      <c r="G36" s="28">
        <v>1425</v>
      </c>
      <c r="H36" s="28">
        <v>9805.9434600000004</v>
      </c>
      <c r="I36" s="28">
        <v>14017.100340000001</v>
      </c>
      <c r="J36" s="29">
        <v>532.90766000000008</v>
      </c>
    </row>
  </sheetData>
  <conditionalFormatting pivot="1">
    <cfRule type="dataBar" priority="6">
      <dataBar>
        <cfvo type="min"/>
        <cfvo type="max"/>
        <color rgb="FF63C384"/>
      </dataBar>
      <extLst>
        <ext xmlns:x14="http://schemas.microsoft.com/office/spreadsheetml/2009/9/main" uri="{B025F937-C7B1-47D3-B67F-A62EFF666E3E}">
          <x14:id>{2915C911-16F0-4475-8F88-AAA4553C1D81}</x14:id>
        </ext>
      </extLst>
    </cfRule>
  </conditionalFormatting>
  <conditionalFormatting pivot="1">
    <cfRule type="dataBar" priority="5">
      <dataBar>
        <cfvo type="min"/>
        <cfvo type="max"/>
        <color rgb="FF63C384"/>
      </dataBar>
      <extLst>
        <ext xmlns:x14="http://schemas.microsoft.com/office/spreadsheetml/2009/9/main" uri="{B025F937-C7B1-47D3-B67F-A62EFF666E3E}">
          <x14:id>{A1919AEF-C396-4D8D-B1BE-6FFC201D5724}</x14:id>
        </ext>
      </extLst>
    </cfRule>
  </conditionalFormatting>
  <conditionalFormatting pivot="1">
    <cfRule type="colorScale" priority="4">
      <colorScale>
        <cfvo type="min"/>
        <cfvo type="max"/>
        <color rgb="FFFFEF9C"/>
        <color rgb="FF63BE7B"/>
      </colorScale>
    </cfRule>
  </conditionalFormatting>
  <conditionalFormatting pivot="1" sqref="F16:F35">
    <cfRule type="dataBar" priority="3">
      <dataBar>
        <cfvo type="min"/>
        <cfvo type="max"/>
        <color theme="6" tint="0.39997558519241921"/>
      </dataBar>
      <extLst>
        <ext xmlns:x14="http://schemas.microsoft.com/office/spreadsheetml/2009/9/main" uri="{B025F937-C7B1-47D3-B67F-A62EFF666E3E}">
          <x14:id>{1810DAEF-6ACA-4F1D-9202-7033B7E2FEC3}</x14:id>
        </ext>
      </extLst>
    </cfRule>
  </conditionalFormatting>
  <conditionalFormatting pivot="1" sqref="G16:G35">
    <cfRule type="dataBar" priority="2">
      <dataBar>
        <cfvo type="min"/>
        <cfvo type="max"/>
        <color theme="3" tint="0.59999389629810485"/>
      </dataBar>
      <extLst>
        <ext xmlns:x14="http://schemas.microsoft.com/office/spreadsheetml/2009/9/main" uri="{B025F937-C7B1-47D3-B67F-A62EFF666E3E}">
          <x14:id>{A207B30C-FD15-4E41-AB48-1821842ABE23}</x14:id>
        </ext>
      </extLst>
    </cfRule>
  </conditionalFormatting>
  <conditionalFormatting pivot="1" sqref="J16:J35">
    <cfRule type="colorScale" priority="1">
      <colorScale>
        <cfvo type="min"/>
        <cfvo type="max"/>
        <color rgb="FFFFF9D9"/>
        <color theme="6" tint="0.39997558519241921"/>
      </colorScale>
    </cfRule>
  </conditionalFormatting>
  <pageMargins left="0.7" right="0.7" top="0.75" bottom="0.75" header="0.3" footer="0.3"/>
  <pageSetup scale="70" orientation="landscape" horizontalDpi="300" verticalDpi="300" r:id="rId2"/>
  <drawing r:id="rId3"/>
  <extLst>
    <ext xmlns:x14="http://schemas.microsoft.com/office/spreadsheetml/2009/9/main" uri="{78C0D931-6437-407d-A8EE-F0AAD7539E65}">
      <x14:conditionalFormattings>
        <x14:conditionalFormatting xmlns:xm="http://schemas.microsoft.com/office/excel/2006/main" pivot="1">
          <x14:cfRule type="dataBar" id="{2915C911-16F0-4475-8F88-AAA4553C1D81}">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A1919AEF-C396-4D8D-B1BE-6FFC201D5724}">
            <x14:dataBar minLength="0" maxLength="100" gradient="0">
              <x14:cfvo type="autoMin"/>
              <x14:cfvo type="autoMax"/>
              <x14:negativeFillColor rgb="FFFF0000"/>
              <x14:axisColor rgb="FF000000"/>
            </x14:dataBar>
          </x14:cfRule>
        </x14:conditionalFormatting>
        <x14:conditionalFormatting xmlns:xm="http://schemas.microsoft.com/office/excel/2006/main" pivot="1">
          <x14:cfRule type="dataBar" id="{1810DAEF-6ACA-4F1D-9202-7033B7E2FEC3}">
            <x14:dataBar minLength="0" maxLength="100" gradient="0">
              <x14:cfvo type="autoMin"/>
              <x14:cfvo type="autoMax"/>
              <x14:negativeFillColor rgb="FFFF0000"/>
              <x14:axisColor rgb="FF000000"/>
            </x14:dataBar>
          </x14:cfRule>
          <xm:sqref>F16:F35</xm:sqref>
        </x14:conditionalFormatting>
        <x14:conditionalFormatting xmlns:xm="http://schemas.microsoft.com/office/excel/2006/main" pivot="1">
          <x14:cfRule type="dataBar" id="{A207B30C-FD15-4E41-AB48-1821842ABE23}">
            <x14:dataBar minLength="0" maxLength="100" gradient="0">
              <x14:cfvo type="autoMin"/>
              <x14:cfvo type="autoMax"/>
              <x14:negativeFillColor rgb="FFFF0000"/>
              <x14:axisColor rgb="FF000000"/>
            </x14:dataBar>
          </x14:cfRule>
          <xm:sqref>G16:G35</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43"/>
  <sheetViews>
    <sheetView workbookViewId="0"/>
  </sheetViews>
  <sheetFormatPr defaultRowHeight="15" x14ac:dyDescent="0.25"/>
  <cols>
    <col min="1" max="1" width="9.140625" hidden="1" customWidth="1"/>
    <col min="3" max="3" width="16.28515625" bestFit="1" customWidth="1"/>
    <col min="4" max="4" width="19.85546875" bestFit="1" customWidth="1"/>
    <col min="5" max="5" width="30.85546875" bestFit="1" customWidth="1"/>
    <col min="6" max="6" width="26.140625" bestFit="1" customWidth="1"/>
    <col min="7" max="7" width="18.140625" bestFit="1" customWidth="1"/>
    <col min="8" max="8" width="20.42578125" bestFit="1" customWidth="1"/>
    <col min="9" max="10" width="13.5703125" bestFit="1" customWidth="1"/>
    <col min="11" max="11" width="23" bestFit="1" customWidth="1"/>
    <col min="12" max="12" width="15.5703125" bestFit="1" customWidth="1"/>
    <col min="13" max="14" width="13.5703125" bestFit="1" customWidth="1"/>
    <col min="15" max="15" width="14.5703125" bestFit="1" customWidth="1"/>
    <col min="16" max="16" width="13.5703125" bestFit="1" customWidth="1"/>
    <col min="17" max="17" width="28" bestFit="1" customWidth="1"/>
    <col min="18" max="18" width="24.140625" bestFit="1" customWidth="1"/>
    <col min="19" max="21" width="13.5703125" bestFit="1" customWidth="1"/>
    <col min="22" max="22" width="18.85546875" bestFit="1" customWidth="1"/>
    <col min="23" max="23" width="17.28515625" bestFit="1" customWidth="1"/>
    <col min="24" max="24" width="17.85546875" bestFit="1" customWidth="1"/>
    <col min="25" max="26" width="13.5703125" bestFit="1" customWidth="1"/>
    <col min="27" max="27" width="9.140625" customWidth="1"/>
  </cols>
  <sheetData>
    <row r="1" spans="1:49" hidden="1" x14ac:dyDescent="0.25">
      <c r="A1" s="1" t="s">
        <v>479</v>
      </c>
      <c r="C1" s="1" t="s">
        <v>0</v>
      </c>
      <c r="D1" s="1" t="s">
        <v>60</v>
      </c>
      <c r="E1" s="1" t="s">
        <v>61</v>
      </c>
      <c r="F1" s="1" t="s">
        <v>61</v>
      </c>
      <c r="G1" s="1" t="s">
        <v>61</v>
      </c>
      <c r="H1" s="1" t="s">
        <v>61</v>
      </c>
      <c r="I1" s="1" t="s">
        <v>61</v>
      </c>
      <c r="J1" s="1" t="s">
        <v>61</v>
      </c>
      <c r="K1" s="1" t="s">
        <v>61</v>
      </c>
      <c r="L1" s="1" t="s">
        <v>61</v>
      </c>
      <c r="M1" s="1" t="s">
        <v>61</v>
      </c>
      <c r="N1" s="1" t="s">
        <v>61</v>
      </c>
      <c r="O1" s="1" t="s">
        <v>61</v>
      </c>
      <c r="P1" s="1" t="s">
        <v>61</v>
      </c>
      <c r="Q1" s="1" t="s">
        <v>61</v>
      </c>
      <c r="R1" s="1" t="s">
        <v>61</v>
      </c>
      <c r="S1" s="1" t="s">
        <v>61</v>
      </c>
      <c r="T1" s="1" t="s">
        <v>61</v>
      </c>
      <c r="U1" s="1" t="s">
        <v>61</v>
      </c>
      <c r="V1" s="1" t="s">
        <v>61</v>
      </c>
      <c r="W1" s="1" t="s">
        <v>61</v>
      </c>
      <c r="X1" s="1" t="s">
        <v>61</v>
      </c>
      <c r="Y1" s="1" t="s">
        <v>61</v>
      </c>
      <c r="Z1" s="1" t="s">
        <v>61</v>
      </c>
      <c r="AA1" s="1" t="s">
        <v>473</v>
      </c>
    </row>
    <row r="3" spans="1:49" hidden="1" x14ac:dyDescent="0.25">
      <c r="A3" t="s">
        <v>180</v>
      </c>
      <c r="C3" s="2" t="s">
        <v>2</v>
      </c>
      <c r="D3" s="3" t="s">
        <v>3</v>
      </c>
      <c r="E3" s="12"/>
      <c r="F3" s="12"/>
      <c r="G3" s="12"/>
      <c r="H3" s="12"/>
      <c r="I3" s="12"/>
      <c r="J3" s="12"/>
      <c r="K3" s="12"/>
      <c r="L3" s="12"/>
      <c r="M3" s="12"/>
      <c r="N3" s="12"/>
      <c r="O3" s="12"/>
      <c r="P3" s="12"/>
      <c r="Q3" s="12"/>
      <c r="R3" s="12"/>
      <c r="S3" s="12"/>
      <c r="T3" s="12"/>
      <c r="U3" s="12"/>
      <c r="V3" s="12"/>
      <c r="W3" s="12"/>
      <c r="X3" s="12"/>
      <c r="Y3" s="12"/>
      <c r="Z3" s="12"/>
    </row>
    <row r="4" spans="1:49" ht="15.75" hidden="1" thickTop="1" x14ac:dyDescent="0.25">
      <c r="A4" t="s">
        <v>180</v>
      </c>
      <c r="C4" s="4" t="s">
        <v>4</v>
      </c>
      <c r="D4" s="5"/>
      <c r="E4" s="12"/>
      <c r="F4" s="12"/>
      <c r="G4" s="12"/>
      <c r="H4" s="12"/>
      <c r="I4" s="12"/>
      <c r="J4" s="12"/>
      <c r="K4" s="12"/>
      <c r="L4" s="12"/>
      <c r="M4" s="12"/>
      <c r="N4" s="12"/>
      <c r="O4" s="12"/>
      <c r="P4" s="12"/>
      <c r="Q4" s="12"/>
      <c r="R4" s="12"/>
      <c r="S4" s="12"/>
      <c r="T4" s="12"/>
      <c r="U4" s="12"/>
      <c r="V4" s="12"/>
      <c r="W4" s="12"/>
      <c r="X4" s="12"/>
      <c r="Y4" s="12"/>
      <c r="Z4" s="12"/>
    </row>
    <row r="5" spans="1:49" x14ac:dyDescent="0.25">
      <c r="A5" s="1" t="s">
        <v>5</v>
      </c>
      <c r="C5" s="6" t="s">
        <v>189</v>
      </c>
      <c r="D5" s="7" t="str">
        <f>"1/1/2012..12/01/2012"</f>
        <v>1/1/2012..12/01/2012</v>
      </c>
      <c r="E5" s="13"/>
      <c r="F5" s="13"/>
      <c r="G5" s="13"/>
      <c r="H5" s="13"/>
      <c r="I5" s="13"/>
      <c r="J5" s="13"/>
      <c r="K5" s="13"/>
      <c r="L5" s="13"/>
      <c r="M5" s="13"/>
      <c r="N5" s="13"/>
      <c r="O5" s="13"/>
      <c r="P5" s="13"/>
      <c r="Q5" s="13"/>
      <c r="R5" s="13"/>
      <c r="S5" s="13"/>
      <c r="T5" s="13"/>
      <c r="U5" s="13"/>
      <c r="V5" s="13"/>
      <c r="W5" s="13"/>
      <c r="X5" s="13"/>
      <c r="Y5" s="13"/>
      <c r="Z5" s="13"/>
      <c r="AA5" s="53" t="s">
        <v>474</v>
      </c>
    </row>
    <row r="6" spans="1:49" x14ac:dyDescent="0.25">
      <c r="A6" s="1" t="s">
        <v>5</v>
      </c>
      <c r="C6" s="6" t="s">
        <v>179</v>
      </c>
      <c r="D6" s="9" t="s">
        <v>6</v>
      </c>
      <c r="E6" s="14"/>
      <c r="F6" s="14"/>
      <c r="G6" s="14"/>
      <c r="H6" s="14"/>
      <c r="I6" s="14"/>
      <c r="J6" s="14"/>
      <c r="K6" s="14"/>
      <c r="L6" s="14"/>
      <c r="M6" s="14"/>
      <c r="N6" s="14"/>
      <c r="O6" s="14"/>
      <c r="P6" s="14"/>
      <c r="Q6" s="14"/>
      <c r="R6" s="14"/>
      <c r="S6" s="14"/>
      <c r="T6" s="14"/>
      <c r="U6" s="14"/>
      <c r="V6" s="14"/>
      <c r="W6" s="14"/>
      <c r="X6" s="14"/>
      <c r="Y6" s="14"/>
      <c r="Z6" s="14"/>
      <c r="AA6" s="1"/>
    </row>
    <row r="7" spans="1:49" hidden="1" x14ac:dyDescent="0.25">
      <c r="A7" s="1" t="s">
        <v>7</v>
      </c>
      <c r="C7" s="30" t="s">
        <v>181</v>
      </c>
      <c r="D7" s="31" t="s">
        <v>191</v>
      </c>
      <c r="E7" s="14"/>
      <c r="F7" s="14"/>
      <c r="G7" s="14"/>
      <c r="H7" s="14"/>
      <c r="I7" s="14"/>
      <c r="J7" s="14"/>
      <c r="K7" s="14"/>
      <c r="L7" s="14"/>
      <c r="M7" s="14"/>
      <c r="N7" s="14"/>
      <c r="O7" s="14"/>
      <c r="P7" s="14"/>
      <c r="Q7" s="14"/>
      <c r="R7" s="14"/>
      <c r="S7" s="14"/>
      <c r="T7" s="14"/>
      <c r="U7" s="14"/>
      <c r="V7" s="14"/>
      <c r="W7" s="14"/>
      <c r="X7" s="14"/>
      <c r="Y7" s="14"/>
      <c r="Z7" s="14"/>
      <c r="AA7" s="1"/>
    </row>
    <row r="8" spans="1:49" x14ac:dyDescent="0.25">
      <c r="C8" s="8"/>
      <c r="D8" s="8"/>
      <c r="E8" s="15"/>
      <c r="F8" s="15"/>
      <c r="G8" s="15"/>
      <c r="H8" s="15"/>
      <c r="I8" s="15"/>
      <c r="J8" s="15"/>
      <c r="K8" s="15"/>
      <c r="L8" s="15"/>
      <c r="M8" s="15"/>
      <c r="N8" s="15"/>
      <c r="O8" s="15"/>
      <c r="P8" s="15"/>
      <c r="Q8" s="15"/>
      <c r="R8" s="15"/>
      <c r="S8" s="15"/>
      <c r="T8" s="15"/>
      <c r="U8" s="15"/>
      <c r="V8" s="15"/>
      <c r="W8" s="15"/>
      <c r="X8" s="15"/>
      <c r="Y8" s="15"/>
      <c r="Z8" s="15"/>
    </row>
    <row r="9" spans="1:49" hidden="1" x14ac:dyDescent="0.25">
      <c r="A9" s="1" t="s">
        <v>7</v>
      </c>
      <c r="D9" s="10" t="s">
        <v>8</v>
      </c>
      <c r="E9" s="10"/>
      <c r="F9" s="10"/>
      <c r="G9" s="10"/>
      <c r="H9" s="10"/>
      <c r="I9" s="10"/>
      <c r="J9" s="10"/>
      <c r="K9" s="10"/>
      <c r="L9" s="10"/>
      <c r="M9" s="10"/>
      <c r="N9" s="10"/>
      <c r="O9" s="10"/>
      <c r="P9" s="10"/>
      <c r="Q9" s="10"/>
      <c r="R9" s="10"/>
      <c r="S9" s="10"/>
      <c r="T9" s="10"/>
      <c r="U9" s="10"/>
      <c r="V9" s="10"/>
      <c r="W9" s="10"/>
      <c r="X9" s="10"/>
      <c r="Y9" s="10"/>
      <c r="Z9" s="10"/>
      <c r="AA9" s="1" t="s">
        <v>154</v>
      </c>
      <c r="AB9" s="1" t="s">
        <v>155</v>
      </c>
    </row>
    <row r="10" spans="1:49" hidden="1" x14ac:dyDescent="0.25">
      <c r="A10" s="1" t="s">
        <v>7</v>
      </c>
      <c r="D10" s="10" t="s">
        <v>9</v>
      </c>
      <c r="E10" s="10"/>
      <c r="F10" s="10"/>
      <c r="G10" s="10"/>
      <c r="H10" s="10"/>
      <c r="I10" s="10"/>
      <c r="J10" s="10"/>
      <c r="K10" s="10"/>
      <c r="L10" s="10"/>
      <c r="M10" s="10"/>
      <c r="N10" s="10"/>
      <c r="O10" s="10"/>
      <c r="P10" s="10"/>
      <c r="Q10" s="10"/>
      <c r="R10" s="10"/>
      <c r="S10" s="10"/>
      <c r="T10" s="10"/>
      <c r="U10" s="10"/>
      <c r="V10" s="10"/>
      <c r="W10" s="10"/>
      <c r="X10" s="10"/>
      <c r="Y10" s="10"/>
      <c r="Z10" s="10"/>
      <c r="AA10" s="1" t="s">
        <v>11</v>
      </c>
      <c r="AB10" s="1" t="s">
        <v>13</v>
      </c>
      <c r="AC10" s="1" t="s">
        <v>15</v>
      </c>
      <c r="AD10" s="1" t="s">
        <v>17</v>
      </c>
      <c r="AE10" s="1" t="s">
        <v>19</v>
      </c>
      <c r="AF10" s="1" t="s">
        <v>21</v>
      </c>
      <c r="AG10" s="1" t="s">
        <v>23</v>
      </c>
      <c r="AH10" s="1" t="s">
        <v>25</v>
      </c>
      <c r="AI10" s="1" t="s">
        <v>27</v>
      </c>
      <c r="AJ10" s="1" t="s">
        <v>29</v>
      </c>
      <c r="AK10" s="1" t="s">
        <v>31</v>
      </c>
      <c r="AL10" s="1" t="s">
        <v>33</v>
      </c>
      <c r="AM10" s="1" t="s">
        <v>35</v>
      </c>
      <c r="AN10" s="1" t="s">
        <v>37</v>
      </c>
      <c r="AO10" s="1" t="s">
        <v>38</v>
      </c>
      <c r="AP10" s="1" t="s">
        <v>40</v>
      </c>
      <c r="AQ10" s="1" t="s">
        <v>41</v>
      </c>
      <c r="AR10" s="1" t="s">
        <v>42</v>
      </c>
      <c r="AS10" s="1" t="s">
        <v>43</v>
      </c>
      <c r="AT10" s="1" t="s">
        <v>44</v>
      </c>
      <c r="AU10" s="1" t="s">
        <v>45</v>
      </c>
      <c r="AV10" s="1" t="s">
        <v>46</v>
      </c>
      <c r="AW10" s="1" t="s">
        <v>47</v>
      </c>
    </row>
    <row r="11" spans="1:49" hidden="1" x14ac:dyDescent="0.25">
      <c r="A11" s="1" t="s">
        <v>7</v>
      </c>
      <c r="D11" s="10" t="s">
        <v>10</v>
      </c>
      <c r="E11" s="10"/>
      <c r="F11" s="10"/>
      <c r="G11" s="10"/>
      <c r="H11" s="10"/>
      <c r="I11" s="10"/>
      <c r="J11" s="10"/>
      <c r="K11" s="10"/>
      <c r="L11" s="10"/>
      <c r="M11" s="10"/>
      <c r="N11" s="10"/>
      <c r="O11" s="10"/>
      <c r="P11" s="10"/>
      <c r="Q11" s="10"/>
      <c r="R11" s="10"/>
      <c r="S11" s="10"/>
      <c r="T11" s="10"/>
      <c r="U11" s="10"/>
      <c r="V11" s="10"/>
      <c r="W11" s="10"/>
      <c r="X11" s="10"/>
      <c r="Y11" s="10"/>
      <c r="Z11" s="10"/>
      <c r="AA11" s="1" t="s">
        <v>12</v>
      </c>
      <c r="AB11" s="1" t="s">
        <v>14</v>
      </c>
      <c r="AC11" s="1" t="s">
        <v>16</v>
      </c>
      <c r="AD11" s="1" t="s">
        <v>18</v>
      </c>
      <c r="AE11" s="1" t="s">
        <v>20</v>
      </c>
      <c r="AF11" s="1" t="s">
        <v>22</v>
      </c>
      <c r="AG11" s="1" t="s">
        <v>24</v>
      </c>
      <c r="AH11" s="1" t="s">
        <v>26</v>
      </c>
      <c r="AI11" s="1" t="s">
        <v>28</v>
      </c>
      <c r="AJ11" s="1" t="s">
        <v>30</v>
      </c>
      <c r="AK11" s="1" t="s">
        <v>32</v>
      </c>
      <c r="AL11" s="1" t="s">
        <v>34</v>
      </c>
      <c r="AM11" s="1" t="s">
        <v>36</v>
      </c>
      <c r="AN11" s="1" t="s">
        <v>156</v>
      </c>
      <c r="AO11" s="1" t="s">
        <v>39</v>
      </c>
      <c r="AP11" s="1" t="s">
        <v>157</v>
      </c>
      <c r="AQ11" s="1" t="s">
        <v>158</v>
      </c>
      <c r="AR11" s="1" t="s">
        <v>159</v>
      </c>
      <c r="AS11" s="1" t="s">
        <v>160</v>
      </c>
      <c r="AT11" s="1" t="s">
        <v>161</v>
      </c>
      <c r="AU11" s="1" t="s">
        <v>162</v>
      </c>
      <c r="AV11" s="1" t="s">
        <v>163</v>
      </c>
      <c r="AW11" s="1" t="s">
        <v>164</v>
      </c>
    </row>
    <row r="12" spans="1:49" x14ac:dyDescent="0.25">
      <c r="D12" t="s">
        <v>11</v>
      </c>
      <c r="E12" t="s">
        <v>13</v>
      </c>
      <c r="F12" t="s">
        <v>15</v>
      </c>
      <c r="G12" t="s">
        <v>17</v>
      </c>
      <c r="H12" t="s">
        <v>19</v>
      </c>
      <c r="I12" t="s">
        <v>21</v>
      </c>
      <c r="J12" t="s">
        <v>23</v>
      </c>
      <c r="K12" t="s">
        <v>25</v>
      </c>
      <c r="L12" t="s">
        <v>27</v>
      </c>
      <c r="M12" t="s">
        <v>29</v>
      </c>
      <c r="N12" t="s">
        <v>31</v>
      </c>
      <c r="O12" t="s">
        <v>33</v>
      </c>
      <c r="P12" t="s">
        <v>35</v>
      </c>
      <c r="Q12" t="s">
        <v>37</v>
      </c>
      <c r="R12" t="s">
        <v>38</v>
      </c>
      <c r="S12" t="s">
        <v>40</v>
      </c>
      <c r="T12" t="s">
        <v>41</v>
      </c>
      <c r="U12" t="s">
        <v>42</v>
      </c>
      <c r="V12" t="s">
        <v>43</v>
      </c>
      <c r="W12" t="s">
        <v>44</v>
      </c>
      <c r="X12" t="s">
        <v>45</v>
      </c>
      <c r="Y12" t="s">
        <v>46</v>
      </c>
      <c r="Z12" t="s">
        <v>47</v>
      </c>
    </row>
    <row r="13" spans="1:49" x14ac:dyDescent="0.25">
      <c r="A13" t="s">
        <v>59</v>
      </c>
      <c r="D13" s="39" t="s">
        <v>212</v>
      </c>
      <c r="E13" s="39" t="s">
        <v>213</v>
      </c>
      <c r="F13" s="39" t="s">
        <v>63</v>
      </c>
      <c r="G13" s="39" t="s">
        <v>69</v>
      </c>
      <c r="H13" s="39" t="s">
        <v>192</v>
      </c>
      <c r="I13" s="16">
        <v>23.754050000000003</v>
      </c>
      <c r="J13" s="16">
        <v>0</v>
      </c>
      <c r="K13" s="39" t="s">
        <v>65</v>
      </c>
      <c r="L13" s="16">
        <v>506.59999999999997</v>
      </c>
      <c r="M13" s="16">
        <v>495.14118999999999</v>
      </c>
      <c r="N13" s="16">
        <v>649.4</v>
      </c>
      <c r="O13" s="16">
        <v>1.2</v>
      </c>
      <c r="P13" s="39" t="s">
        <v>121</v>
      </c>
      <c r="Q13" s="39" t="s">
        <v>70</v>
      </c>
      <c r="R13" s="39" t="s">
        <v>65</v>
      </c>
      <c r="S13" s="16">
        <v>7536.88</v>
      </c>
      <c r="T13" s="16">
        <v>217</v>
      </c>
      <c r="U13" s="16">
        <v>10</v>
      </c>
      <c r="V13" s="16">
        <v>216</v>
      </c>
      <c r="W13" s="16">
        <v>12158.400000000001</v>
      </c>
      <c r="X13" s="16">
        <v>24</v>
      </c>
      <c r="Y13" s="16">
        <v>9351.36</v>
      </c>
      <c r="Z13" s="16">
        <v>15</v>
      </c>
    </row>
    <row r="14" spans="1:49" x14ac:dyDescent="0.25">
      <c r="A14" t="s">
        <v>59</v>
      </c>
      <c r="D14" s="39" t="s">
        <v>71</v>
      </c>
      <c r="E14" s="39" t="s">
        <v>72</v>
      </c>
      <c r="F14" s="39" t="s">
        <v>63</v>
      </c>
      <c r="G14" s="39" t="s">
        <v>69</v>
      </c>
      <c r="H14" s="39" t="s">
        <v>192</v>
      </c>
      <c r="I14" s="16">
        <v>22.884640000000001</v>
      </c>
      <c r="J14" s="16">
        <v>0</v>
      </c>
      <c r="K14" s="39" t="s">
        <v>65</v>
      </c>
      <c r="L14" s="16">
        <v>97.5</v>
      </c>
      <c r="M14" s="16">
        <v>96.471320000000006</v>
      </c>
      <c r="N14" s="16">
        <v>125.10000000000001</v>
      </c>
      <c r="O14" s="16">
        <v>0.25</v>
      </c>
      <c r="P14" s="39" t="s">
        <v>116</v>
      </c>
      <c r="Q14" s="39" t="s">
        <v>67</v>
      </c>
      <c r="R14" s="39" t="s">
        <v>65</v>
      </c>
      <c r="S14" s="16">
        <v>14643.650000000001</v>
      </c>
      <c r="T14" s="16">
        <v>355</v>
      </c>
      <c r="U14" s="16">
        <v>118</v>
      </c>
      <c r="V14" s="16">
        <v>401</v>
      </c>
      <c r="W14" s="16">
        <v>30654</v>
      </c>
      <c r="X14" s="16">
        <v>316</v>
      </c>
      <c r="Y14" s="16">
        <v>18189.539999999997</v>
      </c>
      <c r="Z14" s="16">
        <v>152</v>
      </c>
    </row>
    <row r="15" spans="1:49" x14ac:dyDescent="0.25">
      <c r="A15" t="s">
        <v>59</v>
      </c>
      <c r="D15" s="39" t="s">
        <v>73</v>
      </c>
      <c r="E15" s="39" t="s">
        <v>74</v>
      </c>
      <c r="F15" s="39" t="s">
        <v>63</v>
      </c>
      <c r="G15" s="39" t="s">
        <v>69</v>
      </c>
      <c r="H15" s="39" t="s">
        <v>192</v>
      </c>
      <c r="I15" s="16">
        <v>24.104299999999999</v>
      </c>
      <c r="J15" s="16">
        <v>0</v>
      </c>
      <c r="K15" s="39" t="s">
        <v>65</v>
      </c>
      <c r="L15" s="16">
        <v>219.5</v>
      </c>
      <c r="M15" s="16">
        <v>213.57050999999998</v>
      </c>
      <c r="N15" s="16">
        <v>281.40000000000003</v>
      </c>
      <c r="O15" s="16">
        <v>0.26</v>
      </c>
      <c r="P15" s="39" t="s">
        <v>121</v>
      </c>
      <c r="Q15" s="39" t="s">
        <v>70</v>
      </c>
      <c r="R15" s="39" t="s">
        <v>65</v>
      </c>
      <c r="S15" s="16">
        <v>1921.3999999999999</v>
      </c>
      <c r="T15" s="16">
        <v>193.99999999999997</v>
      </c>
      <c r="U15" s="16">
        <v>5</v>
      </c>
      <c r="V15" s="16">
        <v>180</v>
      </c>
      <c r="W15" s="16">
        <v>0</v>
      </c>
      <c r="X15" s="16">
        <v>0</v>
      </c>
      <c r="Y15" s="16">
        <v>2476.3200000000002</v>
      </c>
      <c r="Z15" s="16">
        <v>9</v>
      </c>
    </row>
    <row r="16" spans="1:49" x14ac:dyDescent="0.25">
      <c r="A16" t="s">
        <v>59</v>
      </c>
      <c r="D16" s="39" t="s">
        <v>214</v>
      </c>
      <c r="E16" s="39" t="s">
        <v>215</v>
      </c>
      <c r="F16" s="39" t="s">
        <v>63</v>
      </c>
      <c r="G16" s="39" t="s">
        <v>69</v>
      </c>
      <c r="H16" s="39" t="s">
        <v>192</v>
      </c>
      <c r="I16" s="16">
        <v>22.449760000000001</v>
      </c>
      <c r="J16" s="16">
        <v>0</v>
      </c>
      <c r="K16" s="39" t="s">
        <v>65</v>
      </c>
      <c r="L16" s="16">
        <v>96.1</v>
      </c>
      <c r="M16" s="16">
        <v>95.619439999999997</v>
      </c>
      <c r="N16" s="16">
        <v>123.3</v>
      </c>
      <c r="O16" s="16">
        <v>0.25</v>
      </c>
      <c r="P16" s="39" t="s">
        <v>121</v>
      </c>
      <c r="Q16" s="39" t="s">
        <v>70</v>
      </c>
      <c r="R16" s="39" t="s">
        <v>65</v>
      </c>
      <c r="S16" s="16">
        <v>12381.820000000002</v>
      </c>
      <c r="T16" s="16">
        <v>330</v>
      </c>
      <c r="U16" s="16">
        <v>62</v>
      </c>
      <c r="V16" s="16">
        <v>251</v>
      </c>
      <c r="W16" s="16">
        <v>9225.6</v>
      </c>
      <c r="X16" s="16">
        <v>96</v>
      </c>
      <c r="Y16" s="16">
        <v>15165.9</v>
      </c>
      <c r="Z16" s="16">
        <v>129</v>
      </c>
    </row>
    <row r="17" spans="1:26" x14ac:dyDescent="0.25">
      <c r="A17" t="s">
        <v>59</v>
      </c>
      <c r="D17" s="39" t="s">
        <v>75</v>
      </c>
      <c r="E17" s="39" t="s">
        <v>76</v>
      </c>
      <c r="F17" s="39" t="s">
        <v>63</v>
      </c>
      <c r="G17" s="39" t="s">
        <v>69</v>
      </c>
      <c r="H17" s="39" t="s">
        <v>192</v>
      </c>
      <c r="I17" s="16">
        <v>22.979340000000001</v>
      </c>
      <c r="J17" s="16">
        <v>0</v>
      </c>
      <c r="K17" s="39" t="s">
        <v>65</v>
      </c>
      <c r="L17" s="16">
        <v>328</v>
      </c>
      <c r="M17" s="16">
        <v>323.79487</v>
      </c>
      <c r="N17" s="16">
        <v>420.40000000000003</v>
      </c>
      <c r="O17" s="16">
        <v>0.9</v>
      </c>
      <c r="P17" s="39" t="s">
        <v>116</v>
      </c>
      <c r="Q17" s="39" t="s">
        <v>67</v>
      </c>
      <c r="R17" s="39" t="s">
        <v>65</v>
      </c>
      <c r="S17" s="16">
        <v>18224.010000000002</v>
      </c>
      <c r="T17" s="16">
        <v>225.99999999999997</v>
      </c>
      <c r="U17" s="16">
        <v>-23</v>
      </c>
      <c r="V17" s="16">
        <v>223</v>
      </c>
      <c r="W17" s="16">
        <v>11808</v>
      </c>
      <c r="X17" s="16">
        <v>36</v>
      </c>
      <c r="Y17" s="16">
        <v>22533.439999999999</v>
      </c>
      <c r="Z17" s="16">
        <v>56</v>
      </c>
    </row>
    <row r="18" spans="1:26" x14ac:dyDescent="0.25">
      <c r="A18" t="s">
        <v>59</v>
      </c>
      <c r="D18" s="39" t="s">
        <v>216</v>
      </c>
      <c r="E18" s="39" t="s">
        <v>217</v>
      </c>
      <c r="F18" s="39" t="s">
        <v>63</v>
      </c>
      <c r="G18" s="39" t="s">
        <v>66</v>
      </c>
      <c r="H18" s="39" t="s">
        <v>192</v>
      </c>
      <c r="I18" s="16">
        <v>40.17595</v>
      </c>
      <c r="J18" s="16">
        <v>0</v>
      </c>
      <c r="K18" s="39" t="s">
        <v>65</v>
      </c>
      <c r="L18" s="16">
        <v>81.599999999999994</v>
      </c>
      <c r="M18" s="16">
        <v>81.599999999999994</v>
      </c>
      <c r="N18" s="16">
        <v>136.4</v>
      </c>
      <c r="O18" s="16">
        <v>0.84</v>
      </c>
      <c r="P18" s="39" t="s">
        <v>116</v>
      </c>
      <c r="Q18" s="39" t="s">
        <v>67</v>
      </c>
      <c r="R18" s="39" t="s">
        <v>65</v>
      </c>
      <c r="S18" s="16">
        <v>571.20000000000005</v>
      </c>
      <c r="T18" s="16">
        <v>172</v>
      </c>
      <c r="U18" s="16">
        <v>37</v>
      </c>
      <c r="V18" s="16">
        <v>172</v>
      </c>
      <c r="W18" s="16">
        <v>3508.8</v>
      </c>
      <c r="X18" s="16">
        <v>44</v>
      </c>
      <c r="Y18" s="16">
        <v>954.80000000000007</v>
      </c>
      <c r="Z18" s="16">
        <v>7</v>
      </c>
    </row>
    <row r="19" spans="1:26" x14ac:dyDescent="0.25">
      <c r="A19" t="s">
        <v>59</v>
      </c>
      <c r="D19" s="39" t="s">
        <v>77</v>
      </c>
      <c r="E19" s="39" t="s">
        <v>78</v>
      </c>
      <c r="F19" s="39" t="s">
        <v>63</v>
      </c>
      <c r="G19" s="39" t="s">
        <v>69</v>
      </c>
      <c r="H19" s="39" t="s">
        <v>192</v>
      </c>
      <c r="I19" s="16">
        <v>23.325060000000001</v>
      </c>
      <c r="J19" s="16">
        <v>0</v>
      </c>
      <c r="K19" s="39" t="s">
        <v>65</v>
      </c>
      <c r="L19" s="16">
        <v>27.8</v>
      </c>
      <c r="M19" s="16">
        <v>27.296280000000003</v>
      </c>
      <c r="N19" s="16">
        <v>35.6</v>
      </c>
      <c r="O19" s="16">
        <v>0.03</v>
      </c>
      <c r="P19" s="39" t="s">
        <v>118</v>
      </c>
      <c r="Q19" s="39" t="s">
        <v>79</v>
      </c>
      <c r="R19" s="39" t="s">
        <v>65</v>
      </c>
      <c r="S19" s="16">
        <v>1028.48</v>
      </c>
      <c r="T19" s="16">
        <v>205</v>
      </c>
      <c r="U19" s="16">
        <v>-45</v>
      </c>
      <c r="V19" s="16">
        <v>206.00000000000003</v>
      </c>
      <c r="W19" s="16">
        <v>333.6</v>
      </c>
      <c r="X19" s="16">
        <v>0</v>
      </c>
      <c r="Y19" s="16">
        <v>1340.34</v>
      </c>
      <c r="Z19" s="16">
        <v>38</v>
      </c>
    </row>
    <row r="20" spans="1:26" x14ac:dyDescent="0.25">
      <c r="A20" t="s">
        <v>59</v>
      </c>
      <c r="D20" s="39" t="s">
        <v>80</v>
      </c>
      <c r="E20" s="39" t="s">
        <v>81</v>
      </c>
      <c r="F20" s="39" t="s">
        <v>63</v>
      </c>
      <c r="G20" s="39" t="s">
        <v>66</v>
      </c>
      <c r="H20" s="39" t="s">
        <v>192</v>
      </c>
      <c r="I20" s="16">
        <v>43.876060000000003</v>
      </c>
      <c r="J20" s="16">
        <v>0</v>
      </c>
      <c r="K20" s="39" t="s">
        <v>65</v>
      </c>
      <c r="L20" s="16">
        <v>192</v>
      </c>
      <c r="M20" s="16">
        <v>192</v>
      </c>
      <c r="N20" s="16">
        <v>342.1</v>
      </c>
      <c r="O20" s="16">
        <v>1.29</v>
      </c>
      <c r="P20" s="39" t="s">
        <v>192</v>
      </c>
      <c r="Q20" s="39" t="s">
        <v>192</v>
      </c>
      <c r="R20" s="39" t="s">
        <v>65</v>
      </c>
      <c r="S20" s="16">
        <v>6518.4</v>
      </c>
      <c r="T20" s="16">
        <v>215</v>
      </c>
      <c r="U20" s="16">
        <v>86</v>
      </c>
      <c r="V20" s="16">
        <v>228</v>
      </c>
      <c r="W20" s="16">
        <v>11126.4</v>
      </c>
      <c r="X20" s="16">
        <v>61</v>
      </c>
      <c r="Y20" s="16">
        <v>10348.529999999999</v>
      </c>
      <c r="Z20" s="16">
        <v>34</v>
      </c>
    </row>
    <row r="21" spans="1:26" x14ac:dyDescent="0.25">
      <c r="A21" t="s">
        <v>59</v>
      </c>
      <c r="D21" s="39" t="s">
        <v>218</v>
      </c>
      <c r="E21" s="39" t="s">
        <v>219</v>
      </c>
      <c r="F21" s="39" t="s">
        <v>63</v>
      </c>
      <c r="G21" s="39" t="s">
        <v>69</v>
      </c>
      <c r="H21" s="39" t="s">
        <v>192</v>
      </c>
      <c r="I21" s="16">
        <v>23.014289999999999</v>
      </c>
      <c r="J21" s="16">
        <v>0</v>
      </c>
      <c r="K21" s="39" t="s">
        <v>65</v>
      </c>
      <c r="L21" s="16">
        <v>97.5</v>
      </c>
      <c r="M21" s="16">
        <v>96.309119999999993</v>
      </c>
      <c r="N21" s="16">
        <v>125.10000000000001</v>
      </c>
      <c r="O21" s="16">
        <v>0.25</v>
      </c>
      <c r="P21" s="39" t="s">
        <v>116</v>
      </c>
      <c r="Q21" s="39" t="s">
        <v>67</v>
      </c>
      <c r="R21" s="39" t="s">
        <v>65</v>
      </c>
      <c r="S21" s="16">
        <v>2923.81</v>
      </c>
      <c r="T21" s="16">
        <v>200</v>
      </c>
      <c r="U21" s="16">
        <v>-46</v>
      </c>
      <c r="V21" s="16">
        <v>216</v>
      </c>
      <c r="W21" s="16">
        <v>0</v>
      </c>
      <c r="X21" s="16">
        <v>0</v>
      </c>
      <c r="Y21" s="16">
        <v>3621.68</v>
      </c>
      <c r="Z21" s="16">
        <v>30</v>
      </c>
    </row>
    <row r="22" spans="1:26" x14ac:dyDescent="0.25">
      <c r="A22" t="s">
        <v>59</v>
      </c>
      <c r="D22" s="39" t="s">
        <v>82</v>
      </c>
      <c r="E22" s="39" t="s">
        <v>83</v>
      </c>
      <c r="F22" s="39" t="s">
        <v>63</v>
      </c>
      <c r="G22" s="39" t="s">
        <v>66</v>
      </c>
      <c r="H22" s="39" t="s">
        <v>192</v>
      </c>
      <c r="I22" s="16">
        <v>40.946370000000002</v>
      </c>
      <c r="J22" s="16">
        <v>0</v>
      </c>
      <c r="K22" s="39" t="s">
        <v>65</v>
      </c>
      <c r="L22" s="16">
        <v>93.6</v>
      </c>
      <c r="M22" s="16">
        <v>93.6</v>
      </c>
      <c r="N22" s="16">
        <v>158.5</v>
      </c>
      <c r="O22" s="16">
        <v>1.24</v>
      </c>
      <c r="P22" s="39" t="s">
        <v>192</v>
      </c>
      <c r="Q22" s="39" t="s">
        <v>192</v>
      </c>
      <c r="R22" s="39" t="s">
        <v>65</v>
      </c>
      <c r="S22" s="16">
        <v>842.4</v>
      </c>
      <c r="T22" s="16">
        <v>161</v>
      </c>
      <c r="U22" s="16">
        <v>3</v>
      </c>
      <c r="V22" s="16">
        <v>162</v>
      </c>
      <c r="W22" s="16">
        <v>1095.1199999999999</v>
      </c>
      <c r="X22" s="16">
        <v>13</v>
      </c>
      <c r="Y22" s="16">
        <v>1402.72</v>
      </c>
      <c r="Z22" s="16">
        <v>9</v>
      </c>
    </row>
    <row r="23" spans="1:26" x14ac:dyDescent="0.25">
      <c r="A23" t="s">
        <v>59</v>
      </c>
      <c r="D23" s="39" t="s">
        <v>84</v>
      </c>
      <c r="E23" s="39" t="s">
        <v>85</v>
      </c>
      <c r="F23" s="39" t="s">
        <v>63</v>
      </c>
      <c r="G23" s="39" t="s">
        <v>69</v>
      </c>
      <c r="H23" s="39" t="s">
        <v>192</v>
      </c>
      <c r="I23" s="16">
        <v>22.50489</v>
      </c>
      <c r="J23" s="16">
        <v>0</v>
      </c>
      <c r="K23" s="39" t="s">
        <v>65</v>
      </c>
      <c r="L23" s="16">
        <v>97.5</v>
      </c>
      <c r="M23" s="16">
        <v>96.946379999999991</v>
      </c>
      <c r="N23" s="16">
        <v>125.10000000000001</v>
      </c>
      <c r="O23" s="16">
        <v>0.25</v>
      </c>
      <c r="P23" s="39" t="s">
        <v>116</v>
      </c>
      <c r="Q23" s="39" t="s">
        <v>67</v>
      </c>
      <c r="R23" s="39" t="s">
        <v>65</v>
      </c>
      <c r="S23" s="16">
        <v>9392.25</v>
      </c>
      <c r="T23" s="16">
        <v>237</v>
      </c>
      <c r="U23" s="16">
        <v>-57</v>
      </c>
      <c r="V23" s="16">
        <v>253</v>
      </c>
      <c r="W23" s="16">
        <v>4680</v>
      </c>
      <c r="X23" s="16">
        <v>48</v>
      </c>
      <c r="Y23" s="16">
        <v>11578.01</v>
      </c>
      <c r="Z23" s="16">
        <v>96.999999999999986</v>
      </c>
    </row>
    <row r="24" spans="1:26" x14ac:dyDescent="0.25">
      <c r="A24" t="s">
        <v>59</v>
      </c>
      <c r="D24" s="39" t="s">
        <v>220</v>
      </c>
      <c r="E24" s="39" t="s">
        <v>221</v>
      </c>
      <c r="F24" s="39" t="s">
        <v>63</v>
      </c>
      <c r="G24" s="39" t="s">
        <v>69</v>
      </c>
      <c r="H24" s="39" t="s">
        <v>192</v>
      </c>
      <c r="I24" s="16">
        <v>24.914639999999999</v>
      </c>
      <c r="J24" s="16">
        <v>0</v>
      </c>
      <c r="K24" s="39" t="s">
        <v>65</v>
      </c>
      <c r="L24" s="16">
        <v>97.5</v>
      </c>
      <c r="M24" s="16">
        <v>93.931780000000003</v>
      </c>
      <c r="N24" s="16">
        <v>125.10000000000001</v>
      </c>
      <c r="O24" s="16">
        <v>0.25</v>
      </c>
      <c r="P24" s="39" t="s">
        <v>116</v>
      </c>
      <c r="Q24" s="39" t="s">
        <v>67</v>
      </c>
      <c r="R24" s="39" t="s">
        <v>65</v>
      </c>
      <c r="S24" s="16">
        <v>8113.81</v>
      </c>
      <c r="T24" s="16">
        <v>265</v>
      </c>
      <c r="U24" s="16">
        <v>-92</v>
      </c>
      <c r="V24" s="16">
        <v>309</v>
      </c>
      <c r="W24" s="16">
        <v>9174.9</v>
      </c>
      <c r="X24" s="16">
        <v>98</v>
      </c>
      <c r="Y24" s="16">
        <v>10295.73</v>
      </c>
      <c r="Z24" s="16">
        <v>86</v>
      </c>
    </row>
    <row r="25" spans="1:26" x14ac:dyDescent="0.25">
      <c r="A25" t="s">
        <v>59</v>
      </c>
      <c r="D25" s="39" t="s">
        <v>86</v>
      </c>
      <c r="E25" s="39" t="s">
        <v>87</v>
      </c>
      <c r="F25" s="39" t="s">
        <v>63</v>
      </c>
      <c r="G25" s="39" t="s">
        <v>66</v>
      </c>
      <c r="H25" s="39" t="s">
        <v>192</v>
      </c>
      <c r="I25" s="16">
        <v>41.369860000000003</v>
      </c>
      <c r="J25" s="16">
        <v>0</v>
      </c>
      <c r="K25" s="39" t="s">
        <v>65</v>
      </c>
      <c r="L25" s="16">
        <v>171.2</v>
      </c>
      <c r="M25" s="16">
        <v>171.2</v>
      </c>
      <c r="N25" s="16">
        <v>292</v>
      </c>
      <c r="O25" s="16">
        <v>1.3</v>
      </c>
      <c r="P25" s="39" t="s">
        <v>192</v>
      </c>
      <c r="Q25" s="39" t="s">
        <v>192</v>
      </c>
      <c r="R25" s="39" t="s">
        <v>65</v>
      </c>
      <c r="S25" s="16">
        <v>2508.08</v>
      </c>
      <c r="T25" s="16">
        <v>173</v>
      </c>
      <c r="U25" s="16">
        <v>40</v>
      </c>
      <c r="V25" s="16">
        <v>175</v>
      </c>
      <c r="W25" s="16">
        <v>9416</v>
      </c>
      <c r="X25" s="16">
        <v>57</v>
      </c>
      <c r="Y25" s="16">
        <v>4292.3999999999996</v>
      </c>
      <c r="Z25" s="16">
        <v>15</v>
      </c>
    </row>
    <row r="26" spans="1:26" x14ac:dyDescent="0.25">
      <c r="A26" t="s">
        <v>59</v>
      </c>
      <c r="D26" s="39" t="s">
        <v>88</v>
      </c>
      <c r="E26" s="39" t="s">
        <v>89</v>
      </c>
      <c r="F26" s="39" t="s">
        <v>63</v>
      </c>
      <c r="G26" s="39" t="s">
        <v>69</v>
      </c>
      <c r="H26" s="39" t="s">
        <v>192</v>
      </c>
      <c r="I26" s="16">
        <v>22.433589999999999</v>
      </c>
      <c r="J26" s="16">
        <v>0</v>
      </c>
      <c r="K26" s="39" t="s">
        <v>65</v>
      </c>
      <c r="L26" s="16">
        <v>96.1</v>
      </c>
      <c r="M26" s="16">
        <v>95.639380000000003</v>
      </c>
      <c r="N26" s="16">
        <v>123.3</v>
      </c>
      <c r="O26" s="16">
        <v>0.25</v>
      </c>
      <c r="P26" s="39" t="s">
        <v>121</v>
      </c>
      <c r="Q26" s="39" t="s">
        <v>70</v>
      </c>
      <c r="R26" s="39" t="s">
        <v>65</v>
      </c>
      <c r="S26" s="16">
        <v>25947.890000000003</v>
      </c>
      <c r="T26" s="16">
        <v>557</v>
      </c>
      <c r="U26" s="16">
        <v>-13</v>
      </c>
      <c r="V26" s="16">
        <v>474.99999999999994</v>
      </c>
      <c r="W26" s="16">
        <v>11532</v>
      </c>
      <c r="X26" s="16">
        <v>120</v>
      </c>
      <c r="Y26" s="16">
        <v>31916.2</v>
      </c>
      <c r="Z26" s="16">
        <v>271</v>
      </c>
    </row>
    <row r="27" spans="1:26" x14ac:dyDescent="0.25">
      <c r="A27" t="s">
        <v>59</v>
      </c>
      <c r="D27" s="39" t="s">
        <v>90</v>
      </c>
      <c r="E27" s="39" t="s">
        <v>91</v>
      </c>
      <c r="F27" s="39" t="s">
        <v>63</v>
      </c>
      <c r="G27" s="39" t="s">
        <v>66</v>
      </c>
      <c r="H27" s="39" t="s">
        <v>192</v>
      </c>
      <c r="I27" s="16">
        <v>27.30817</v>
      </c>
      <c r="J27" s="16">
        <v>0</v>
      </c>
      <c r="K27" s="39" t="s">
        <v>65</v>
      </c>
      <c r="L27" s="16">
        <v>708.6</v>
      </c>
      <c r="M27" s="16">
        <v>708.6</v>
      </c>
      <c r="N27" s="16">
        <v>974.8</v>
      </c>
      <c r="O27" s="16">
        <v>0</v>
      </c>
      <c r="P27" s="39" t="s">
        <v>192</v>
      </c>
      <c r="Q27" s="39" t="s">
        <v>192</v>
      </c>
      <c r="R27" s="39" t="s">
        <v>65</v>
      </c>
      <c r="S27" s="16">
        <v>4889.34</v>
      </c>
      <c r="T27" s="16">
        <v>150</v>
      </c>
      <c r="U27" s="16">
        <v>-47</v>
      </c>
      <c r="V27" s="16">
        <v>150</v>
      </c>
      <c r="W27" s="16">
        <v>-28344.000000000004</v>
      </c>
      <c r="X27" s="16">
        <v>-40</v>
      </c>
      <c r="Y27" s="16">
        <v>6531.16</v>
      </c>
      <c r="Z27" s="16">
        <v>7</v>
      </c>
    </row>
    <row r="28" spans="1:26" x14ac:dyDescent="0.25">
      <c r="A28" t="s">
        <v>59</v>
      </c>
      <c r="D28" s="39" t="s">
        <v>92</v>
      </c>
      <c r="E28" s="39" t="s">
        <v>93</v>
      </c>
      <c r="F28" s="39" t="s">
        <v>63</v>
      </c>
      <c r="G28" s="39" t="s">
        <v>69</v>
      </c>
      <c r="H28" s="39" t="s">
        <v>192</v>
      </c>
      <c r="I28" s="16">
        <v>23.083760000000002</v>
      </c>
      <c r="J28" s="16">
        <v>0</v>
      </c>
      <c r="K28" s="39" t="s">
        <v>65</v>
      </c>
      <c r="L28" s="16">
        <v>96.1</v>
      </c>
      <c r="M28" s="16">
        <v>94.837729999999993</v>
      </c>
      <c r="N28" s="16">
        <v>123.3</v>
      </c>
      <c r="O28" s="16">
        <v>0.25</v>
      </c>
      <c r="P28" s="39" t="s">
        <v>121</v>
      </c>
      <c r="Q28" s="39" t="s">
        <v>70</v>
      </c>
      <c r="R28" s="39" t="s">
        <v>65</v>
      </c>
      <c r="S28" s="16">
        <v>1214.4199999999998</v>
      </c>
      <c r="T28" s="16">
        <v>197</v>
      </c>
      <c r="U28" s="16">
        <v>-16</v>
      </c>
      <c r="V28" s="16">
        <v>200</v>
      </c>
      <c r="W28" s="16">
        <v>0</v>
      </c>
      <c r="X28" s="16">
        <v>0</v>
      </c>
      <c r="Y28" s="16">
        <v>1602.9</v>
      </c>
      <c r="Z28" s="16">
        <v>13</v>
      </c>
    </row>
    <row r="29" spans="1:26" x14ac:dyDescent="0.25">
      <c r="A29" t="s">
        <v>59</v>
      </c>
      <c r="D29" s="39" t="s">
        <v>222</v>
      </c>
      <c r="E29" s="39" t="s">
        <v>223</v>
      </c>
      <c r="F29" s="39" t="s">
        <v>63</v>
      </c>
      <c r="G29" s="39" t="s">
        <v>66</v>
      </c>
      <c r="H29" s="39" t="s">
        <v>192</v>
      </c>
      <c r="I29" s="16">
        <v>27.30817</v>
      </c>
      <c r="J29" s="16">
        <v>0</v>
      </c>
      <c r="K29" s="39" t="s">
        <v>65</v>
      </c>
      <c r="L29" s="16">
        <v>708.6</v>
      </c>
      <c r="M29" s="16">
        <v>708.6</v>
      </c>
      <c r="N29" s="16">
        <v>974.8</v>
      </c>
      <c r="O29" s="16">
        <v>0.32</v>
      </c>
      <c r="P29" s="39" t="s">
        <v>192</v>
      </c>
      <c r="Q29" s="39" t="s">
        <v>192</v>
      </c>
      <c r="R29" s="39" t="s">
        <v>65</v>
      </c>
      <c r="S29" s="16">
        <v>46059</v>
      </c>
      <c r="T29" s="16">
        <v>193</v>
      </c>
      <c r="U29" s="16">
        <v>-53</v>
      </c>
      <c r="V29" s="16">
        <v>213</v>
      </c>
      <c r="W29" s="16">
        <v>0</v>
      </c>
      <c r="X29" s="16">
        <v>0</v>
      </c>
      <c r="Y29" s="16">
        <v>56928.32</v>
      </c>
      <c r="Z29" s="16">
        <v>65</v>
      </c>
    </row>
    <row r="30" spans="1:26" x14ac:dyDescent="0.25">
      <c r="A30" t="s">
        <v>59</v>
      </c>
      <c r="D30" s="39" t="s">
        <v>94</v>
      </c>
      <c r="E30" s="39" t="s">
        <v>95</v>
      </c>
      <c r="F30" s="39" t="s">
        <v>63</v>
      </c>
      <c r="G30" s="39" t="s">
        <v>66</v>
      </c>
      <c r="H30" s="39" t="s">
        <v>192</v>
      </c>
      <c r="I30" s="16">
        <v>41.194850000000002</v>
      </c>
      <c r="J30" s="16">
        <v>0</v>
      </c>
      <c r="K30" s="39" t="s">
        <v>65</v>
      </c>
      <c r="L30" s="16">
        <v>150.6</v>
      </c>
      <c r="M30" s="16">
        <v>150.6</v>
      </c>
      <c r="N30" s="16">
        <v>256.10000000000002</v>
      </c>
      <c r="O30" s="16">
        <v>1.3</v>
      </c>
      <c r="P30" s="39" t="s">
        <v>192</v>
      </c>
      <c r="Q30" s="39" t="s">
        <v>192</v>
      </c>
      <c r="R30" s="39" t="s">
        <v>65</v>
      </c>
      <c r="S30" s="16">
        <v>1332.81</v>
      </c>
      <c r="T30" s="16">
        <v>193.99999999999997</v>
      </c>
      <c r="U30" s="16">
        <v>-12</v>
      </c>
      <c r="V30" s="16">
        <v>197</v>
      </c>
      <c r="W30" s="16">
        <v>0</v>
      </c>
      <c r="X30" s="16">
        <v>0</v>
      </c>
      <c r="Y30" s="16">
        <v>2176.86</v>
      </c>
      <c r="Z30" s="16">
        <v>9</v>
      </c>
    </row>
    <row r="31" spans="1:26" x14ac:dyDescent="0.25">
      <c r="A31" t="s">
        <v>59</v>
      </c>
      <c r="D31" s="39" t="s">
        <v>96</v>
      </c>
      <c r="E31" s="39" t="s">
        <v>97</v>
      </c>
      <c r="F31" s="39" t="s">
        <v>63</v>
      </c>
      <c r="G31" s="39" t="s">
        <v>69</v>
      </c>
      <c r="H31" s="39" t="s">
        <v>192</v>
      </c>
      <c r="I31" s="16">
        <v>22.383580000000002</v>
      </c>
      <c r="J31" s="16">
        <v>0</v>
      </c>
      <c r="K31" s="39" t="s">
        <v>65</v>
      </c>
      <c r="L31" s="16">
        <v>96.1</v>
      </c>
      <c r="M31" s="16">
        <v>95.701039999999992</v>
      </c>
      <c r="N31" s="16">
        <v>123.3</v>
      </c>
      <c r="O31" s="16">
        <v>0.25</v>
      </c>
      <c r="P31" s="39" t="s">
        <v>121</v>
      </c>
      <c r="Q31" s="39" t="s">
        <v>70</v>
      </c>
      <c r="R31" s="39" t="s">
        <v>65</v>
      </c>
      <c r="S31" s="16">
        <v>14766.330000000002</v>
      </c>
      <c r="T31" s="16">
        <v>434.99999999999994</v>
      </c>
      <c r="U31" s="16">
        <v>62</v>
      </c>
      <c r="V31" s="16">
        <v>283</v>
      </c>
      <c r="W31" s="16">
        <v>4612.8</v>
      </c>
      <c r="X31" s="16">
        <v>48</v>
      </c>
      <c r="Y31" s="16">
        <v>18149.759999999998</v>
      </c>
      <c r="Z31" s="16">
        <v>154</v>
      </c>
    </row>
    <row r="32" spans="1:26" x14ac:dyDescent="0.25">
      <c r="A32" t="s">
        <v>59</v>
      </c>
      <c r="D32" s="39" t="s">
        <v>224</v>
      </c>
      <c r="E32" s="39" t="s">
        <v>225</v>
      </c>
      <c r="F32" s="39" t="s">
        <v>63</v>
      </c>
      <c r="G32" s="39" t="s">
        <v>66</v>
      </c>
      <c r="H32" s="39" t="s">
        <v>192</v>
      </c>
      <c r="I32" s="16">
        <v>27.30817</v>
      </c>
      <c r="J32" s="16">
        <v>0</v>
      </c>
      <c r="K32" s="39" t="s">
        <v>65</v>
      </c>
      <c r="L32" s="16">
        <v>708.6</v>
      </c>
      <c r="M32" s="16">
        <v>708.6</v>
      </c>
      <c r="N32" s="16">
        <v>974.8</v>
      </c>
      <c r="O32" s="16">
        <v>0.32</v>
      </c>
      <c r="P32" s="39" t="s">
        <v>192</v>
      </c>
      <c r="Q32" s="39" t="s">
        <v>192</v>
      </c>
      <c r="R32" s="39" t="s">
        <v>65</v>
      </c>
      <c r="S32" s="16">
        <v>57396.6</v>
      </c>
      <c r="T32" s="16">
        <v>209.99999999999997</v>
      </c>
      <c r="U32" s="16">
        <v>-27</v>
      </c>
      <c r="V32" s="16">
        <v>238.00000000000003</v>
      </c>
      <c r="W32" s="16">
        <v>0</v>
      </c>
      <c r="X32" s="16">
        <v>0</v>
      </c>
      <c r="Y32" s="16">
        <v>67261.2</v>
      </c>
      <c r="Z32" s="16">
        <v>81</v>
      </c>
    </row>
    <row r="33" spans="1:26" x14ac:dyDescent="0.25">
      <c r="A33" t="s">
        <v>59</v>
      </c>
      <c r="D33" s="39" t="s">
        <v>226</v>
      </c>
      <c r="E33" s="39" t="s">
        <v>227</v>
      </c>
      <c r="F33" s="39" t="s">
        <v>63</v>
      </c>
      <c r="G33" s="39" t="s">
        <v>69</v>
      </c>
      <c r="H33" s="39" t="s">
        <v>192</v>
      </c>
      <c r="I33" s="16">
        <v>22.923930000000002</v>
      </c>
      <c r="J33" s="16">
        <v>0</v>
      </c>
      <c r="K33" s="39" t="s">
        <v>65</v>
      </c>
      <c r="L33" s="16">
        <v>97.5</v>
      </c>
      <c r="M33" s="16">
        <v>96.422159999999991</v>
      </c>
      <c r="N33" s="16">
        <v>125.10000000000001</v>
      </c>
      <c r="O33" s="16">
        <v>0.25</v>
      </c>
      <c r="P33" s="39" t="s">
        <v>116</v>
      </c>
      <c r="Q33" s="39" t="s">
        <v>67</v>
      </c>
      <c r="R33" s="39" t="s">
        <v>65</v>
      </c>
      <c r="S33" s="16">
        <v>7474.94</v>
      </c>
      <c r="T33" s="16">
        <v>232</v>
      </c>
      <c r="U33" s="16">
        <v>47</v>
      </c>
      <c r="V33" s="16">
        <v>232</v>
      </c>
      <c r="W33" s="16">
        <v>10530</v>
      </c>
      <c r="X33" s="16">
        <v>108</v>
      </c>
      <c r="Y33" s="16">
        <v>9232.3799999999992</v>
      </c>
      <c r="Z33" s="16">
        <v>77</v>
      </c>
    </row>
    <row r="34" spans="1:26" x14ac:dyDescent="0.25">
      <c r="A34" t="s">
        <v>59</v>
      </c>
      <c r="D34" s="39" t="s">
        <v>98</v>
      </c>
      <c r="E34" s="39" t="s">
        <v>99</v>
      </c>
      <c r="F34" s="39" t="s">
        <v>63</v>
      </c>
      <c r="G34" s="39" t="s">
        <v>66</v>
      </c>
      <c r="H34" s="39" t="s">
        <v>192</v>
      </c>
      <c r="I34" s="16">
        <v>27.30817</v>
      </c>
      <c r="J34" s="16">
        <v>0</v>
      </c>
      <c r="K34" s="39" t="s">
        <v>65</v>
      </c>
      <c r="L34" s="16">
        <v>708.6</v>
      </c>
      <c r="M34" s="16">
        <v>708.6</v>
      </c>
      <c r="N34" s="16">
        <v>974.8</v>
      </c>
      <c r="O34" s="16">
        <v>0.32</v>
      </c>
      <c r="P34" s="39" t="s">
        <v>192</v>
      </c>
      <c r="Q34" s="39" t="s">
        <v>192</v>
      </c>
      <c r="R34" s="39" t="s">
        <v>65</v>
      </c>
      <c r="S34" s="16">
        <v>4216.17</v>
      </c>
      <c r="T34" s="16">
        <v>192</v>
      </c>
      <c r="U34" s="16">
        <v>18</v>
      </c>
      <c r="V34" s="16">
        <v>192</v>
      </c>
      <c r="W34" s="16">
        <v>0</v>
      </c>
      <c r="X34" s="16">
        <v>0</v>
      </c>
      <c r="Y34" s="16">
        <v>5751.32</v>
      </c>
      <c r="Z34" s="16">
        <v>6</v>
      </c>
    </row>
    <row r="35" spans="1:26" x14ac:dyDescent="0.25">
      <c r="A35" t="s">
        <v>59</v>
      </c>
      <c r="D35" s="39" t="s">
        <v>100</v>
      </c>
      <c r="E35" s="39" t="s">
        <v>101</v>
      </c>
      <c r="F35" s="39" t="s">
        <v>63</v>
      </c>
      <c r="G35" s="39" t="s">
        <v>66</v>
      </c>
      <c r="H35" s="39" t="s">
        <v>192</v>
      </c>
      <c r="I35" s="16">
        <v>27.30817</v>
      </c>
      <c r="J35" s="16">
        <v>0</v>
      </c>
      <c r="K35" s="39" t="s">
        <v>65</v>
      </c>
      <c r="L35" s="16">
        <v>708.6</v>
      </c>
      <c r="M35" s="16">
        <v>708.6</v>
      </c>
      <c r="N35" s="16">
        <v>974.8</v>
      </c>
      <c r="O35" s="16">
        <v>0.32</v>
      </c>
      <c r="P35" s="39" t="s">
        <v>192</v>
      </c>
      <c r="Q35" s="39" t="s">
        <v>192</v>
      </c>
      <c r="R35" s="39" t="s">
        <v>65</v>
      </c>
      <c r="S35" s="16">
        <v>4251.6000000000004</v>
      </c>
      <c r="T35" s="16">
        <v>170</v>
      </c>
      <c r="U35" s="16">
        <v>18</v>
      </c>
      <c r="V35" s="16">
        <v>170</v>
      </c>
      <c r="W35" s="16">
        <v>0</v>
      </c>
      <c r="X35" s="16">
        <v>0</v>
      </c>
      <c r="Y35" s="16">
        <v>5751.32</v>
      </c>
      <c r="Z35" s="16">
        <v>6</v>
      </c>
    </row>
    <row r="36" spans="1:26" x14ac:dyDescent="0.25">
      <c r="A36" t="s">
        <v>59</v>
      </c>
      <c r="D36" s="39" t="s">
        <v>102</v>
      </c>
      <c r="E36" s="39" t="s">
        <v>103</v>
      </c>
      <c r="F36" s="39" t="s">
        <v>63</v>
      </c>
      <c r="G36" s="39" t="s">
        <v>69</v>
      </c>
      <c r="H36" s="39" t="s">
        <v>192</v>
      </c>
      <c r="I36" s="16">
        <v>22.806319999999999</v>
      </c>
      <c r="J36" s="16">
        <v>0</v>
      </c>
      <c r="K36" s="39" t="s">
        <v>65</v>
      </c>
      <c r="L36" s="16">
        <v>707.2</v>
      </c>
      <c r="M36" s="16">
        <v>699.91506000000004</v>
      </c>
      <c r="N36" s="16">
        <v>906.7</v>
      </c>
      <c r="O36" s="16">
        <v>0.31</v>
      </c>
      <c r="P36" s="39" t="s">
        <v>121</v>
      </c>
      <c r="Q36" s="39" t="s">
        <v>70</v>
      </c>
      <c r="R36" s="39" t="s">
        <v>65</v>
      </c>
      <c r="S36" s="16">
        <v>70338.92</v>
      </c>
      <c r="T36" s="16">
        <v>575</v>
      </c>
      <c r="U36" s="16">
        <v>-72</v>
      </c>
      <c r="V36" s="16">
        <v>579</v>
      </c>
      <c r="W36" s="16">
        <v>113152</v>
      </c>
      <c r="X36" s="16">
        <v>160</v>
      </c>
      <c r="Y36" s="16">
        <v>86725.86</v>
      </c>
      <c r="Z36" s="16">
        <v>100</v>
      </c>
    </row>
    <row r="37" spans="1:26" x14ac:dyDescent="0.25">
      <c r="A37" t="s">
        <v>59</v>
      </c>
      <c r="D37" s="39" t="s">
        <v>228</v>
      </c>
      <c r="E37" s="39" t="s">
        <v>229</v>
      </c>
      <c r="F37" s="39" t="s">
        <v>63</v>
      </c>
      <c r="G37" s="39" t="s">
        <v>69</v>
      </c>
      <c r="H37" s="39" t="s">
        <v>192</v>
      </c>
      <c r="I37" s="16">
        <v>23.072410000000001</v>
      </c>
      <c r="J37" s="16">
        <v>0</v>
      </c>
      <c r="K37" s="39" t="s">
        <v>65</v>
      </c>
      <c r="L37" s="16">
        <v>96.1</v>
      </c>
      <c r="M37" s="16">
        <v>94.851720000000014</v>
      </c>
      <c r="N37" s="16">
        <v>123.3</v>
      </c>
      <c r="O37" s="16">
        <v>0.25</v>
      </c>
      <c r="P37" s="39" t="s">
        <v>121</v>
      </c>
      <c r="Q37" s="39" t="s">
        <v>70</v>
      </c>
      <c r="R37" s="39" t="s">
        <v>65</v>
      </c>
      <c r="S37" s="16">
        <v>4036.2</v>
      </c>
      <c r="T37" s="16">
        <v>224</v>
      </c>
      <c r="U37" s="16">
        <v>26</v>
      </c>
      <c r="V37" s="16">
        <v>204</v>
      </c>
      <c r="W37" s="16">
        <v>4612.8</v>
      </c>
      <c r="X37" s="16">
        <v>48</v>
      </c>
      <c r="Y37" s="16">
        <v>4981.3200000000006</v>
      </c>
      <c r="Z37" s="16">
        <v>42</v>
      </c>
    </row>
    <row r="38" spans="1:26" x14ac:dyDescent="0.25">
      <c r="A38" t="s">
        <v>59</v>
      </c>
      <c r="D38" s="39" t="s">
        <v>133</v>
      </c>
      <c r="E38" s="39" t="s">
        <v>104</v>
      </c>
      <c r="F38" s="39" t="s">
        <v>68</v>
      </c>
      <c r="G38" s="39" t="s">
        <v>68</v>
      </c>
      <c r="H38" s="39" t="s">
        <v>192</v>
      </c>
      <c r="I38" s="16">
        <v>49.065550000000002</v>
      </c>
      <c r="J38" s="16">
        <v>0</v>
      </c>
      <c r="K38" s="39" t="s">
        <v>65</v>
      </c>
      <c r="L38" s="16">
        <v>36.9</v>
      </c>
      <c r="M38" s="16">
        <v>36.825609999999998</v>
      </c>
      <c r="N38" s="16">
        <v>72.300000000000011</v>
      </c>
      <c r="O38" s="16">
        <v>0.04</v>
      </c>
      <c r="P38" s="39" t="s">
        <v>118</v>
      </c>
      <c r="Q38" s="39" t="s">
        <v>79</v>
      </c>
      <c r="R38" s="39" t="s">
        <v>65</v>
      </c>
      <c r="S38" s="16">
        <v>221.4</v>
      </c>
      <c r="T38" s="16">
        <v>2606</v>
      </c>
      <c r="U38" s="16">
        <v>46</v>
      </c>
      <c r="V38" s="16">
        <v>2606</v>
      </c>
      <c r="W38" s="16">
        <v>1822.8600000000001</v>
      </c>
      <c r="X38" s="16">
        <v>52</v>
      </c>
      <c r="Y38" s="16">
        <v>422.95</v>
      </c>
      <c r="Z38" s="16">
        <v>6</v>
      </c>
    </row>
    <row r="39" spans="1:26" x14ac:dyDescent="0.25">
      <c r="A39" t="s">
        <v>59</v>
      </c>
      <c r="D39" s="39" t="s">
        <v>105</v>
      </c>
      <c r="E39" s="39" t="s">
        <v>106</v>
      </c>
      <c r="F39" s="39" t="s">
        <v>63</v>
      </c>
      <c r="G39" s="39" t="s">
        <v>64</v>
      </c>
      <c r="H39" s="39" t="s">
        <v>192</v>
      </c>
      <c r="I39" s="16">
        <v>34.999449999999996</v>
      </c>
      <c r="J39" s="16">
        <v>0</v>
      </c>
      <c r="K39" s="39" t="s">
        <v>65</v>
      </c>
      <c r="L39" s="16">
        <v>3519</v>
      </c>
      <c r="M39" s="16">
        <v>3519</v>
      </c>
      <c r="N39" s="16">
        <v>5413.8003399999998</v>
      </c>
      <c r="O39" s="16">
        <v>1.47</v>
      </c>
      <c r="P39" s="39" t="s">
        <v>192</v>
      </c>
      <c r="Q39" s="39" t="s">
        <v>192</v>
      </c>
      <c r="R39" s="39" t="s">
        <v>65</v>
      </c>
      <c r="S39" s="16">
        <v>6686.1</v>
      </c>
      <c r="T39" s="16">
        <v>0</v>
      </c>
      <c r="U39" s="16">
        <v>-2</v>
      </c>
      <c r="V39" s="16">
        <v>0</v>
      </c>
      <c r="W39" s="16">
        <v>0</v>
      </c>
      <c r="X39" s="16">
        <v>0</v>
      </c>
      <c r="Y39" s="16">
        <v>10827.6</v>
      </c>
      <c r="Z39" s="16">
        <v>2</v>
      </c>
    </row>
    <row r="40" spans="1:26" x14ac:dyDescent="0.25">
      <c r="A40" t="s">
        <v>59</v>
      </c>
      <c r="D40" s="39" t="s">
        <v>107</v>
      </c>
      <c r="E40" s="39" t="s">
        <v>108</v>
      </c>
      <c r="F40" s="39" t="s">
        <v>63</v>
      </c>
      <c r="G40" s="39" t="s">
        <v>64</v>
      </c>
      <c r="H40" s="39" t="s">
        <v>192</v>
      </c>
      <c r="I40" s="16">
        <v>34.998939999999997</v>
      </c>
      <c r="J40" s="16">
        <v>0</v>
      </c>
      <c r="K40" s="39" t="s">
        <v>65</v>
      </c>
      <c r="L40" s="16">
        <v>614</v>
      </c>
      <c r="M40" s="16">
        <v>614</v>
      </c>
      <c r="N40" s="16">
        <v>944.59998000000007</v>
      </c>
      <c r="O40" s="16">
        <v>5.18</v>
      </c>
      <c r="P40" s="39" t="s">
        <v>192</v>
      </c>
      <c r="Q40" s="39" t="s">
        <v>192</v>
      </c>
      <c r="R40" s="39" t="s">
        <v>65</v>
      </c>
      <c r="S40" s="16">
        <v>614</v>
      </c>
      <c r="T40" s="16">
        <v>2</v>
      </c>
      <c r="U40" s="16">
        <v>-1</v>
      </c>
      <c r="V40" s="16">
        <v>2</v>
      </c>
      <c r="W40" s="16">
        <v>0</v>
      </c>
      <c r="X40" s="16">
        <v>0</v>
      </c>
      <c r="Y40" s="16">
        <v>944.59999999999991</v>
      </c>
      <c r="Z40" s="16">
        <v>1</v>
      </c>
    </row>
    <row r="41" spans="1:26" x14ac:dyDescent="0.25">
      <c r="A41" t="s">
        <v>59</v>
      </c>
      <c r="D41" s="39" t="s">
        <v>111</v>
      </c>
      <c r="E41" s="39" t="s">
        <v>112</v>
      </c>
      <c r="F41" s="39" t="s">
        <v>63</v>
      </c>
      <c r="G41" s="39" t="s">
        <v>192</v>
      </c>
      <c r="H41" s="39" t="s">
        <v>109</v>
      </c>
      <c r="I41" s="16">
        <v>100</v>
      </c>
      <c r="J41" s="16">
        <v>0</v>
      </c>
      <c r="K41" s="39" t="s">
        <v>65</v>
      </c>
      <c r="L41" s="16">
        <v>0</v>
      </c>
      <c r="M41" s="16">
        <v>0</v>
      </c>
      <c r="N41" s="16">
        <v>114.20000000000002</v>
      </c>
      <c r="O41" s="16">
        <v>0</v>
      </c>
      <c r="P41" s="39" t="s">
        <v>137</v>
      </c>
      <c r="Q41" s="39" t="s">
        <v>110</v>
      </c>
      <c r="R41" s="39" t="s">
        <v>65</v>
      </c>
      <c r="S41" s="16">
        <v>0</v>
      </c>
      <c r="T41" s="16">
        <v>-6</v>
      </c>
      <c r="U41" s="16">
        <v>-3</v>
      </c>
      <c r="V41" s="16">
        <v>-6</v>
      </c>
      <c r="W41" s="16">
        <v>0</v>
      </c>
      <c r="X41" s="16">
        <v>0</v>
      </c>
      <c r="Y41" s="16">
        <v>342.59999999999997</v>
      </c>
      <c r="Z41" s="16">
        <v>3</v>
      </c>
    </row>
    <row r="42" spans="1:26" x14ac:dyDescent="0.25">
      <c r="A42" t="s">
        <v>59</v>
      </c>
      <c r="D42" s="39" t="s">
        <v>113</v>
      </c>
      <c r="E42" s="39" t="s">
        <v>114</v>
      </c>
      <c r="F42" s="39" t="s">
        <v>63</v>
      </c>
      <c r="G42" s="39" t="s">
        <v>192</v>
      </c>
      <c r="H42" s="39" t="s">
        <v>109</v>
      </c>
      <c r="I42" s="16">
        <v>100</v>
      </c>
      <c r="J42" s="16">
        <v>0</v>
      </c>
      <c r="K42" s="39" t="s">
        <v>65</v>
      </c>
      <c r="L42" s="16">
        <v>0</v>
      </c>
      <c r="M42" s="16">
        <v>0</v>
      </c>
      <c r="N42" s="16">
        <v>346.3</v>
      </c>
      <c r="O42" s="16">
        <v>0</v>
      </c>
      <c r="P42" s="39" t="s">
        <v>137</v>
      </c>
      <c r="Q42" s="39" t="s">
        <v>110</v>
      </c>
      <c r="R42" s="39" t="s">
        <v>65</v>
      </c>
      <c r="S42" s="16">
        <v>0</v>
      </c>
      <c r="T42" s="16">
        <v>-3</v>
      </c>
      <c r="U42" s="16">
        <v>-1</v>
      </c>
      <c r="V42" s="16">
        <v>-3</v>
      </c>
      <c r="W42" s="16">
        <v>0</v>
      </c>
      <c r="X42" s="16">
        <v>0</v>
      </c>
      <c r="Y42" s="16">
        <v>346.3</v>
      </c>
      <c r="Z42" s="16">
        <v>1</v>
      </c>
    </row>
    <row r="43" spans="1:26" x14ac:dyDescent="0.25">
      <c r="A43" t="s">
        <v>59</v>
      </c>
      <c r="D43" t="s">
        <v>62</v>
      </c>
      <c r="I43">
        <f>SUBTOTAL(109,Item[Profit %])</f>
        <v>1009.8024400000002</v>
      </c>
      <c r="J43">
        <f>SUBTOTAL(109,Item[Scrap %])</f>
        <v>0</v>
      </c>
      <c r="L43">
        <f>SUBTOTAL(109,Item[Standard Cost])</f>
        <v>11159</v>
      </c>
      <c r="M43">
        <f>SUBTOTAL(109,Item[Unit Cost])</f>
        <v>11118.273590000001</v>
      </c>
      <c r="N43">
        <f>SUBTOTAL(109,Item[Unit Price])</f>
        <v>16485.800320000002</v>
      </c>
      <c r="O43">
        <f>SUBTOTAL(109,Item[Unit Volume])</f>
        <v>19.14</v>
      </c>
      <c r="S43">
        <f>SUBTOTAL(109,Item[COGS (LCY)])</f>
        <v>336051.91000000003</v>
      </c>
      <c r="T43">
        <f>SUBTOTAL(109,Item[Inventory])</f>
        <v>8878</v>
      </c>
      <c r="U43">
        <f>SUBTOTAL(109,Item[Net Change])</f>
        <v>68</v>
      </c>
      <c r="V43">
        <f>SUBTOTAL(109,Item[Net Invoiced Qty.])</f>
        <v>8724</v>
      </c>
      <c r="W43">
        <f>SUBTOTAL(109,Item[Purchases (LCY)])</f>
        <v>221099.27999999997</v>
      </c>
      <c r="X43">
        <f>SUBTOTAL(109,Item[Purchases (Qty.)])</f>
        <v>1289</v>
      </c>
      <c r="Y43">
        <f>SUBTOTAL(109,Item[Sales (LCY)])</f>
        <v>421443.41999999993</v>
      </c>
      <c r="Z43">
        <f>SUBTOTAL(109,Item[Sales (Qty.)])</f>
        <v>1521</v>
      </c>
    </row>
  </sheetData>
  <pageMargins left="0.7" right="0.7" top="0.75" bottom="0.75" header="0.3" footer="0.3"/>
  <pageSetup scale="27" fitToHeight="0" orientation="landscape"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8"/>
  <sheetViews>
    <sheetView topLeftCell="B2" workbookViewId="0"/>
  </sheetViews>
  <sheetFormatPr defaultRowHeight="14.25" x14ac:dyDescent="0.25"/>
  <cols>
    <col min="1" max="1" width="9.140625" style="40" hidden="1" customWidth="1"/>
    <col min="2" max="2" width="9.140625" style="40"/>
    <col min="3" max="3" width="18.28515625" style="47" customWidth="1"/>
    <col min="4" max="4" width="75" style="48" customWidth="1"/>
    <col min="5" max="16384" width="9.140625" style="40"/>
  </cols>
  <sheetData>
    <row r="1" spans="1:7" hidden="1" x14ac:dyDescent="0.25">
      <c r="A1" s="40" t="s">
        <v>202</v>
      </c>
    </row>
    <row r="6" spans="1:7" ht="26.25" x14ac:dyDescent="0.25">
      <c r="C6" s="52" t="s">
        <v>471</v>
      </c>
    </row>
    <row r="7" spans="1:7" x14ac:dyDescent="0.25">
      <c r="C7" s="49"/>
      <c r="D7" s="50"/>
    </row>
    <row r="8" spans="1:7" x14ac:dyDescent="0.25">
      <c r="C8" s="49" t="s">
        <v>475</v>
      </c>
      <c r="D8" s="50" t="s">
        <v>476</v>
      </c>
    </row>
    <row r="9" spans="1:7" x14ac:dyDescent="0.25">
      <c r="C9" s="49"/>
      <c r="D9" s="50"/>
    </row>
    <row r="10" spans="1:7" ht="42.75" x14ac:dyDescent="0.25">
      <c r="C10" s="49" t="s">
        <v>185</v>
      </c>
      <c r="D10" s="50" t="s">
        <v>186</v>
      </c>
      <c r="E10" s="43" t="s">
        <v>472</v>
      </c>
    </row>
    <row r="11" spans="1:7" x14ac:dyDescent="0.25">
      <c r="C11" s="49"/>
      <c r="D11" s="50"/>
      <c r="G11" s="51"/>
    </row>
    <row r="12" spans="1:7" x14ac:dyDescent="0.25">
      <c r="C12" s="41" t="s">
        <v>453</v>
      </c>
      <c r="D12" s="42" t="s">
        <v>454</v>
      </c>
      <c r="E12" s="43" t="s">
        <v>455</v>
      </c>
    </row>
    <row r="13" spans="1:7" x14ac:dyDescent="0.25">
      <c r="C13" s="41"/>
      <c r="D13" s="42"/>
      <c r="E13" s="43"/>
    </row>
    <row r="14" spans="1:7" ht="28.5" x14ac:dyDescent="0.25">
      <c r="C14" s="41" t="s">
        <v>456</v>
      </c>
      <c r="D14" s="42" t="s">
        <v>457</v>
      </c>
      <c r="E14" s="43" t="s">
        <v>458</v>
      </c>
    </row>
    <row r="15" spans="1:7" x14ac:dyDescent="0.25">
      <c r="C15" s="41"/>
      <c r="D15" s="42"/>
      <c r="E15" s="43"/>
    </row>
    <row r="16" spans="1:7" ht="28.5" x14ac:dyDescent="0.25">
      <c r="C16" s="44" t="s">
        <v>459</v>
      </c>
      <c r="D16" s="42" t="s">
        <v>460</v>
      </c>
      <c r="E16" s="43" t="s">
        <v>461</v>
      </c>
    </row>
    <row r="17" spans="3:7" x14ac:dyDescent="0.25">
      <c r="C17" s="41"/>
      <c r="D17" s="42"/>
      <c r="E17" s="45"/>
    </row>
    <row r="18" spans="3:7" ht="28.5" x14ac:dyDescent="0.25">
      <c r="C18" s="41" t="s">
        <v>462</v>
      </c>
      <c r="D18" s="42" t="s">
        <v>463</v>
      </c>
      <c r="E18" s="43" t="s">
        <v>464</v>
      </c>
    </row>
    <row r="19" spans="3:7" x14ac:dyDescent="0.25">
      <c r="C19" s="41"/>
      <c r="D19" s="42"/>
      <c r="E19" s="45"/>
    </row>
    <row r="20" spans="3:7" x14ac:dyDescent="0.25">
      <c r="C20" s="41" t="s">
        <v>465</v>
      </c>
      <c r="D20" s="42" t="s">
        <v>466</v>
      </c>
      <c r="E20" s="43" t="s">
        <v>467</v>
      </c>
    </row>
    <row r="21" spans="3:7" x14ac:dyDescent="0.25">
      <c r="C21" s="41"/>
      <c r="D21" s="42"/>
      <c r="E21" s="45"/>
    </row>
    <row r="22" spans="3:7" x14ac:dyDescent="0.25">
      <c r="C22" s="41" t="s">
        <v>468</v>
      </c>
      <c r="D22" s="46" t="s">
        <v>469</v>
      </c>
      <c r="E22" s="43" t="s">
        <v>470</v>
      </c>
    </row>
    <row r="23" spans="3:7" x14ac:dyDescent="0.25">
      <c r="C23" s="49"/>
      <c r="D23" s="50"/>
      <c r="G23" s="51"/>
    </row>
    <row r="24" spans="3:7" ht="142.5" x14ac:dyDescent="0.25">
      <c r="C24" s="49" t="s">
        <v>187</v>
      </c>
      <c r="D24" s="50" t="s">
        <v>193</v>
      </c>
    </row>
    <row r="25" spans="3:7" x14ac:dyDescent="0.25">
      <c r="C25" s="49"/>
      <c r="D25" s="50"/>
    </row>
    <row r="26" spans="3:7" ht="42.75" x14ac:dyDescent="0.25">
      <c r="C26" s="49" t="s">
        <v>200</v>
      </c>
      <c r="D26" s="50" t="s">
        <v>201</v>
      </c>
    </row>
    <row r="28" spans="3:7" x14ac:dyDescent="0.25">
      <c r="C28" s="49" t="s">
        <v>188</v>
      </c>
      <c r="D28" s="50" t="s">
        <v>451</v>
      </c>
    </row>
  </sheetData>
  <hyperlinks>
    <hyperlink ref="E20" r:id="rId1" display="Click here to go to Jet reports homepage"/>
    <hyperlink ref="E18" r:id="rId2" display="mailto:services@jetreports.com"/>
    <hyperlink ref="E12" r:id="rId3"/>
    <hyperlink ref="E16" r:id="rId4"/>
    <hyperlink ref="E22" r:id="rId5"/>
    <hyperlink ref="E14" r:id="rId6"/>
    <hyperlink ref="E10" r:id="rId7" display="http://www.jetreports.com/download/download.php"/>
  </hyperlinks>
  <pageMargins left="0.25" right="0.25" top="0.75" bottom="0.75" header="0.3" footer="0.3"/>
  <pageSetup scale="96" orientation="landscape" r:id="rId8"/>
  <headerFooter alignWithMargins="0"/>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heetViews>
  <sheetFormatPr defaultRowHeight="15" x14ac:dyDescent="0.25"/>
  <sheetData>
    <row r="1" spans="1:27" x14ac:dyDescent="0.25">
      <c r="A1" s="11" t="s">
        <v>478</v>
      </c>
      <c r="C1" s="11" t="s">
        <v>0</v>
      </c>
      <c r="D1" s="11" t="s">
        <v>1</v>
      </c>
      <c r="E1" s="11" t="s">
        <v>473</v>
      </c>
    </row>
    <row r="3" spans="1:27" x14ac:dyDescent="0.25">
      <c r="A3" s="11" t="s">
        <v>180</v>
      </c>
      <c r="C3" s="11" t="s">
        <v>2</v>
      </c>
      <c r="D3" s="11" t="s">
        <v>3</v>
      </c>
    </row>
    <row r="4" spans="1:27" x14ac:dyDescent="0.25">
      <c r="A4" s="11" t="s">
        <v>180</v>
      </c>
      <c r="C4" s="11" t="s">
        <v>4</v>
      </c>
    </row>
    <row r="5" spans="1:27" x14ac:dyDescent="0.25">
      <c r="A5" s="11" t="s">
        <v>5</v>
      </c>
      <c r="C5" s="11" t="s">
        <v>189</v>
      </c>
      <c r="D5" s="11" t="s">
        <v>477</v>
      </c>
      <c r="E5" s="11" t="s">
        <v>474</v>
      </c>
    </row>
    <row r="6" spans="1:27" x14ac:dyDescent="0.25">
      <c r="A6" s="11" t="s">
        <v>5</v>
      </c>
      <c r="C6" s="11" t="s">
        <v>179</v>
      </c>
      <c r="D6" s="11" t="s">
        <v>6</v>
      </c>
    </row>
    <row r="7" spans="1:27" x14ac:dyDescent="0.25">
      <c r="A7" s="11" t="s">
        <v>7</v>
      </c>
      <c r="C7" s="11" t="s">
        <v>181</v>
      </c>
      <c r="D7" s="11" t="s">
        <v>191</v>
      </c>
    </row>
    <row r="9" spans="1:27" x14ac:dyDescent="0.25">
      <c r="A9" s="11" t="s">
        <v>7</v>
      </c>
      <c r="D9" s="11" t="s">
        <v>8</v>
      </c>
      <c r="E9" s="11" t="s">
        <v>48</v>
      </c>
      <c r="F9" s="11" t="s">
        <v>49</v>
      </c>
    </row>
    <row r="10" spans="1:27" x14ac:dyDescent="0.25">
      <c r="A10" s="11" t="s">
        <v>7</v>
      </c>
      <c r="D10" s="11" t="s">
        <v>9</v>
      </c>
      <c r="E10" s="11" t="s">
        <v>11</v>
      </c>
      <c r="F10" s="11" t="s">
        <v>13</v>
      </c>
      <c r="G10" s="11" t="s">
        <v>15</v>
      </c>
      <c r="H10" s="11" t="s">
        <v>17</v>
      </c>
      <c r="I10" s="11" t="s">
        <v>19</v>
      </c>
      <c r="J10" s="11" t="s">
        <v>21</v>
      </c>
      <c r="K10" s="11" t="s">
        <v>23</v>
      </c>
      <c r="L10" s="11" t="s">
        <v>25</v>
      </c>
      <c r="M10" s="11" t="s">
        <v>27</v>
      </c>
      <c r="N10" s="11" t="s">
        <v>29</v>
      </c>
      <c r="O10" s="11" t="s">
        <v>31</v>
      </c>
      <c r="P10" s="11" t="s">
        <v>33</v>
      </c>
      <c r="Q10" s="11" t="s">
        <v>35</v>
      </c>
      <c r="R10" s="11" t="s">
        <v>37</v>
      </c>
      <c r="S10" s="11" t="s">
        <v>38</v>
      </c>
      <c r="T10" s="11" t="s">
        <v>40</v>
      </c>
      <c r="U10" s="11" t="s">
        <v>41</v>
      </c>
      <c r="V10" s="11" t="s">
        <v>42</v>
      </c>
      <c r="W10" s="11" t="s">
        <v>43</v>
      </c>
      <c r="X10" s="11" t="s">
        <v>44</v>
      </c>
      <c r="Y10" s="11" t="s">
        <v>45</v>
      </c>
      <c r="Z10" s="11" t="s">
        <v>46</v>
      </c>
      <c r="AA10" s="11" t="s">
        <v>47</v>
      </c>
    </row>
    <row r="11" spans="1:27" x14ac:dyDescent="0.25">
      <c r="A11" s="11" t="s">
        <v>7</v>
      </c>
      <c r="D11" s="11" t="s">
        <v>10</v>
      </c>
      <c r="E11" s="11" t="s">
        <v>12</v>
      </c>
      <c r="F11" s="11" t="s">
        <v>14</v>
      </c>
      <c r="G11" s="11" t="s">
        <v>16</v>
      </c>
      <c r="H11" s="11" t="s">
        <v>18</v>
      </c>
      <c r="I11" s="11" t="s">
        <v>20</v>
      </c>
      <c r="J11" s="11" t="s">
        <v>22</v>
      </c>
      <c r="K11" s="11" t="s">
        <v>24</v>
      </c>
      <c r="L11" s="11" t="s">
        <v>26</v>
      </c>
      <c r="M11" s="11" t="s">
        <v>28</v>
      </c>
      <c r="N11" s="11" t="s">
        <v>30</v>
      </c>
      <c r="O11" s="11" t="s">
        <v>32</v>
      </c>
      <c r="P11" s="11" t="s">
        <v>34</v>
      </c>
      <c r="Q11" s="11" t="s">
        <v>36</v>
      </c>
      <c r="R11" s="11" t="s">
        <v>50</v>
      </c>
      <c r="S11" s="11" t="s">
        <v>39</v>
      </c>
      <c r="T11" s="11" t="s">
        <v>51</v>
      </c>
      <c r="U11" s="11" t="s">
        <v>52</v>
      </c>
      <c r="V11" s="11" t="s">
        <v>53</v>
      </c>
      <c r="W11" s="11" t="s">
        <v>54</v>
      </c>
      <c r="X11" s="11" t="s">
        <v>55</v>
      </c>
      <c r="Y11" s="11" t="s">
        <v>56</v>
      </c>
      <c r="Z11" s="11" t="s">
        <v>57</v>
      </c>
      <c r="AA11" s="11" t="s">
        <v>58</v>
      </c>
    </row>
    <row r="12" spans="1:27" x14ac:dyDescent="0.25">
      <c r="D12" s="11" t="s">
        <v>452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2"/>
  <sheetViews>
    <sheetView workbookViewId="0"/>
  </sheetViews>
  <sheetFormatPr defaultRowHeight="15" x14ac:dyDescent="0.25"/>
  <sheetData>
    <row r="1" spans="1:27" x14ac:dyDescent="0.25">
      <c r="A1" s="11" t="s">
        <v>478</v>
      </c>
      <c r="C1" s="11" t="s">
        <v>0</v>
      </c>
      <c r="D1" s="11" t="s">
        <v>1</v>
      </c>
      <c r="E1" s="11" t="s">
        <v>473</v>
      </c>
    </row>
    <row r="3" spans="1:27" x14ac:dyDescent="0.25">
      <c r="A3" s="11" t="s">
        <v>180</v>
      </c>
      <c r="C3" s="11" t="s">
        <v>2</v>
      </c>
      <c r="D3" s="11" t="s">
        <v>3</v>
      </c>
    </row>
    <row r="4" spans="1:27" x14ac:dyDescent="0.25">
      <c r="A4" s="11" t="s">
        <v>180</v>
      </c>
      <c r="C4" s="11" t="s">
        <v>4</v>
      </c>
    </row>
    <row r="5" spans="1:27" x14ac:dyDescent="0.25">
      <c r="A5" s="11" t="s">
        <v>5</v>
      </c>
      <c r="C5" s="11" t="s">
        <v>189</v>
      </c>
      <c r="D5" s="11" t="s">
        <v>477</v>
      </c>
      <c r="E5" s="11" t="s">
        <v>474</v>
      </c>
    </row>
    <row r="6" spans="1:27" x14ac:dyDescent="0.25">
      <c r="A6" s="11" t="s">
        <v>5</v>
      </c>
      <c r="C6" s="11" t="s">
        <v>179</v>
      </c>
      <c r="D6" s="11" t="s">
        <v>6</v>
      </c>
    </row>
    <row r="7" spans="1:27" x14ac:dyDescent="0.25">
      <c r="A7" s="11" t="s">
        <v>7</v>
      </c>
      <c r="C7" s="11" t="s">
        <v>181</v>
      </c>
      <c r="D7" s="11" t="s">
        <v>191</v>
      </c>
    </row>
    <row r="9" spans="1:27" x14ac:dyDescent="0.25">
      <c r="A9" s="11" t="s">
        <v>7</v>
      </c>
      <c r="D9" s="11" t="s">
        <v>8</v>
      </c>
      <c r="E9" s="11" t="s">
        <v>48</v>
      </c>
      <c r="F9" s="11" t="s">
        <v>49</v>
      </c>
    </row>
    <row r="10" spans="1:27" x14ac:dyDescent="0.25">
      <c r="A10" s="11" t="s">
        <v>7</v>
      </c>
      <c r="D10" s="11" t="s">
        <v>9</v>
      </c>
      <c r="E10" s="11" t="s">
        <v>11</v>
      </c>
      <c r="F10" s="11" t="s">
        <v>13</v>
      </c>
      <c r="G10" s="11" t="s">
        <v>15</v>
      </c>
      <c r="H10" s="11" t="s">
        <v>17</v>
      </c>
      <c r="I10" s="11" t="s">
        <v>19</v>
      </c>
      <c r="J10" s="11" t="s">
        <v>21</v>
      </c>
      <c r="K10" s="11" t="s">
        <v>23</v>
      </c>
      <c r="L10" s="11" t="s">
        <v>25</v>
      </c>
      <c r="M10" s="11" t="s">
        <v>27</v>
      </c>
      <c r="N10" s="11" t="s">
        <v>29</v>
      </c>
      <c r="O10" s="11" t="s">
        <v>31</v>
      </c>
      <c r="P10" s="11" t="s">
        <v>33</v>
      </c>
      <c r="Q10" s="11" t="s">
        <v>35</v>
      </c>
      <c r="R10" s="11" t="s">
        <v>37</v>
      </c>
      <c r="S10" s="11" t="s">
        <v>38</v>
      </c>
      <c r="T10" s="11" t="s">
        <v>40</v>
      </c>
      <c r="U10" s="11" t="s">
        <v>41</v>
      </c>
      <c r="V10" s="11" t="s">
        <v>42</v>
      </c>
      <c r="W10" s="11" t="s">
        <v>43</v>
      </c>
      <c r="X10" s="11" t="s">
        <v>44</v>
      </c>
      <c r="Y10" s="11" t="s">
        <v>45</v>
      </c>
      <c r="Z10" s="11" t="s">
        <v>46</v>
      </c>
      <c r="AA10" s="11" t="s">
        <v>47</v>
      </c>
    </row>
    <row r="11" spans="1:27" x14ac:dyDescent="0.25">
      <c r="A11" s="11" t="s">
        <v>7</v>
      </c>
      <c r="D11" s="11" t="s">
        <v>10</v>
      </c>
      <c r="E11" s="11" t="s">
        <v>12</v>
      </c>
      <c r="F11" s="11" t="s">
        <v>14</v>
      </c>
      <c r="G11" s="11" t="s">
        <v>16</v>
      </c>
      <c r="H11" s="11" t="s">
        <v>18</v>
      </c>
      <c r="I11" s="11" t="s">
        <v>20</v>
      </c>
      <c r="J11" s="11" t="s">
        <v>22</v>
      </c>
      <c r="K11" s="11" t="s">
        <v>24</v>
      </c>
      <c r="L11" s="11" t="s">
        <v>26</v>
      </c>
      <c r="M11" s="11" t="s">
        <v>28</v>
      </c>
      <c r="N11" s="11" t="s">
        <v>30</v>
      </c>
      <c r="O11" s="11" t="s">
        <v>32</v>
      </c>
      <c r="P11" s="11" t="s">
        <v>34</v>
      </c>
      <c r="Q11" s="11" t="s">
        <v>36</v>
      </c>
      <c r="R11" s="11" t="s">
        <v>50</v>
      </c>
      <c r="S11" s="11" t="s">
        <v>39</v>
      </c>
      <c r="T11" s="11" t="s">
        <v>51</v>
      </c>
      <c r="U11" s="11" t="s">
        <v>52</v>
      </c>
      <c r="V11" s="11" t="s">
        <v>53</v>
      </c>
      <c r="W11" s="11" t="s">
        <v>54</v>
      </c>
      <c r="X11" s="11" t="s">
        <v>55</v>
      </c>
      <c r="Y11" s="11" t="s">
        <v>56</v>
      </c>
      <c r="Z11" s="11" t="s">
        <v>57</v>
      </c>
      <c r="AA11" s="11" t="s">
        <v>58</v>
      </c>
    </row>
    <row r="12" spans="1:27" x14ac:dyDescent="0.25">
      <c r="D12" s="11" t="s">
        <v>452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43"/>
  <sheetViews>
    <sheetView workbookViewId="0"/>
  </sheetViews>
  <sheetFormatPr defaultRowHeight="15" x14ac:dyDescent="0.25"/>
  <sheetData>
    <row r="1" spans="1:49" x14ac:dyDescent="0.25">
      <c r="A1" s="11" t="s">
        <v>480</v>
      </c>
      <c r="C1" s="11" t="s">
        <v>0</v>
      </c>
      <c r="D1" s="11" t="s">
        <v>60</v>
      </c>
      <c r="E1" s="11" t="s">
        <v>61</v>
      </c>
      <c r="F1" s="11" t="s">
        <v>61</v>
      </c>
      <c r="G1" s="11" t="s">
        <v>61</v>
      </c>
      <c r="H1" s="11" t="s">
        <v>61</v>
      </c>
      <c r="I1" s="11" t="s">
        <v>61</v>
      </c>
      <c r="J1" s="11" t="s">
        <v>61</v>
      </c>
      <c r="K1" s="11" t="s">
        <v>61</v>
      </c>
      <c r="L1" s="11" t="s">
        <v>61</v>
      </c>
      <c r="M1" s="11" t="s">
        <v>61</v>
      </c>
      <c r="N1" s="11" t="s">
        <v>61</v>
      </c>
      <c r="O1" s="11" t="s">
        <v>61</v>
      </c>
      <c r="P1" s="11" t="s">
        <v>61</v>
      </c>
      <c r="Q1" s="11" t="s">
        <v>61</v>
      </c>
      <c r="R1" s="11" t="s">
        <v>61</v>
      </c>
      <c r="S1" s="11" t="s">
        <v>61</v>
      </c>
      <c r="T1" s="11" t="s">
        <v>61</v>
      </c>
      <c r="U1" s="11" t="s">
        <v>61</v>
      </c>
      <c r="V1" s="11" t="s">
        <v>61</v>
      </c>
      <c r="W1" s="11" t="s">
        <v>61</v>
      </c>
      <c r="X1" s="11" t="s">
        <v>61</v>
      </c>
      <c r="Y1" s="11" t="s">
        <v>61</v>
      </c>
      <c r="Z1" s="11" t="s">
        <v>61</v>
      </c>
      <c r="AA1" s="11" t="s">
        <v>473</v>
      </c>
    </row>
    <row r="3" spans="1:49" x14ac:dyDescent="0.25">
      <c r="A3" s="11" t="s">
        <v>180</v>
      </c>
      <c r="C3" s="11" t="s">
        <v>2</v>
      </c>
      <c r="D3" s="11" t="s">
        <v>3</v>
      </c>
    </row>
    <row r="4" spans="1:49" x14ac:dyDescent="0.25">
      <c r="A4" s="11" t="s">
        <v>180</v>
      </c>
      <c r="C4" s="11" t="s">
        <v>4</v>
      </c>
    </row>
    <row r="5" spans="1:49" x14ac:dyDescent="0.25">
      <c r="A5" s="11" t="s">
        <v>5</v>
      </c>
      <c r="C5" s="11" t="s">
        <v>189</v>
      </c>
      <c r="D5" s="11" t="s">
        <v>477</v>
      </c>
      <c r="AA5" s="11" t="s">
        <v>474</v>
      </c>
    </row>
    <row r="6" spans="1:49" x14ac:dyDescent="0.25">
      <c r="A6" s="11" t="s">
        <v>5</v>
      </c>
      <c r="C6" s="11" t="s">
        <v>179</v>
      </c>
      <c r="D6" s="11" t="s">
        <v>6</v>
      </c>
    </row>
    <row r="7" spans="1:49" x14ac:dyDescent="0.25">
      <c r="A7" s="11" t="s">
        <v>7</v>
      </c>
      <c r="C7" s="11" t="s">
        <v>181</v>
      </c>
      <c r="D7" s="11" t="s">
        <v>191</v>
      </c>
    </row>
    <row r="9" spans="1:49" x14ac:dyDescent="0.25">
      <c r="A9" s="11" t="s">
        <v>7</v>
      </c>
      <c r="D9" s="11" t="s">
        <v>8</v>
      </c>
      <c r="AA9" s="11" t="s">
        <v>48</v>
      </c>
      <c r="AB9" s="11" t="s">
        <v>49</v>
      </c>
    </row>
    <row r="10" spans="1:49" x14ac:dyDescent="0.25">
      <c r="A10" s="11" t="s">
        <v>7</v>
      </c>
      <c r="D10" s="11" t="s">
        <v>9</v>
      </c>
      <c r="AA10" s="11" t="s">
        <v>11</v>
      </c>
      <c r="AB10" s="11" t="s">
        <v>13</v>
      </c>
      <c r="AC10" s="11" t="s">
        <v>15</v>
      </c>
      <c r="AD10" s="11" t="s">
        <v>17</v>
      </c>
      <c r="AE10" s="11" t="s">
        <v>19</v>
      </c>
      <c r="AF10" s="11" t="s">
        <v>21</v>
      </c>
      <c r="AG10" s="11" t="s">
        <v>23</v>
      </c>
      <c r="AH10" s="11" t="s">
        <v>25</v>
      </c>
      <c r="AI10" s="11" t="s">
        <v>27</v>
      </c>
      <c r="AJ10" s="11" t="s">
        <v>29</v>
      </c>
      <c r="AK10" s="11" t="s">
        <v>31</v>
      </c>
      <c r="AL10" s="11" t="s">
        <v>33</v>
      </c>
      <c r="AM10" s="11" t="s">
        <v>35</v>
      </c>
      <c r="AN10" s="11" t="s">
        <v>37</v>
      </c>
      <c r="AO10" s="11" t="s">
        <v>38</v>
      </c>
      <c r="AP10" s="11" t="s">
        <v>40</v>
      </c>
      <c r="AQ10" s="11" t="s">
        <v>41</v>
      </c>
      <c r="AR10" s="11" t="s">
        <v>42</v>
      </c>
      <c r="AS10" s="11" t="s">
        <v>43</v>
      </c>
      <c r="AT10" s="11" t="s">
        <v>44</v>
      </c>
      <c r="AU10" s="11" t="s">
        <v>45</v>
      </c>
      <c r="AV10" s="11" t="s">
        <v>46</v>
      </c>
      <c r="AW10" s="11" t="s">
        <v>47</v>
      </c>
    </row>
    <row r="11" spans="1:49" x14ac:dyDescent="0.25">
      <c r="A11" s="11" t="s">
        <v>7</v>
      </c>
      <c r="D11" s="11" t="s">
        <v>10</v>
      </c>
      <c r="AA11" s="11" t="s">
        <v>12</v>
      </c>
      <c r="AB11" s="11" t="s">
        <v>14</v>
      </c>
      <c r="AC11" s="11" t="s">
        <v>16</v>
      </c>
      <c r="AD11" s="11" t="s">
        <v>18</v>
      </c>
      <c r="AE11" s="11" t="s">
        <v>20</v>
      </c>
      <c r="AF11" s="11" t="s">
        <v>22</v>
      </c>
      <c r="AG11" s="11" t="s">
        <v>24</v>
      </c>
      <c r="AH11" s="11" t="s">
        <v>26</v>
      </c>
      <c r="AI11" s="11" t="s">
        <v>28</v>
      </c>
      <c r="AJ11" s="11" t="s">
        <v>30</v>
      </c>
      <c r="AK11" s="11" t="s">
        <v>32</v>
      </c>
      <c r="AL11" s="11" t="s">
        <v>34</v>
      </c>
      <c r="AM11" s="11" t="s">
        <v>36</v>
      </c>
      <c r="AN11" s="11" t="s">
        <v>50</v>
      </c>
      <c r="AO11" s="11" t="s">
        <v>39</v>
      </c>
      <c r="AP11" s="11" t="s">
        <v>51</v>
      </c>
      <c r="AQ11" s="11" t="s">
        <v>52</v>
      </c>
      <c r="AR11" s="11" t="s">
        <v>53</v>
      </c>
      <c r="AS11" s="11" t="s">
        <v>54</v>
      </c>
      <c r="AT11" s="11" t="s">
        <v>55</v>
      </c>
      <c r="AU11" s="11" t="s">
        <v>56</v>
      </c>
      <c r="AV11" s="11" t="s">
        <v>57</v>
      </c>
      <c r="AW11" s="11" t="s">
        <v>58</v>
      </c>
    </row>
    <row r="12" spans="1:49" x14ac:dyDescent="0.25">
      <c r="D12" s="11" t="s">
        <v>11</v>
      </c>
      <c r="E12" s="11" t="s">
        <v>13</v>
      </c>
      <c r="F12" s="11" t="s">
        <v>15</v>
      </c>
      <c r="G12" s="11" t="s">
        <v>17</v>
      </c>
      <c r="H12" s="11" t="s">
        <v>19</v>
      </c>
      <c r="I12" s="11" t="s">
        <v>21</v>
      </c>
      <c r="J12" s="11" t="s">
        <v>23</v>
      </c>
      <c r="K12" s="11" t="s">
        <v>25</v>
      </c>
      <c r="L12" s="11" t="s">
        <v>27</v>
      </c>
      <c r="M12" s="11" t="s">
        <v>29</v>
      </c>
      <c r="N12" s="11" t="s">
        <v>31</v>
      </c>
      <c r="O12" s="11" t="s">
        <v>33</v>
      </c>
      <c r="P12" s="11" t="s">
        <v>35</v>
      </c>
      <c r="Q12" s="11" t="s">
        <v>37</v>
      </c>
      <c r="R12" s="11" t="s">
        <v>38</v>
      </c>
      <c r="S12" s="11" t="s">
        <v>40</v>
      </c>
      <c r="T12" s="11" t="s">
        <v>41</v>
      </c>
      <c r="U12" s="11" t="s">
        <v>42</v>
      </c>
      <c r="V12" s="11" t="s">
        <v>43</v>
      </c>
      <c r="W12" s="11" t="s">
        <v>44</v>
      </c>
      <c r="X12" s="11" t="s">
        <v>45</v>
      </c>
      <c r="Y12" s="11" t="s">
        <v>46</v>
      </c>
      <c r="Z12" s="11" t="s">
        <v>47</v>
      </c>
    </row>
    <row r="13" spans="1:49" x14ac:dyDescent="0.25">
      <c r="A13" s="11" t="s">
        <v>59</v>
      </c>
      <c r="D13" s="11" t="s">
        <v>212</v>
      </c>
      <c r="E13" s="11" t="s">
        <v>213</v>
      </c>
      <c r="F13" s="11" t="s">
        <v>63</v>
      </c>
      <c r="G13" s="11" t="s">
        <v>69</v>
      </c>
      <c r="I13" s="11" t="s">
        <v>230</v>
      </c>
      <c r="J13" s="11" t="s">
        <v>115</v>
      </c>
      <c r="K13" s="11" t="s">
        <v>65</v>
      </c>
      <c r="L13" s="11" t="s">
        <v>231</v>
      </c>
      <c r="M13" s="11" t="s">
        <v>232</v>
      </c>
      <c r="N13" s="11" t="s">
        <v>233</v>
      </c>
      <c r="O13" s="11" t="s">
        <v>206</v>
      </c>
      <c r="P13" s="11" t="s">
        <v>121</v>
      </c>
      <c r="Q13" s="11" t="s">
        <v>70</v>
      </c>
      <c r="R13" s="11" t="s">
        <v>65</v>
      </c>
      <c r="S13" s="11" t="s">
        <v>234</v>
      </c>
      <c r="T13" s="11" t="s">
        <v>203</v>
      </c>
      <c r="U13" s="11" t="s">
        <v>172</v>
      </c>
      <c r="V13" s="11" t="s">
        <v>235</v>
      </c>
      <c r="W13" s="11" t="s">
        <v>236</v>
      </c>
      <c r="X13" s="11" t="s">
        <v>237</v>
      </c>
      <c r="Y13" s="11" t="s">
        <v>238</v>
      </c>
      <c r="Z13" s="11" t="s">
        <v>196</v>
      </c>
    </row>
    <row r="14" spans="1:49" x14ac:dyDescent="0.25">
      <c r="A14" s="11" t="s">
        <v>59</v>
      </c>
      <c r="D14" s="11" t="s">
        <v>71</v>
      </c>
      <c r="E14" s="11" t="s">
        <v>72</v>
      </c>
      <c r="F14" s="11" t="s">
        <v>63</v>
      </c>
      <c r="G14" s="11" t="s">
        <v>69</v>
      </c>
      <c r="I14" s="11" t="s">
        <v>239</v>
      </c>
      <c r="J14" s="11" t="s">
        <v>115</v>
      </c>
      <c r="K14" s="11" t="s">
        <v>65</v>
      </c>
      <c r="L14" s="11" t="s">
        <v>240</v>
      </c>
      <c r="M14" s="11" t="s">
        <v>241</v>
      </c>
      <c r="N14" s="11" t="s">
        <v>242</v>
      </c>
      <c r="O14" s="11" t="s">
        <v>122</v>
      </c>
      <c r="P14" s="11" t="s">
        <v>116</v>
      </c>
      <c r="Q14" s="11" t="s">
        <v>67</v>
      </c>
      <c r="R14" s="11" t="s">
        <v>65</v>
      </c>
      <c r="S14" s="11" t="s">
        <v>243</v>
      </c>
      <c r="T14" s="11" t="s">
        <v>205</v>
      </c>
      <c r="U14" s="11" t="s">
        <v>244</v>
      </c>
      <c r="V14" s="11" t="s">
        <v>245</v>
      </c>
      <c r="W14" s="11" t="s">
        <v>246</v>
      </c>
      <c r="X14" s="11" t="s">
        <v>247</v>
      </c>
      <c r="Y14" s="11" t="s">
        <v>248</v>
      </c>
      <c r="Z14" s="11" t="s">
        <v>249</v>
      </c>
    </row>
    <row r="15" spans="1:49" x14ac:dyDescent="0.25">
      <c r="A15" s="11" t="s">
        <v>59</v>
      </c>
      <c r="D15" s="11" t="s">
        <v>73</v>
      </c>
      <c r="E15" s="11" t="s">
        <v>74</v>
      </c>
      <c r="F15" s="11" t="s">
        <v>63</v>
      </c>
      <c r="G15" s="11" t="s">
        <v>69</v>
      </c>
      <c r="I15" s="11" t="s">
        <v>250</v>
      </c>
      <c r="J15" s="11" t="s">
        <v>115</v>
      </c>
      <c r="K15" s="11" t="s">
        <v>65</v>
      </c>
      <c r="L15" s="11" t="s">
        <v>251</v>
      </c>
      <c r="M15" s="11" t="s">
        <v>252</v>
      </c>
      <c r="N15" s="11" t="s">
        <v>253</v>
      </c>
      <c r="O15" s="11" t="s">
        <v>123</v>
      </c>
      <c r="P15" s="11" t="s">
        <v>121</v>
      </c>
      <c r="Q15" s="11" t="s">
        <v>70</v>
      </c>
      <c r="R15" s="11" t="s">
        <v>65</v>
      </c>
      <c r="S15" s="11" t="s">
        <v>254</v>
      </c>
      <c r="T15" s="11" t="s">
        <v>255</v>
      </c>
      <c r="U15" s="11" t="s">
        <v>198</v>
      </c>
      <c r="V15" s="11" t="s">
        <v>256</v>
      </c>
      <c r="W15" s="11" t="s">
        <v>115</v>
      </c>
      <c r="X15" s="11" t="s">
        <v>115</v>
      </c>
      <c r="Y15" s="11" t="s">
        <v>257</v>
      </c>
      <c r="Z15" s="11" t="s">
        <v>258</v>
      </c>
    </row>
    <row r="16" spans="1:49" x14ac:dyDescent="0.25">
      <c r="A16" s="11" t="s">
        <v>59</v>
      </c>
      <c r="D16" s="11" t="s">
        <v>214</v>
      </c>
      <c r="E16" s="11" t="s">
        <v>215</v>
      </c>
      <c r="F16" s="11" t="s">
        <v>63</v>
      </c>
      <c r="G16" s="11" t="s">
        <v>69</v>
      </c>
      <c r="I16" s="11" t="s">
        <v>259</v>
      </c>
      <c r="J16" s="11" t="s">
        <v>115</v>
      </c>
      <c r="K16" s="11" t="s">
        <v>65</v>
      </c>
      <c r="L16" s="11" t="s">
        <v>260</v>
      </c>
      <c r="M16" s="11" t="s">
        <v>261</v>
      </c>
      <c r="N16" s="11" t="s">
        <v>262</v>
      </c>
      <c r="O16" s="11" t="s">
        <v>122</v>
      </c>
      <c r="P16" s="11" t="s">
        <v>121</v>
      </c>
      <c r="Q16" s="11" t="s">
        <v>70</v>
      </c>
      <c r="R16" s="11" t="s">
        <v>65</v>
      </c>
      <c r="S16" s="11" t="s">
        <v>263</v>
      </c>
      <c r="T16" s="11" t="s">
        <v>264</v>
      </c>
      <c r="U16" s="11" t="s">
        <v>265</v>
      </c>
      <c r="V16" s="11" t="s">
        <v>266</v>
      </c>
      <c r="W16" s="11" t="s">
        <v>267</v>
      </c>
      <c r="X16" s="11" t="s">
        <v>195</v>
      </c>
      <c r="Y16" s="11" t="s">
        <v>268</v>
      </c>
      <c r="Z16" s="11" t="s">
        <v>269</v>
      </c>
    </row>
    <row r="17" spans="1:26" x14ac:dyDescent="0.25">
      <c r="A17" s="11" t="s">
        <v>59</v>
      </c>
      <c r="D17" s="11" t="s">
        <v>75</v>
      </c>
      <c r="E17" s="11" t="s">
        <v>76</v>
      </c>
      <c r="F17" s="11" t="s">
        <v>63</v>
      </c>
      <c r="G17" s="11" t="s">
        <v>69</v>
      </c>
      <c r="I17" s="11" t="s">
        <v>270</v>
      </c>
      <c r="J17" s="11" t="s">
        <v>115</v>
      </c>
      <c r="K17" s="11" t="s">
        <v>65</v>
      </c>
      <c r="L17" s="11" t="s">
        <v>271</v>
      </c>
      <c r="M17" s="11" t="s">
        <v>272</v>
      </c>
      <c r="N17" s="11" t="s">
        <v>273</v>
      </c>
      <c r="O17" s="11" t="s">
        <v>119</v>
      </c>
      <c r="P17" s="11" t="s">
        <v>116</v>
      </c>
      <c r="Q17" s="11" t="s">
        <v>67</v>
      </c>
      <c r="R17" s="11" t="s">
        <v>65</v>
      </c>
      <c r="S17" s="11" t="s">
        <v>274</v>
      </c>
      <c r="T17" s="11" t="s">
        <v>275</v>
      </c>
      <c r="U17" s="11" t="s">
        <v>276</v>
      </c>
      <c r="V17" s="11" t="s">
        <v>277</v>
      </c>
      <c r="W17" s="11" t="s">
        <v>278</v>
      </c>
      <c r="X17" s="11" t="s">
        <v>279</v>
      </c>
      <c r="Y17" s="11" t="s">
        <v>280</v>
      </c>
      <c r="Z17" s="11" t="s">
        <v>197</v>
      </c>
    </row>
    <row r="18" spans="1:26" x14ac:dyDescent="0.25">
      <c r="A18" s="11" t="s">
        <v>59</v>
      </c>
      <c r="D18" s="11" t="s">
        <v>216</v>
      </c>
      <c r="E18" s="11" t="s">
        <v>217</v>
      </c>
      <c r="F18" s="11" t="s">
        <v>63</v>
      </c>
      <c r="G18" s="11" t="s">
        <v>66</v>
      </c>
      <c r="I18" s="11" t="s">
        <v>281</v>
      </c>
      <c r="J18" s="11" t="s">
        <v>115</v>
      </c>
      <c r="K18" s="11" t="s">
        <v>65</v>
      </c>
      <c r="L18" s="11" t="s">
        <v>282</v>
      </c>
      <c r="M18" s="11" t="s">
        <v>282</v>
      </c>
      <c r="N18" s="11" t="s">
        <v>283</v>
      </c>
      <c r="O18" s="11" t="s">
        <v>284</v>
      </c>
      <c r="P18" s="11" t="s">
        <v>116</v>
      </c>
      <c r="Q18" s="11" t="s">
        <v>67</v>
      </c>
      <c r="R18" s="11" t="s">
        <v>65</v>
      </c>
      <c r="S18" s="11" t="s">
        <v>285</v>
      </c>
      <c r="T18" s="11" t="s">
        <v>286</v>
      </c>
      <c r="U18" s="11" t="s">
        <v>287</v>
      </c>
      <c r="V18" s="11" t="s">
        <v>286</v>
      </c>
      <c r="W18" s="11" t="s">
        <v>288</v>
      </c>
      <c r="X18" s="11" t="s">
        <v>289</v>
      </c>
      <c r="Y18" s="11" t="s">
        <v>290</v>
      </c>
      <c r="Z18" s="11" t="s">
        <v>127</v>
      </c>
    </row>
    <row r="19" spans="1:26" x14ac:dyDescent="0.25">
      <c r="A19" s="11" t="s">
        <v>59</v>
      </c>
      <c r="D19" s="11" t="s">
        <v>77</v>
      </c>
      <c r="E19" s="11" t="s">
        <v>78</v>
      </c>
      <c r="F19" s="11" t="s">
        <v>63</v>
      </c>
      <c r="G19" s="11" t="s">
        <v>69</v>
      </c>
      <c r="I19" s="11" t="s">
        <v>291</v>
      </c>
      <c r="J19" s="11" t="s">
        <v>115</v>
      </c>
      <c r="K19" s="11" t="s">
        <v>65</v>
      </c>
      <c r="L19" s="11" t="s">
        <v>292</v>
      </c>
      <c r="M19" s="11" t="s">
        <v>293</v>
      </c>
      <c r="N19" s="11" t="s">
        <v>294</v>
      </c>
      <c r="O19" s="11" t="s">
        <v>124</v>
      </c>
      <c r="P19" s="11" t="s">
        <v>118</v>
      </c>
      <c r="Q19" s="11" t="s">
        <v>79</v>
      </c>
      <c r="R19" s="11" t="s">
        <v>65</v>
      </c>
      <c r="S19" s="11" t="s">
        <v>295</v>
      </c>
      <c r="T19" s="11" t="s">
        <v>296</v>
      </c>
      <c r="U19" s="11" t="s">
        <v>297</v>
      </c>
      <c r="V19" s="11" t="s">
        <v>298</v>
      </c>
      <c r="W19" s="11" t="s">
        <v>299</v>
      </c>
      <c r="X19" s="11" t="s">
        <v>115</v>
      </c>
      <c r="Y19" s="11" t="s">
        <v>300</v>
      </c>
      <c r="Z19" s="11" t="s">
        <v>301</v>
      </c>
    </row>
    <row r="20" spans="1:26" x14ac:dyDescent="0.25">
      <c r="A20" s="11" t="s">
        <v>59</v>
      </c>
      <c r="D20" s="11" t="s">
        <v>80</v>
      </c>
      <c r="E20" s="11" t="s">
        <v>81</v>
      </c>
      <c r="F20" s="11" t="s">
        <v>63</v>
      </c>
      <c r="G20" s="11" t="s">
        <v>66</v>
      </c>
      <c r="I20" s="11" t="s">
        <v>302</v>
      </c>
      <c r="J20" s="11" t="s">
        <v>115</v>
      </c>
      <c r="K20" s="11" t="s">
        <v>65</v>
      </c>
      <c r="L20" s="11" t="s">
        <v>303</v>
      </c>
      <c r="M20" s="11" t="s">
        <v>303</v>
      </c>
      <c r="N20" s="11" t="s">
        <v>304</v>
      </c>
      <c r="O20" s="11" t="s">
        <v>125</v>
      </c>
      <c r="R20" s="11" t="s">
        <v>65</v>
      </c>
      <c r="S20" s="11" t="s">
        <v>305</v>
      </c>
      <c r="T20" s="11" t="s">
        <v>306</v>
      </c>
      <c r="U20" s="11" t="s">
        <v>307</v>
      </c>
      <c r="V20" s="11" t="s">
        <v>209</v>
      </c>
      <c r="W20" s="11" t="s">
        <v>308</v>
      </c>
      <c r="X20" s="11" t="s">
        <v>171</v>
      </c>
      <c r="Y20" s="11" t="s">
        <v>309</v>
      </c>
      <c r="Z20" s="11" t="s">
        <v>310</v>
      </c>
    </row>
    <row r="21" spans="1:26" x14ac:dyDescent="0.25">
      <c r="A21" s="11" t="s">
        <v>59</v>
      </c>
      <c r="D21" s="11" t="s">
        <v>218</v>
      </c>
      <c r="E21" s="11" t="s">
        <v>219</v>
      </c>
      <c r="F21" s="11" t="s">
        <v>63</v>
      </c>
      <c r="G21" s="11" t="s">
        <v>69</v>
      </c>
      <c r="I21" s="11" t="s">
        <v>311</v>
      </c>
      <c r="J21" s="11" t="s">
        <v>115</v>
      </c>
      <c r="K21" s="11" t="s">
        <v>65</v>
      </c>
      <c r="L21" s="11" t="s">
        <v>240</v>
      </c>
      <c r="M21" s="11" t="s">
        <v>312</v>
      </c>
      <c r="N21" s="11" t="s">
        <v>242</v>
      </c>
      <c r="O21" s="11" t="s">
        <v>122</v>
      </c>
      <c r="P21" s="11" t="s">
        <v>116</v>
      </c>
      <c r="Q21" s="11" t="s">
        <v>67</v>
      </c>
      <c r="R21" s="11" t="s">
        <v>65</v>
      </c>
      <c r="S21" s="11" t="s">
        <v>313</v>
      </c>
      <c r="T21" s="11" t="s">
        <v>314</v>
      </c>
      <c r="U21" s="11" t="s">
        <v>315</v>
      </c>
      <c r="V21" s="11" t="s">
        <v>235</v>
      </c>
      <c r="W21" s="11" t="s">
        <v>115</v>
      </c>
      <c r="X21" s="11" t="s">
        <v>115</v>
      </c>
      <c r="Y21" s="11" t="s">
        <v>316</v>
      </c>
      <c r="Z21" s="11" t="s">
        <v>317</v>
      </c>
    </row>
    <row r="22" spans="1:26" x14ac:dyDescent="0.25">
      <c r="A22" s="11" t="s">
        <v>59</v>
      </c>
      <c r="D22" s="11" t="s">
        <v>82</v>
      </c>
      <c r="E22" s="11" t="s">
        <v>83</v>
      </c>
      <c r="F22" s="11" t="s">
        <v>63</v>
      </c>
      <c r="G22" s="11" t="s">
        <v>66</v>
      </c>
      <c r="I22" s="11" t="s">
        <v>318</v>
      </c>
      <c r="J22" s="11" t="s">
        <v>115</v>
      </c>
      <c r="K22" s="11" t="s">
        <v>65</v>
      </c>
      <c r="L22" s="11" t="s">
        <v>319</v>
      </c>
      <c r="M22" s="11" t="s">
        <v>319</v>
      </c>
      <c r="N22" s="11" t="s">
        <v>320</v>
      </c>
      <c r="O22" s="11" t="s">
        <v>126</v>
      </c>
      <c r="R22" s="11" t="s">
        <v>65</v>
      </c>
      <c r="S22" s="11" t="s">
        <v>321</v>
      </c>
      <c r="T22" s="11" t="s">
        <v>322</v>
      </c>
      <c r="U22" s="11" t="s">
        <v>136</v>
      </c>
      <c r="V22" s="11" t="s">
        <v>323</v>
      </c>
      <c r="W22" s="11" t="s">
        <v>324</v>
      </c>
      <c r="X22" s="11" t="s">
        <v>173</v>
      </c>
      <c r="Y22" s="11" t="s">
        <v>325</v>
      </c>
      <c r="Z22" s="11" t="s">
        <v>258</v>
      </c>
    </row>
    <row r="23" spans="1:26" x14ac:dyDescent="0.25">
      <c r="A23" s="11" t="s">
        <v>59</v>
      </c>
      <c r="D23" s="11" t="s">
        <v>84</v>
      </c>
      <c r="E23" s="11" t="s">
        <v>85</v>
      </c>
      <c r="F23" s="11" t="s">
        <v>63</v>
      </c>
      <c r="G23" s="11" t="s">
        <v>69</v>
      </c>
      <c r="I23" s="11" t="s">
        <v>326</v>
      </c>
      <c r="J23" s="11" t="s">
        <v>115</v>
      </c>
      <c r="K23" s="11" t="s">
        <v>65</v>
      </c>
      <c r="L23" s="11" t="s">
        <v>240</v>
      </c>
      <c r="M23" s="11" t="s">
        <v>327</v>
      </c>
      <c r="N23" s="11" t="s">
        <v>242</v>
      </c>
      <c r="O23" s="11" t="s">
        <v>122</v>
      </c>
      <c r="P23" s="11" t="s">
        <v>116</v>
      </c>
      <c r="Q23" s="11" t="s">
        <v>67</v>
      </c>
      <c r="R23" s="11" t="s">
        <v>65</v>
      </c>
      <c r="S23" s="11" t="s">
        <v>328</v>
      </c>
      <c r="T23" s="11" t="s">
        <v>329</v>
      </c>
      <c r="U23" s="11" t="s">
        <v>330</v>
      </c>
      <c r="V23" s="11" t="s">
        <v>331</v>
      </c>
      <c r="W23" s="11" t="s">
        <v>332</v>
      </c>
      <c r="X23" s="11" t="s">
        <v>333</v>
      </c>
      <c r="Y23" s="11" t="s">
        <v>334</v>
      </c>
      <c r="Z23" s="11" t="s">
        <v>335</v>
      </c>
    </row>
    <row r="24" spans="1:26" x14ac:dyDescent="0.25">
      <c r="A24" s="11" t="s">
        <v>59</v>
      </c>
      <c r="D24" s="11" t="s">
        <v>220</v>
      </c>
      <c r="E24" s="11" t="s">
        <v>221</v>
      </c>
      <c r="F24" s="11" t="s">
        <v>63</v>
      </c>
      <c r="G24" s="11" t="s">
        <v>69</v>
      </c>
      <c r="I24" s="11" t="s">
        <v>336</v>
      </c>
      <c r="J24" s="11" t="s">
        <v>115</v>
      </c>
      <c r="K24" s="11" t="s">
        <v>65</v>
      </c>
      <c r="L24" s="11" t="s">
        <v>240</v>
      </c>
      <c r="M24" s="11" t="s">
        <v>337</v>
      </c>
      <c r="N24" s="11" t="s">
        <v>242</v>
      </c>
      <c r="O24" s="11" t="s">
        <v>122</v>
      </c>
      <c r="P24" s="11" t="s">
        <v>116</v>
      </c>
      <c r="Q24" s="11" t="s">
        <v>67</v>
      </c>
      <c r="R24" s="11" t="s">
        <v>65</v>
      </c>
      <c r="S24" s="11" t="s">
        <v>338</v>
      </c>
      <c r="T24" s="11" t="s">
        <v>128</v>
      </c>
      <c r="U24" s="11" t="s">
        <v>339</v>
      </c>
      <c r="V24" s="11" t="s">
        <v>204</v>
      </c>
      <c r="W24" s="11" t="s">
        <v>340</v>
      </c>
      <c r="X24" s="11" t="s">
        <v>341</v>
      </c>
      <c r="Y24" s="11" t="s">
        <v>342</v>
      </c>
      <c r="Z24" s="11" t="s">
        <v>307</v>
      </c>
    </row>
    <row r="25" spans="1:26" x14ac:dyDescent="0.25">
      <c r="A25" s="11" t="s">
        <v>59</v>
      </c>
      <c r="D25" s="11" t="s">
        <v>86</v>
      </c>
      <c r="E25" s="11" t="s">
        <v>87</v>
      </c>
      <c r="F25" s="11" t="s">
        <v>63</v>
      </c>
      <c r="G25" s="11" t="s">
        <v>66</v>
      </c>
      <c r="I25" s="11" t="s">
        <v>343</v>
      </c>
      <c r="J25" s="11" t="s">
        <v>115</v>
      </c>
      <c r="K25" s="11" t="s">
        <v>65</v>
      </c>
      <c r="L25" s="11" t="s">
        <v>344</v>
      </c>
      <c r="M25" s="11" t="s">
        <v>344</v>
      </c>
      <c r="N25" s="11" t="s">
        <v>345</v>
      </c>
      <c r="O25" s="11" t="s">
        <v>129</v>
      </c>
      <c r="R25" s="11" t="s">
        <v>65</v>
      </c>
      <c r="S25" s="11" t="s">
        <v>346</v>
      </c>
      <c r="T25" s="11" t="s">
        <v>347</v>
      </c>
      <c r="U25" s="11" t="s">
        <v>210</v>
      </c>
      <c r="V25" s="11" t="s">
        <v>348</v>
      </c>
      <c r="W25" s="11" t="s">
        <v>349</v>
      </c>
      <c r="X25" s="11" t="s">
        <v>174</v>
      </c>
      <c r="Y25" s="11" t="s">
        <v>350</v>
      </c>
      <c r="Z25" s="11" t="s">
        <v>196</v>
      </c>
    </row>
    <row r="26" spans="1:26" x14ac:dyDescent="0.25">
      <c r="A26" s="11" t="s">
        <v>59</v>
      </c>
      <c r="D26" s="11" t="s">
        <v>88</v>
      </c>
      <c r="E26" s="11" t="s">
        <v>89</v>
      </c>
      <c r="F26" s="11" t="s">
        <v>63</v>
      </c>
      <c r="G26" s="11" t="s">
        <v>69</v>
      </c>
      <c r="I26" s="11" t="s">
        <v>351</v>
      </c>
      <c r="J26" s="11" t="s">
        <v>115</v>
      </c>
      <c r="K26" s="11" t="s">
        <v>65</v>
      </c>
      <c r="L26" s="11" t="s">
        <v>260</v>
      </c>
      <c r="M26" s="11" t="s">
        <v>352</v>
      </c>
      <c r="N26" s="11" t="s">
        <v>262</v>
      </c>
      <c r="O26" s="11" t="s">
        <v>122</v>
      </c>
      <c r="P26" s="11" t="s">
        <v>121</v>
      </c>
      <c r="Q26" s="11" t="s">
        <v>70</v>
      </c>
      <c r="R26" s="11" t="s">
        <v>65</v>
      </c>
      <c r="S26" s="11" t="s">
        <v>353</v>
      </c>
      <c r="T26" s="11" t="s">
        <v>354</v>
      </c>
      <c r="U26" s="11" t="s">
        <v>355</v>
      </c>
      <c r="V26" s="11" t="s">
        <v>211</v>
      </c>
      <c r="W26" s="11" t="s">
        <v>356</v>
      </c>
      <c r="X26" s="11" t="s">
        <v>357</v>
      </c>
      <c r="Y26" s="11" t="s">
        <v>358</v>
      </c>
      <c r="Z26" s="11" t="s">
        <v>359</v>
      </c>
    </row>
    <row r="27" spans="1:26" x14ac:dyDescent="0.25">
      <c r="A27" s="11" t="s">
        <v>59</v>
      </c>
      <c r="D27" s="11" t="s">
        <v>90</v>
      </c>
      <c r="E27" s="11" t="s">
        <v>91</v>
      </c>
      <c r="F27" s="11" t="s">
        <v>63</v>
      </c>
      <c r="G27" s="11" t="s">
        <v>66</v>
      </c>
      <c r="I27" s="11" t="s">
        <v>360</v>
      </c>
      <c r="J27" s="11" t="s">
        <v>115</v>
      </c>
      <c r="K27" s="11" t="s">
        <v>65</v>
      </c>
      <c r="L27" s="11" t="s">
        <v>361</v>
      </c>
      <c r="M27" s="11" t="s">
        <v>361</v>
      </c>
      <c r="N27" s="11" t="s">
        <v>362</v>
      </c>
      <c r="O27" s="11" t="s">
        <v>115</v>
      </c>
      <c r="R27" s="11" t="s">
        <v>65</v>
      </c>
      <c r="S27" s="11" t="s">
        <v>363</v>
      </c>
      <c r="T27" s="11" t="s">
        <v>364</v>
      </c>
      <c r="U27" s="11" t="s">
        <v>365</v>
      </c>
      <c r="V27" s="11" t="s">
        <v>364</v>
      </c>
      <c r="W27" s="11" t="s">
        <v>366</v>
      </c>
      <c r="X27" s="11" t="s">
        <v>175</v>
      </c>
      <c r="Y27" s="11" t="s">
        <v>367</v>
      </c>
      <c r="Z27" s="11" t="s">
        <v>127</v>
      </c>
    </row>
    <row r="28" spans="1:26" x14ac:dyDescent="0.25">
      <c r="A28" s="11" t="s">
        <v>59</v>
      </c>
      <c r="D28" s="11" t="s">
        <v>92</v>
      </c>
      <c r="E28" s="11" t="s">
        <v>93</v>
      </c>
      <c r="F28" s="11" t="s">
        <v>63</v>
      </c>
      <c r="G28" s="11" t="s">
        <v>69</v>
      </c>
      <c r="I28" s="11" t="s">
        <v>368</v>
      </c>
      <c r="J28" s="11" t="s">
        <v>115</v>
      </c>
      <c r="K28" s="11" t="s">
        <v>65</v>
      </c>
      <c r="L28" s="11" t="s">
        <v>260</v>
      </c>
      <c r="M28" s="11" t="s">
        <v>369</v>
      </c>
      <c r="N28" s="11" t="s">
        <v>262</v>
      </c>
      <c r="O28" s="11" t="s">
        <v>122</v>
      </c>
      <c r="P28" s="11" t="s">
        <v>121</v>
      </c>
      <c r="Q28" s="11" t="s">
        <v>70</v>
      </c>
      <c r="R28" s="11" t="s">
        <v>65</v>
      </c>
      <c r="S28" s="11" t="s">
        <v>370</v>
      </c>
      <c r="T28" s="11" t="s">
        <v>371</v>
      </c>
      <c r="U28" s="11" t="s">
        <v>372</v>
      </c>
      <c r="V28" s="11" t="s">
        <v>314</v>
      </c>
      <c r="W28" s="11" t="s">
        <v>115</v>
      </c>
      <c r="X28" s="11" t="s">
        <v>115</v>
      </c>
      <c r="Y28" s="11" t="s">
        <v>373</v>
      </c>
      <c r="Z28" s="11" t="s">
        <v>173</v>
      </c>
    </row>
    <row r="29" spans="1:26" x14ac:dyDescent="0.25">
      <c r="A29" s="11" t="s">
        <v>59</v>
      </c>
      <c r="D29" s="11" t="s">
        <v>222</v>
      </c>
      <c r="E29" s="11" t="s">
        <v>223</v>
      </c>
      <c r="F29" s="11" t="s">
        <v>63</v>
      </c>
      <c r="G29" s="11" t="s">
        <v>66</v>
      </c>
      <c r="I29" s="11" t="s">
        <v>360</v>
      </c>
      <c r="J29" s="11" t="s">
        <v>115</v>
      </c>
      <c r="K29" s="11" t="s">
        <v>65</v>
      </c>
      <c r="L29" s="11" t="s">
        <v>361</v>
      </c>
      <c r="M29" s="11" t="s">
        <v>361</v>
      </c>
      <c r="N29" s="11" t="s">
        <v>362</v>
      </c>
      <c r="O29" s="11" t="s">
        <v>130</v>
      </c>
      <c r="R29" s="11" t="s">
        <v>65</v>
      </c>
      <c r="S29" s="11" t="s">
        <v>374</v>
      </c>
      <c r="T29" s="11" t="s">
        <v>375</v>
      </c>
      <c r="U29" s="11" t="s">
        <v>376</v>
      </c>
      <c r="V29" s="11" t="s">
        <v>377</v>
      </c>
      <c r="W29" s="11" t="s">
        <v>115</v>
      </c>
      <c r="X29" s="11" t="s">
        <v>115</v>
      </c>
      <c r="Y29" s="11" t="s">
        <v>378</v>
      </c>
      <c r="Z29" s="11" t="s">
        <v>379</v>
      </c>
    </row>
    <row r="30" spans="1:26" x14ac:dyDescent="0.25">
      <c r="A30" s="11" t="s">
        <v>59</v>
      </c>
      <c r="D30" s="11" t="s">
        <v>94</v>
      </c>
      <c r="E30" s="11" t="s">
        <v>95</v>
      </c>
      <c r="F30" s="11" t="s">
        <v>63</v>
      </c>
      <c r="G30" s="11" t="s">
        <v>66</v>
      </c>
      <c r="I30" s="11" t="s">
        <v>380</v>
      </c>
      <c r="J30" s="11" t="s">
        <v>115</v>
      </c>
      <c r="K30" s="11" t="s">
        <v>65</v>
      </c>
      <c r="L30" s="11" t="s">
        <v>381</v>
      </c>
      <c r="M30" s="11" t="s">
        <v>381</v>
      </c>
      <c r="N30" s="11" t="s">
        <v>382</v>
      </c>
      <c r="O30" s="11" t="s">
        <v>129</v>
      </c>
      <c r="R30" s="11" t="s">
        <v>65</v>
      </c>
      <c r="S30" s="11" t="s">
        <v>383</v>
      </c>
      <c r="T30" s="11" t="s">
        <v>255</v>
      </c>
      <c r="U30" s="11" t="s">
        <v>384</v>
      </c>
      <c r="V30" s="11" t="s">
        <v>371</v>
      </c>
      <c r="W30" s="11" t="s">
        <v>115</v>
      </c>
      <c r="X30" s="11" t="s">
        <v>115</v>
      </c>
      <c r="Y30" s="11" t="s">
        <v>385</v>
      </c>
      <c r="Z30" s="11" t="s">
        <v>258</v>
      </c>
    </row>
    <row r="31" spans="1:26" x14ac:dyDescent="0.25">
      <c r="A31" s="11" t="s">
        <v>59</v>
      </c>
      <c r="D31" s="11" t="s">
        <v>96</v>
      </c>
      <c r="E31" s="11" t="s">
        <v>97</v>
      </c>
      <c r="F31" s="11" t="s">
        <v>63</v>
      </c>
      <c r="G31" s="11" t="s">
        <v>69</v>
      </c>
      <c r="I31" s="11" t="s">
        <v>386</v>
      </c>
      <c r="J31" s="11" t="s">
        <v>115</v>
      </c>
      <c r="K31" s="11" t="s">
        <v>65</v>
      </c>
      <c r="L31" s="11" t="s">
        <v>260</v>
      </c>
      <c r="M31" s="11" t="s">
        <v>387</v>
      </c>
      <c r="N31" s="11" t="s">
        <v>262</v>
      </c>
      <c r="O31" s="11" t="s">
        <v>122</v>
      </c>
      <c r="P31" s="11" t="s">
        <v>121</v>
      </c>
      <c r="Q31" s="11" t="s">
        <v>70</v>
      </c>
      <c r="R31" s="11" t="s">
        <v>65</v>
      </c>
      <c r="S31" s="11" t="s">
        <v>388</v>
      </c>
      <c r="T31" s="11" t="s">
        <v>389</v>
      </c>
      <c r="U31" s="11" t="s">
        <v>265</v>
      </c>
      <c r="V31" s="11" t="s">
        <v>208</v>
      </c>
      <c r="W31" s="11" t="s">
        <v>390</v>
      </c>
      <c r="X31" s="11" t="s">
        <v>333</v>
      </c>
      <c r="Y31" s="11" t="s">
        <v>391</v>
      </c>
      <c r="Z31" s="11" t="s">
        <v>392</v>
      </c>
    </row>
    <row r="32" spans="1:26" x14ac:dyDescent="0.25">
      <c r="A32" s="11" t="s">
        <v>59</v>
      </c>
      <c r="D32" s="11" t="s">
        <v>224</v>
      </c>
      <c r="E32" s="11" t="s">
        <v>225</v>
      </c>
      <c r="F32" s="11" t="s">
        <v>63</v>
      </c>
      <c r="G32" s="11" t="s">
        <v>66</v>
      </c>
      <c r="I32" s="11" t="s">
        <v>360</v>
      </c>
      <c r="J32" s="11" t="s">
        <v>115</v>
      </c>
      <c r="K32" s="11" t="s">
        <v>65</v>
      </c>
      <c r="L32" s="11" t="s">
        <v>361</v>
      </c>
      <c r="M32" s="11" t="s">
        <v>361</v>
      </c>
      <c r="N32" s="11" t="s">
        <v>362</v>
      </c>
      <c r="O32" s="11" t="s">
        <v>130</v>
      </c>
      <c r="R32" s="11" t="s">
        <v>65</v>
      </c>
      <c r="S32" s="11" t="s">
        <v>393</v>
      </c>
      <c r="T32" s="11" t="s">
        <v>394</v>
      </c>
      <c r="U32" s="11" t="s">
        <v>395</v>
      </c>
      <c r="V32" s="11" t="s">
        <v>396</v>
      </c>
      <c r="W32" s="11" t="s">
        <v>115</v>
      </c>
      <c r="X32" s="11" t="s">
        <v>115</v>
      </c>
      <c r="Y32" s="11" t="s">
        <v>397</v>
      </c>
      <c r="Z32" s="11" t="s">
        <v>398</v>
      </c>
    </row>
    <row r="33" spans="1:26" x14ac:dyDescent="0.25">
      <c r="A33" s="11" t="s">
        <v>59</v>
      </c>
      <c r="D33" s="11" t="s">
        <v>226</v>
      </c>
      <c r="E33" s="11" t="s">
        <v>227</v>
      </c>
      <c r="F33" s="11" t="s">
        <v>63</v>
      </c>
      <c r="G33" s="11" t="s">
        <v>69</v>
      </c>
      <c r="I33" s="11" t="s">
        <v>399</v>
      </c>
      <c r="J33" s="11" t="s">
        <v>115</v>
      </c>
      <c r="K33" s="11" t="s">
        <v>65</v>
      </c>
      <c r="L33" s="11" t="s">
        <v>240</v>
      </c>
      <c r="M33" s="11" t="s">
        <v>400</v>
      </c>
      <c r="N33" s="11" t="s">
        <v>242</v>
      </c>
      <c r="O33" s="11" t="s">
        <v>122</v>
      </c>
      <c r="P33" s="11" t="s">
        <v>116</v>
      </c>
      <c r="Q33" s="11" t="s">
        <v>67</v>
      </c>
      <c r="R33" s="11" t="s">
        <v>65</v>
      </c>
      <c r="S33" s="11" t="s">
        <v>401</v>
      </c>
      <c r="T33" s="11" t="s">
        <v>190</v>
      </c>
      <c r="U33" s="11" t="s">
        <v>402</v>
      </c>
      <c r="V33" s="11" t="s">
        <v>190</v>
      </c>
      <c r="W33" s="11" t="s">
        <v>403</v>
      </c>
      <c r="X33" s="11" t="s">
        <v>404</v>
      </c>
      <c r="Y33" s="11" t="s">
        <v>405</v>
      </c>
      <c r="Z33" s="11" t="s">
        <v>406</v>
      </c>
    </row>
    <row r="34" spans="1:26" x14ac:dyDescent="0.25">
      <c r="A34" s="11" t="s">
        <v>59</v>
      </c>
      <c r="D34" s="11" t="s">
        <v>98</v>
      </c>
      <c r="E34" s="11" t="s">
        <v>99</v>
      </c>
      <c r="F34" s="11" t="s">
        <v>63</v>
      </c>
      <c r="G34" s="11" t="s">
        <v>66</v>
      </c>
      <c r="I34" s="11" t="s">
        <v>360</v>
      </c>
      <c r="J34" s="11" t="s">
        <v>115</v>
      </c>
      <c r="K34" s="11" t="s">
        <v>65</v>
      </c>
      <c r="L34" s="11" t="s">
        <v>361</v>
      </c>
      <c r="M34" s="11" t="s">
        <v>361</v>
      </c>
      <c r="N34" s="11" t="s">
        <v>362</v>
      </c>
      <c r="O34" s="11" t="s">
        <v>130</v>
      </c>
      <c r="R34" s="11" t="s">
        <v>65</v>
      </c>
      <c r="S34" s="11" t="s">
        <v>407</v>
      </c>
      <c r="T34" s="11" t="s">
        <v>303</v>
      </c>
      <c r="U34" s="11" t="s">
        <v>408</v>
      </c>
      <c r="V34" s="11" t="s">
        <v>303</v>
      </c>
      <c r="W34" s="11" t="s">
        <v>115</v>
      </c>
      <c r="X34" s="11" t="s">
        <v>115</v>
      </c>
      <c r="Y34" s="11" t="s">
        <v>409</v>
      </c>
      <c r="Z34" s="11" t="s">
        <v>176</v>
      </c>
    </row>
    <row r="35" spans="1:26" x14ac:dyDescent="0.25">
      <c r="A35" s="11" t="s">
        <v>59</v>
      </c>
      <c r="D35" s="11" t="s">
        <v>100</v>
      </c>
      <c r="E35" s="11" t="s">
        <v>101</v>
      </c>
      <c r="F35" s="11" t="s">
        <v>63</v>
      </c>
      <c r="G35" s="11" t="s">
        <v>66</v>
      </c>
      <c r="I35" s="11" t="s">
        <v>360</v>
      </c>
      <c r="J35" s="11" t="s">
        <v>115</v>
      </c>
      <c r="K35" s="11" t="s">
        <v>65</v>
      </c>
      <c r="L35" s="11" t="s">
        <v>361</v>
      </c>
      <c r="M35" s="11" t="s">
        <v>361</v>
      </c>
      <c r="N35" s="11" t="s">
        <v>362</v>
      </c>
      <c r="O35" s="11" t="s">
        <v>130</v>
      </c>
      <c r="R35" s="11" t="s">
        <v>65</v>
      </c>
      <c r="S35" s="11" t="s">
        <v>410</v>
      </c>
      <c r="T35" s="11" t="s">
        <v>411</v>
      </c>
      <c r="U35" s="11" t="s">
        <v>408</v>
      </c>
      <c r="V35" s="11" t="s">
        <v>411</v>
      </c>
      <c r="W35" s="11" t="s">
        <v>115</v>
      </c>
      <c r="X35" s="11" t="s">
        <v>115</v>
      </c>
      <c r="Y35" s="11" t="s">
        <v>409</v>
      </c>
      <c r="Z35" s="11" t="s">
        <v>176</v>
      </c>
    </row>
    <row r="36" spans="1:26" x14ac:dyDescent="0.25">
      <c r="A36" s="11" t="s">
        <v>59</v>
      </c>
      <c r="D36" s="11" t="s">
        <v>102</v>
      </c>
      <c r="E36" s="11" t="s">
        <v>103</v>
      </c>
      <c r="F36" s="11" t="s">
        <v>63</v>
      </c>
      <c r="G36" s="11" t="s">
        <v>69</v>
      </c>
      <c r="I36" s="11" t="s">
        <v>412</v>
      </c>
      <c r="J36" s="11" t="s">
        <v>115</v>
      </c>
      <c r="K36" s="11" t="s">
        <v>65</v>
      </c>
      <c r="L36" s="11" t="s">
        <v>413</v>
      </c>
      <c r="M36" s="11" t="s">
        <v>414</v>
      </c>
      <c r="N36" s="11" t="s">
        <v>415</v>
      </c>
      <c r="O36" s="11" t="s">
        <v>131</v>
      </c>
      <c r="P36" s="11" t="s">
        <v>121</v>
      </c>
      <c r="Q36" s="11" t="s">
        <v>70</v>
      </c>
      <c r="R36" s="11" t="s">
        <v>65</v>
      </c>
      <c r="S36" s="11" t="s">
        <v>416</v>
      </c>
      <c r="T36" s="11" t="s">
        <v>417</v>
      </c>
      <c r="U36" s="11" t="s">
        <v>207</v>
      </c>
      <c r="V36" s="11" t="s">
        <v>418</v>
      </c>
      <c r="W36" s="11" t="s">
        <v>419</v>
      </c>
      <c r="X36" s="11" t="s">
        <v>194</v>
      </c>
      <c r="Y36" s="11" t="s">
        <v>420</v>
      </c>
      <c r="Z36" s="11" t="s">
        <v>120</v>
      </c>
    </row>
    <row r="37" spans="1:26" x14ac:dyDescent="0.25">
      <c r="A37" s="11" t="s">
        <v>59</v>
      </c>
      <c r="D37" s="11" t="s">
        <v>228</v>
      </c>
      <c r="E37" s="11" t="s">
        <v>229</v>
      </c>
      <c r="F37" s="11" t="s">
        <v>63</v>
      </c>
      <c r="G37" s="11" t="s">
        <v>69</v>
      </c>
      <c r="I37" s="11" t="s">
        <v>421</v>
      </c>
      <c r="J37" s="11" t="s">
        <v>115</v>
      </c>
      <c r="K37" s="11" t="s">
        <v>65</v>
      </c>
      <c r="L37" s="11" t="s">
        <v>260</v>
      </c>
      <c r="M37" s="11" t="s">
        <v>422</v>
      </c>
      <c r="N37" s="11" t="s">
        <v>262</v>
      </c>
      <c r="O37" s="11" t="s">
        <v>122</v>
      </c>
      <c r="P37" s="11" t="s">
        <v>121</v>
      </c>
      <c r="Q37" s="11" t="s">
        <v>70</v>
      </c>
      <c r="R37" s="11" t="s">
        <v>65</v>
      </c>
      <c r="S37" s="11" t="s">
        <v>423</v>
      </c>
      <c r="T37" s="11" t="s">
        <v>424</v>
      </c>
      <c r="U37" s="11" t="s">
        <v>178</v>
      </c>
      <c r="V37" s="11" t="s">
        <v>425</v>
      </c>
      <c r="W37" s="11" t="s">
        <v>390</v>
      </c>
      <c r="X37" s="11" t="s">
        <v>333</v>
      </c>
      <c r="Y37" s="11" t="s">
        <v>426</v>
      </c>
      <c r="Z37" s="11" t="s">
        <v>427</v>
      </c>
    </row>
    <row r="38" spans="1:26" x14ac:dyDescent="0.25">
      <c r="A38" s="11" t="s">
        <v>59</v>
      </c>
      <c r="D38" s="11" t="s">
        <v>133</v>
      </c>
      <c r="E38" s="11" t="s">
        <v>104</v>
      </c>
      <c r="F38" s="11" t="s">
        <v>68</v>
      </c>
      <c r="G38" s="11" t="s">
        <v>68</v>
      </c>
      <c r="I38" s="11" t="s">
        <v>428</v>
      </c>
      <c r="J38" s="11" t="s">
        <v>115</v>
      </c>
      <c r="K38" s="11" t="s">
        <v>65</v>
      </c>
      <c r="L38" s="11" t="s">
        <v>429</v>
      </c>
      <c r="M38" s="11" t="s">
        <v>430</v>
      </c>
      <c r="N38" s="11" t="s">
        <v>431</v>
      </c>
      <c r="O38" s="11" t="s">
        <v>132</v>
      </c>
      <c r="P38" s="11" t="s">
        <v>118</v>
      </c>
      <c r="Q38" s="11" t="s">
        <v>79</v>
      </c>
      <c r="R38" s="11" t="s">
        <v>65</v>
      </c>
      <c r="S38" s="11" t="s">
        <v>432</v>
      </c>
      <c r="T38" s="11" t="s">
        <v>433</v>
      </c>
      <c r="U38" s="11" t="s">
        <v>434</v>
      </c>
      <c r="V38" s="11" t="s">
        <v>433</v>
      </c>
      <c r="W38" s="11" t="s">
        <v>435</v>
      </c>
      <c r="X38" s="11" t="s">
        <v>199</v>
      </c>
      <c r="Y38" s="11" t="s">
        <v>436</v>
      </c>
      <c r="Z38" s="11" t="s">
        <v>176</v>
      </c>
    </row>
    <row r="39" spans="1:26" x14ac:dyDescent="0.25">
      <c r="A39" s="11" t="s">
        <v>59</v>
      </c>
      <c r="D39" s="11" t="s">
        <v>105</v>
      </c>
      <c r="E39" s="11" t="s">
        <v>106</v>
      </c>
      <c r="F39" s="11" t="s">
        <v>63</v>
      </c>
      <c r="G39" s="11" t="s">
        <v>64</v>
      </c>
      <c r="I39" s="11" t="s">
        <v>437</v>
      </c>
      <c r="J39" s="11" t="s">
        <v>115</v>
      </c>
      <c r="K39" s="11" t="s">
        <v>65</v>
      </c>
      <c r="L39" s="11" t="s">
        <v>438</v>
      </c>
      <c r="M39" s="11" t="s">
        <v>438</v>
      </c>
      <c r="N39" s="11" t="s">
        <v>439</v>
      </c>
      <c r="O39" s="11" t="s">
        <v>134</v>
      </c>
      <c r="R39" s="11" t="s">
        <v>65</v>
      </c>
      <c r="S39" s="11" t="s">
        <v>440</v>
      </c>
      <c r="T39" s="11" t="s">
        <v>115</v>
      </c>
      <c r="U39" s="11" t="s">
        <v>441</v>
      </c>
      <c r="V39" s="11" t="s">
        <v>115</v>
      </c>
      <c r="W39" s="11" t="s">
        <v>115</v>
      </c>
      <c r="X39" s="11" t="s">
        <v>115</v>
      </c>
      <c r="Y39" s="11" t="s">
        <v>442</v>
      </c>
      <c r="Z39" s="11" t="s">
        <v>117</v>
      </c>
    </row>
    <row r="40" spans="1:26" x14ac:dyDescent="0.25">
      <c r="A40" s="11" t="s">
        <v>59</v>
      </c>
      <c r="D40" s="11" t="s">
        <v>107</v>
      </c>
      <c r="E40" s="11" t="s">
        <v>108</v>
      </c>
      <c r="F40" s="11" t="s">
        <v>63</v>
      </c>
      <c r="G40" s="11" t="s">
        <v>64</v>
      </c>
      <c r="I40" s="11" t="s">
        <v>443</v>
      </c>
      <c r="J40" s="11" t="s">
        <v>115</v>
      </c>
      <c r="K40" s="11" t="s">
        <v>65</v>
      </c>
      <c r="L40" s="11" t="s">
        <v>444</v>
      </c>
      <c r="M40" s="11" t="s">
        <v>444</v>
      </c>
      <c r="N40" s="11" t="s">
        <v>445</v>
      </c>
      <c r="O40" s="11" t="s">
        <v>135</v>
      </c>
      <c r="R40" s="11" t="s">
        <v>65</v>
      </c>
      <c r="S40" s="11" t="s">
        <v>444</v>
      </c>
      <c r="T40" s="11" t="s">
        <v>117</v>
      </c>
      <c r="U40" s="11" t="s">
        <v>446</v>
      </c>
      <c r="V40" s="11" t="s">
        <v>117</v>
      </c>
      <c r="W40" s="11" t="s">
        <v>115</v>
      </c>
      <c r="X40" s="11" t="s">
        <v>115</v>
      </c>
      <c r="Y40" s="11" t="s">
        <v>447</v>
      </c>
      <c r="Z40" s="11" t="s">
        <v>177</v>
      </c>
    </row>
    <row r="41" spans="1:26" x14ac:dyDescent="0.25">
      <c r="A41" s="11" t="s">
        <v>59</v>
      </c>
      <c r="D41" s="11" t="s">
        <v>111</v>
      </c>
      <c r="E41" s="11" t="s">
        <v>112</v>
      </c>
      <c r="F41" s="11" t="s">
        <v>63</v>
      </c>
      <c r="H41" s="11" t="s">
        <v>109</v>
      </c>
      <c r="I41" s="11" t="s">
        <v>120</v>
      </c>
      <c r="J41" s="11" t="s">
        <v>115</v>
      </c>
      <c r="K41" s="11" t="s">
        <v>65</v>
      </c>
      <c r="L41" s="11" t="s">
        <v>115</v>
      </c>
      <c r="M41" s="11" t="s">
        <v>115</v>
      </c>
      <c r="N41" s="11" t="s">
        <v>448</v>
      </c>
      <c r="O41" s="11" t="s">
        <v>115</v>
      </c>
      <c r="P41" s="11" t="s">
        <v>137</v>
      </c>
      <c r="Q41" s="11" t="s">
        <v>110</v>
      </c>
      <c r="R41" s="11" t="s">
        <v>65</v>
      </c>
      <c r="S41" s="11" t="s">
        <v>115</v>
      </c>
      <c r="T41" s="11" t="s">
        <v>138</v>
      </c>
      <c r="U41" s="11" t="s">
        <v>139</v>
      </c>
      <c r="V41" s="11" t="s">
        <v>138</v>
      </c>
      <c r="W41" s="11" t="s">
        <v>115</v>
      </c>
      <c r="X41" s="11" t="s">
        <v>115</v>
      </c>
      <c r="Y41" s="11" t="s">
        <v>449</v>
      </c>
      <c r="Z41" s="11" t="s">
        <v>136</v>
      </c>
    </row>
    <row r="42" spans="1:26" x14ac:dyDescent="0.25">
      <c r="A42" s="11" t="s">
        <v>59</v>
      </c>
      <c r="D42" s="11" t="s">
        <v>113</v>
      </c>
      <c r="E42" s="11" t="s">
        <v>114</v>
      </c>
      <c r="F42" s="11" t="s">
        <v>63</v>
      </c>
      <c r="H42" s="11" t="s">
        <v>109</v>
      </c>
      <c r="I42" s="11" t="s">
        <v>120</v>
      </c>
      <c r="J42" s="11" t="s">
        <v>115</v>
      </c>
      <c r="K42" s="11" t="s">
        <v>65</v>
      </c>
      <c r="L42" s="11" t="s">
        <v>115</v>
      </c>
      <c r="M42" s="11" t="s">
        <v>115</v>
      </c>
      <c r="N42" s="11" t="s">
        <v>450</v>
      </c>
      <c r="O42" s="11" t="s">
        <v>115</v>
      </c>
      <c r="P42" s="11" t="s">
        <v>137</v>
      </c>
      <c r="Q42" s="11" t="s">
        <v>110</v>
      </c>
      <c r="R42" s="11" t="s">
        <v>65</v>
      </c>
      <c r="S42" s="11" t="s">
        <v>115</v>
      </c>
      <c r="T42" s="11" t="s">
        <v>139</v>
      </c>
      <c r="U42" s="11" t="s">
        <v>446</v>
      </c>
      <c r="V42" s="11" t="s">
        <v>139</v>
      </c>
      <c r="W42" s="11" t="s">
        <v>115</v>
      </c>
      <c r="X42" s="11" t="s">
        <v>115</v>
      </c>
      <c r="Y42" s="11" t="s">
        <v>450</v>
      </c>
      <c r="Z42" s="11" t="s">
        <v>177</v>
      </c>
    </row>
    <row r="43" spans="1:26" x14ac:dyDescent="0.25">
      <c r="A43" s="11" t="s">
        <v>59</v>
      </c>
      <c r="D43" s="11" t="s">
        <v>62</v>
      </c>
      <c r="I43" s="11" t="s">
        <v>140</v>
      </c>
      <c r="J43" s="11" t="s">
        <v>141</v>
      </c>
      <c r="L43" s="11" t="s">
        <v>142</v>
      </c>
      <c r="M43" s="11" t="s">
        <v>143</v>
      </c>
      <c r="N43" s="11" t="s">
        <v>144</v>
      </c>
      <c r="O43" s="11" t="s">
        <v>145</v>
      </c>
      <c r="S43" s="11" t="s">
        <v>146</v>
      </c>
      <c r="T43" s="11" t="s">
        <v>147</v>
      </c>
      <c r="U43" s="11" t="s">
        <v>148</v>
      </c>
      <c r="V43" s="11" t="s">
        <v>149</v>
      </c>
      <c r="W43" s="11" t="s">
        <v>150</v>
      </c>
      <c r="X43" s="11" t="s">
        <v>151</v>
      </c>
      <c r="Y43" s="11" t="s">
        <v>152</v>
      </c>
      <c r="Z43" s="11" t="s">
        <v>153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Top Items by Sales</vt:lpstr>
      <vt:lpstr>Report</vt:lpstr>
      <vt:lpstr>READ ME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Item Sales and Profit</dc:title>
  <dc:subject>Express</dc:subject>
  <dc:creator>Stephen J. Little</dc:creator>
  <dc:description>Top Items by Sales Volume over a given date period.</dc:description>
  <cp:lastModifiedBy>Kim R. Duey</cp:lastModifiedBy>
  <cp:lastPrinted>2013-04-29T18:22:53Z</cp:lastPrinted>
  <dcterms:created xsi:type="dcterms:W3CDTF">2011-12-30T01:25:39Z</dcterms:created>
  <dcterms:modified xsi:type="dcterms:W3CDTF">2015-11-03T22:01:48Z</dcterms:modified>
  <cp:category>Sales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Jet Reports Design Mode Active">
    <vt:bool>false</vt:bool>
  </property>
</Properties>
</file>