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7540" tabRatio="500"/>
  </bookViews>
  <sheets>
    <sheet name="Feuille18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" i="1" l="1"/>
  <c r="F14" i="1"/>
  <c r="G14" i="1"/>
  <c r="H14" i="1"/>
  <c r="I14" i="1"/>
  <c r="E15" i="1"/>
  <c r="F15" i="1"/>
  <c r="G15" i="1"/>
  <c r="H15" i="1"/>
  <c r="I15" i="1"/>
  <c r="E16" i="1"/>
  <c r="F16" i="1"/>
  <c r="G16" i="1"/>
  <c r="H16" i="1"/>
  <c r="I16" i="1"/>
  <c r="E17" i="1"/>
  <c r="F17" i="1"/>
  <c r="G17" i="1"/>
  <c r="H17" i="1"/>
  <c r="I17" i="1"/>
  <c r="E18" i="1"/>
  <c r="F18" i="1"/>
  <c r="G18" i="1"/>
  <c r="H18" i="1"/>
  <c r="I18" i="1"/>
  <c r="E19" i="1"/>
  <c r="F19" i="1"/>
  <c r="G19" i="1"/>
  <c r="H19" i="1"/>
  <c r="I19" i="1"/>
  <c r="E20" i="1"/>
  <c r="F20" i="1"/>
  <c r="G20" i="1"/>
  <c r="H20" i="1"/>
  <c r="I20" i="1"/>
  <c r="E21" i="1"/>
  <c r="F21" i="1"/>
  <c r="G21" i="1"/>
  <c r="H21" i="1"/>
  <c r="I21" i="1"/>
  <c r="E22" i="1"/>
  <c r="F22" i="1"/>
  <c r="G22" i="1"/>
  <c r="H22" i="1"/>
  <c r="I22" i="1"/>
  <c r="H23" i="1"/>
  <c r="I23" i="1"/>
  <c r="G11" i="1"/>
  <c r="J29" i="1"/>
  <c r="J28" i="1"/>
  <c r="J27" i="1"/>
  <c r="J26" i="1"/>
  <c r="J25" i="1"/>
  <c r="J24" i="1"/>
  <c r="J23" i="1"/>
  <c r="E23" i="1"/>
  <c r="F23" i="1"/>
  <c r="G23" i="1"/>
  <c r="J22" i="1"/>
  <c r="J21" i="1"/>
  <c r="J20" i="1"/>
  <c r="Q19" i="1"/>
  <c r="U19" i="1"/>
  <c r="T19" i="1"/>
  <c r="S19" i="1"/>
  <c r="P19" i="1"/>
  <c r="O19" i="1"/>
  <c r="N19" i="1"/>
  <c r="M8" i="1"/>
  <c r="M9" i="1"/>
  <c r="M10" i="1"/>
  <c r="M11" i="1"/>
  <c r="M12" i="1"/>
  <c r="M13" i="1"/>
  <c r="M14" i="1"/>
  <c r="M15" i="1"/>
  <c r="M16" i="1"/>
  <c r="M17" i="1"/>
  <c r="M18" i="1"/>
  <c r="M19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J19" i="1"/>
  <c r="Q18" i="1"/>
  <c r="U18" i="1"/>
  <c r="T18" i="1"/>
  <c r="S18" i="1"/>
  <c r="P18" i="1"/>
  <c r="O18" i="1"/>
  <c r="N18" i="1"/>
  <c r="J18" i="1"/>
  <c r="Q17" i="1"/>
  <c r="U17" i="1"/>
  <c r="T17" i="1"/>
  <c r="S17" i="1"/>
  <c r="P17" i="1"/>
  <c r="O17" i="1"/>
  <c r="N17" i="1"/>
  <c r="J17" i="1"/>
  <c r="Q16" i="1"/>
  <c r="U16" i="1"/>
  <c r="T16" i="1"/>
  <c r="S16" i="1"/>
  <c r="P16" i="1"/>
  <c r="O16" i="1"/>
  <c r="N16" i="1"/>
  <c r="J16" i="1"/>
  <c r="Q15" i="1"/>
  <c r="U15" i="1"/>
  <c r="T15" i="1"/>
  <c r="S15" i="1"/>
  <c r="P15" i="1"/>
  <c r="O15" i="1"/>
  <c r="N15" i="1"/>
  <c r="J15" i="1"/>
  <c r="Q14" i="1"/>
  <c r="U14" i="1"/>
  <c r="T14" i="1"/>
  <c r="S14" i="1"/>
  <c r="P14" i="1"/>
  <c r="O14" i="1"/>
  <c r="N14" i="1"/>
  <c r="J14" i="1"/>
  <c r="Q13" i="1"/>
  <c r="U13" i="1"/>
  <c r="F3" i="1"/>
  <c r="G3" i="1"/>
  <c r="H4" i="1"/>
  <c r="G4" i="1"/>
  <c r="T13" i="1"/>
  <c r="G5" i="1"/>
  <c r="S13" i="1"/>
  <c r="F7" i="1"/>
  <c r="G7" i="1"/>
  <c r="H7" i="1"/>
  <c r="F8" i="1"/>
  <c r="G8" i="1"/>
  <c r="H8" i="1"/>
  <c r="I8" i="1"/>
  <c r="K8" i="1"/>
  <c r="I7" i="1"/>
  <c r="K7" i="1"/>
  <c r="P13" i="1"/>
  <c r="J8" i="1"/>
  <c r="J7" i="1"/>
  <c r="O13" i="1"/>
  <c r="N13" i="1"/>
  <c r="Q12" i="1"/>
  <c r="U12" i="1"/>
  <c r="T12" i="1"/>
  <c r="S12" i="1"/>
  <c r="P12" i="1"/>
  <c r="O12" i="1"/>
  <c r="N12" i="1"/>
  <c r="Q11" i="1"/>
  <c r="U11" i="1"/>
  <c r="T11" i="1"/>
  <c r="S11" i="1"/>
  <c r="P11" i="1"/>
  <c r="O11" i="1"/>
  <c r="N11" i="1"/>
  <c r="Q10" i="1"/>
  <c r="U10" i="1"/>
  <c r="T10" i="1"/>
  <c r="S10" i="1"/>
  <c r="P10" i="1"/>
  <c r="O10" i="1"/>
  <c r="N10" i="1"/>
  <c r="Q9" i="1"/>
  <c r="U9" i="1"/>
  <c r="T9" i="1"/>
  <c r="S9" i="1"/>
  <c r="P9" i="1"/>
  <c r="O9" i="1"/>
  <c r="N9" i="1"/>
  <c r="F9" i="1"/>
  <c r="G9" i="1"/>
  <c r="H9" i="1"/>
  <c r="I9" i="1"/>
  <c r="K9" i="1"/>
  <c r="J9" i="1"/>
  <c r="Q8" i="1"/>
  <c r="U8" i="1"/>
  <c r="T8" i="1"/>
  <c r="S8" i="1"/>
  <c r="P8" i="1"/>
  <c r="O8" i="1"/>
  <c r="N8" i="1"/>
  <c r="Q7" i="1"/>
  <c r="U7" i="1"/>
  <c r="T7" i="1"/>
  <c r="S7" i="1"/>
  <c r="P7" i="1"/>
  <c r="O7" i="1"/>
  <c r="N7" i="1"/>
  <c r="Q6" i="1"/>
  <c r="U6" i="1"/>
  <c r="T6" i="1"/>
  <c r="S6" i="1"/>
  <c r="M4" i="1"/>
  <c r="M5" i="1"/>
  <c r="M6" i="1"/>
  <c r="P6" i="1"/>
  <c r="O6" i="1"/>
  <c r="N6" i="1"/>
  <c r="Q5" i="1"/>
  <c r="U5" i="1"/>
  <c r="T5" i="1"/>
  <c r="S5" i="1"/>
  <c r="P5" i="1"/>
  <c r="O5" i="1"/>
  <c r="N5" i="1"/>
  <c r="Q4" i="1"/>
  <c r="U4" i="1"/>
  <c r="T4" i="1"/>
  <c r="S4" i="1"/>
  <c r="P4" i="1"/>
  <c r="O4" i="1"/>
  <c r="N4" i="1"/>
  <c r="I2" i="1"/>
  <c r="I4" i="1"/>
</calcChain>
</file>

<file path=xl/sharedStrings.xml><?xml version="1.0" encoding="utf-8"?>
<sst xmlns="http://schemas.openxmlformats.org/spreadsheetml/2006/main" count="67" uniqueCount="54">
  <si>
    <r>
      <rPr>
        <sz val="15.5"/>
        <rFont val="Century Gothic"/>
      </rPr>
      <t xml:space="preserve">extra slim </t>
    </r>
    <r>
      <rPr>
        <sz val="11.5"/>
        <rFont val="Century Gothic"/>
      </rPr>
      <t>.manico lungo long handle</t>
    </r>
  </si>
  <si>
    <t>Nb car page</t>
  </si>
  <si>
    <t>N°</t>
  </si>
  <si>
    <t>Index</t>
  </si>
  <si>
    <t>??. O bag *</t>
  </si>
  <si>
    <t>Ref</t>
  </si>
  <si>
    <t>Modèle</t>
  </si>
  <si>
    <t>Pièce</t>
  </si>
  <si>
    <t>Couleur</t>
  </si>
  <si>
    <t>Code Barre</t>
  </si>
  <si>
    <t>Catalogue</t>
  </si>
  <si>
    <t>Page</t>
  </si>
  <si>
    <t>Data ok</t>
  </si>
  <si>
    <t>page</t>
  </si>
  <si>
    <t>catalogue</t>
  </si>
  <si>
    <t>code *</t>
  </si>
  <si>
    <t>couleurs</t>
  </si>
  <si>
    <t>col. *</t>
  </si>
  <si>
    <r>
      <rPr>
        <sz val="8"/>
        <rFont val="Arial"/>
      </rPr>
      <t xml:space="preserve">col. </t>
    </r>
    <r>
      <rPr>
        <b/>
        <sz val="8"/>
        <rFont val="Arial"/>
      </rPr>
      <t>008</t>
    </r>
  </si>
  <si>
    <r>
      <rPr>
        <sz val="8"/>
        <rFont val="Arial"/>
      </rPr>
      <t>bianco</t>
    </r>
  </si>
  <si>
    <r>
      <rPr>
        <sz val="8"/>
        <rFont val="Arial"/>
      </rPr>
      <t>white</t>
    </r>
  </si>
  <si>
    <r>
      <rPr>
        <sz val="8"/>
        <rFont val="Arial"/>
      </rPr>
      <t xml:space="preserve">col. </t>
    </r>
    <r>
      <rPr>
        <b/>
        <sz val="8"/>
        <rFont val="Arial"/>
      </rPr>
      <t>028</t>
    </r>
  </si>
  <si>
    <r>
      <rPr>
        <sz val="8"/>
        <rFont val="Arial"/>
      </rPr>
      <t>ecru</t>
    </r>
  </si>
  <si>
    <r>
      <rPr>
        <sz val="8"/>
        <rFont val="Arial"/>
      </rPr>
      <t xml:space="preserve">col. </t>
    </r>
    <r>
      <rPr>
        <b/>
        <sz val="8"/>
        <rFont val="Arial"/>
      </rPr>
      <t>009</t>
    </r>
  </si>
  <si>
    <r>
      <rPr>
        <sz val="8"/>
        <rFont val="Arial"/>
      </rPr>
      <t>blu</t>
    </r>
  </si>
  <si>
    <r>
      <rPr>
        <sz val="8"/>
        <rFont val="Arial"/>
      </rPr>
      <t>blue</t>
    </r>
  </si>
  <si>
    <r>
      <rPr>
        <sz val="10"/>
        <rFont val="Arial"/>
      </rPr>
      <t xml:space="preserve">code </t>
    </r>
    <r>
      <rPr>
        <b/>
        <sz val="10"/>
        <rFont val="Arial"/>
      </rPr>
      <t>HLESX200 ECS00</t>
    </r>
  </si>
  <si>
    <r>
      <rPr>
        <b/>
        <sz val="8"/>
        <rFont val="Arial"/>
      </rPr>
      <t xml:space="preserve">descrizione </t>
    </r>
    <r>
      <rPr>
        <sz val="8"/>
        <rFont val="Arial"/>
      </rPr>
      <t xml:space="preserve">manico extra slim goccia </t>
    </r>
  </si>
  <si>
    <r>
      <rPr>
        <sz val="8"/>
        <rFont val="Arial"/>
      </rPr>
      <t>lungo ecopelle</t>
    </r>
  </si>
  <si>
    <r>
      <rPr>
        <b/>
        <sz val="8"/>
        <rFont val="Arial"/>
      </rPr>
      <t xml:space="preserve">materiale </t>
    </r>
    <r>
      <rPr>
        <sz val="8"/>
        <rFont val="Arial"/>
      </rPr>
      <t>ecopelle</t>
    </r>
  </si>
  <si>
    <r>
      <rPr>
        <b/>
        <sz val="8"/>
        <rFont val="Arial"/>
      </rPr>
      <t xml:space="preserve">abbinamenti </t>
    </r>
    <r>
      <rPr>
        <sz val="8"/>
        <rFont val="Arial"/>
      </rPr>
      <t>O bag - O bag mini - O city</t>
    </r>
  </si>
  <si>
    <r>
      <rPr>
        <sz val="8"/>
        <rFont val="Arial"/>
      </rPr>
      <t xml:space="preserve">col. </t>
    </r>
    <r>
      <rPr>
        <b/>
        <sz val="8"/>
        <rFont val="Arial"/>
      </rPr>
      <t>055</t>
    </r>
  </si>
  <si>
    <r>
      <rPr>
        <sz val="8"/>
        <rFont val="Arial"/>
      </rPr>
      <t>nero</t>
    </r>
  </si>
  <si>
    <r>
      <rPr>
        <sz val="8"/>
        <rFont val="Arial"/>
      </rPr>
      <t>black</t>
    </r>
  </si>
  <si>
    <r>
      <rPr>
        <sz val="8"/>
        <rFont val="Arial"/>
      </rPr>
      <t xml:space="preserve">col. </t>
    </r>
    <r>
      <rPr>
        <b/>
        <sz val="8"/>
        <rFont val="Arial"/>
      </rPr>
      <t>039</t>
    </r>
  </si>
  <si>
    <r>
      <rPr>
        <sz val="8"/>
        <rFont val="Arial"/>
      </rPr>
      <t>grigio</t>
    </r>
  </si>
  <si>
    <r>
      <rPr>
        <sz val="8"/>
        <rFont val="Arial"/>
      </rPr>
      <t>grey</t>
    </r>
  </si>
  <si>
    <r>
      <rPr>
        <b/>
        <sz val="8"/>
        <rFont val="Arial"/>
      </rPr>
      <t xml:space="preserve">description </t>
    </r>
    <r>
      <rPr>
        <sz val="8"/>
        <rFont val="Arial"/>
      </rPr>
      <t xml:space="preserve">faux leather extra slim long </t>
    </r>
  </si>
  <si>
    <r>
      <rPr>
        <sz val="8"/>
        <rFont val="Arial"/>
      </rPr>
      <t>tear drop handle</t>
    </r>
  </si>
  <si>
    <r>
      <rPr>
        <b/>
        <sz val="8"/>
        <rFont val="Arial"/>
      </rPr>
      <t xml:space="preserve">material </t>
    </r>
    <r>
      <rPr>
        <sz val="8"/>
        <rFont val="Arial"/>
      </rPr>
      <t>faux leather</t>
    </r>
  </si>
  <si>
    <r>
      <rPr>
        <b/>
        <sz val="8"/>
        <rFont val="Arial"/>
      </rPr>
      <t xml:space="preserve">components </t>
    </r>
    <r>
      <rPr>
        <sz val="8"/>
        <rFont val="Arial"/>
      </rPr>
      <t>O bag - O bag mini - O city</t>
    </r>
  </si>
  <si>
    <r>
      <rPr>
        <sz val="8"/>
        <rFont val="Arial"/>
      </rPr>
      <t xml:space="preserve">col. </t>
    </r>
    <r>
      <rPr>
        <b/>
        <sz val="8"/>
        <rFont val="Arial"/>
      </rPr>
      <t>084</t>
    </r>
  </si>
  <si>
    <r>
      <rPr>
        <sz val="8"/>
        <rFont val="Arial"/>
      </rPr>
      <t>testa di moro</t>
    </r>
  </si>
  <si>
    <r>
      <rPr>
        <sz val="8"/>
        <rFont val="Arial"/>
      </rPr>
      <t>dark brown</t>
    </r>
  </si>
  <si>
    <r>
      <rPr>
        <sz val="15.5"/>
        <rFont val="Century Gothic"/>
      </rPr>
      <t xml:space="preserve">martellato </t>
    </r>
    <r>
      <rPr>
        <sz val="11.5"/>
        <rFont val="Century Gothic"/>
      </rPr>
      <t>.manico lungo long handle</t>
    </r>
  </si>
  <si>
    <r>
      <rPr>
        <sz val="10"/>
        <rFont val="Arial"/>
      </rPr>
      <t xml:space="preserve">code </t>
    </r>
    <r>
      <rPr>
        <b/>
        <sz val="10"/>
        <rFont val="Arial"/>
      </rPr>
      <t>HLESG000 ECS01</t>
    </r>
  </si>
  <si>
    <r>
      <rPr>
        <b/>
        <sz val="8"/>
        <rFont val="Arial"/>
      </rPr>
      <t xml:space="preserve">descrizione </t>
    </r>
    <r>
      <rPr>
        <sz val="8"/>
        <rFont val="Arial"/>
      </rPr>
      <t xml:space="preserve">manico lungo ecopelle </t>
    </r>
  </si>
  <si>
    <r>
      <rPr>
        <sz val="8"/>
        <rFont val="Arial"/>
      </rPr>
      <t>martellato</t>
    </r>
  </si>
  <si>
    <r>
      <rPr>
        <sz val="8"/>
        <rFont val="Arial"/>
      </rPr>
      <t xml:space="preserve">col. </t>
    </r>
    <r>
      <rPr>
        <b/>
        <sz val="8"/>
        <rFont val="Arial"/>
      </rPr>
      <t xml:space="preserve">008 </t>
    </r>
    <r>
      <rPr>
        <sz val="8"/>
        <rFont val="Arial"/>
      </rPr>
      <t xml:space="preserve">col. </t>
    </r>
    <r>
      <rPr>
        <b/>
        <sz val="8"/>
        <rFont val="Arial"/>
      </rPr>
      <t xml:space="preserve">086 </t>
    </r>
    <r>
      <rPr>
        <sz val="8"/>
        <rFont val="Arial"/>
      </rPr>
      <t xml:space="preserve">col. </t>
    </r>
    <r>
      <rPr>
        <b/>
        <sz val="8"/>
        <rFont val="Arial"/>
      </rPr>
      <t>084</t>
    </r>
  </si>
  <si>
    <r>
      <rPr>
        <sz val="8"/>
        <rFont val="Arial"/>
      </rPr>
      <t xml:space="preserve">bianco </t>
    </r>
    <r>
      <rPr>
        <sz val="8"/>
        <rFont val="Arial"/>
      </rPr>
      <t xml:space="preserve">tortora </t>
    </r>
    <r>
      <rPr>
        <sz val="8"/>
        <rFont val="Arial"/>
      </rPr>
      <t>testa di moro</t>
    </r>
  </si>
  <si>
    <r>
      <rPr>
        <sz val="8"/>
        <rFont val="Arial"/>
      </rPr>
      <t xml:space="preserve">white </t>
    </r>
    <r>
      <rPr>
        <sz val="8"/>
        <rFont val="Arial"/>
      </rPr>
      <t xml:space="preserve">dove-grey </t>
    </r>
    <r>
      <rPr>
        <sz val="8"/>
        <rFont val="Arial"/>
      </rPr>
      <t>dark brown</t>
    </r>
  </si>
  <si>
    <r>
      <rPr>
        <b/>
        <sz val="8"/>
        <rFont val="Arial"/>
      </rPr>
      <t xml:space="preserve">description </t>
    </r>
    <r>
      <rPr>
        <sz val="8"/>
        <rFont val="Arial"/>
      </rPr>
      <t xml:space="preserve">textured faux leather long </t>
    </r>
  </si>
  <si>
    <r>
      <rPr>
        <sz val="8"/>
        <rFont val="Arial"/>
      </rPr>
      <t>handle</t>
    </r>
  </si>
  <si>
    <r>
      <rPr>
        <b/>
        <sz val="7"/>
        <rFont val="Century Gothic"/>
      </rPr>
      <t xml:space="preserve">16. O bag </t>
    </r>
    <r>
      <rPr>
        <sz val="7"/>
        <rFont val="Century Gothic"/>
      </rPr>
      <t>fall 2018 .continuativo carry over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</si>
</sst>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  <family val="2"/>
    </font>
    <font>
      <sz val="15.5"/>
      <name val="Century Gothic"/>
    </font>
    <font>
      <sz val="11.5"/>
      <name val="Century Gothic"/>
    </font>
    <font>
      <b/>
      <sz val="11"/>
      <color rgb="FF000000"/>
      <name val="Calibri"/>
    </font>
    <font>
      <sz val="8"/>
      <name val="Arial"/>
    </font>
    <font>
      <b/>
      <sz val="8"/>
      <name val="Arial"/>
    </font>
    <font>
      <sz val="10"/>
      <name val="Arial"/>
    </font>
    <font>
      <b/>
      <sz val="10"/>
      <name val="Arial"/>
    </font>
    <font>
      <b/>
      <sz val="7"/>
      <name val="Century Gothic"/>
    </font>
    <font>
      <sz val="7"/>
      <name val="Century Gothic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Border="1" applyAlignment="1">
      <alignment horizontal="left" vertical="top"/>
    </xf>
    <xf numFmtId="0" fontId="0" fillId="0" borderId="1" xfId="0" applyBorder="1"/>
    <xf numFmtId="0" fontId="0" fillId="0" borderId="2" xfId="0" applyBorder="1"/>
    <xf numFmtId="1" fontId="0" fillId="0" borderId="2" xfId="0" applyNumberFormat="1" applyBorder="1"/>
    <xf numFmtId="0" fontId="0" fillId="0" borderId="3" xfId="0" applyBorder="1"/>
    <xf numFmtId="0" fontId="0" fillId="2" borderId="4" xfId="0" applyFill="1" applyBorder="1"/>
    <xf numFmtId="0" fontId="0" fillId="3" borderId="0" xfId="0" applyFill="1" applyBorder="1"/>
    <xf numFmtId="0" fontId="0" fillId="3" borderId="0" xfId="0" applyFill="1"/>
    <xf numFmtId="1" fontId="0" fillId="0" borderId="0" xfId="0" applyNumberFormat="1" applyBorder="1"/>
    <xf numFmtId="0" fontId="0" fillId="0" borderId="0" xfId="0" applyBorder="1"/>
    <xf numFmtId="0" fontId="3" fillId="4" borderId="0" xfId="0" applyFont="1" applyFill="1" applyBorder="1"/>
    <xf numFmtId="0" fontId="0" fillId="4" borderId="0" xfId="0" applyFill="1" applyBorder="1"/>
    <xf numFmtId="0" fontId="0" fillId="4" borderId="5" xfId="0" applyFill="1" applyBorder="1"/>
    <xf numFmtId="0" fontId="0" fillId="0" borderId="4" xfId="0" applyBorder="1"/>
    <xf numFmtId="1" fontId="0" fillId="0" borderId="0" xfId="0" applyNumberFormat="1"/>
    <xf numFmtId="0" fontId="0" fillId="5" borderId="0" xfId="0" applyFill="1" applyBorder="1"/>
    <xf numFmtId="1" fontId="3" fillId="6" borderId="0" xfId="0" applyNumberFormat="1" applyFont="1" applyFill="1" applyBorder="1"/>
    <xf numFmtId="0" fontId="0" fillId="0" borderId="5" xfId="0" applyBorder="1"/>
    <xf numFmtId="1" fontId="3" fillId="7" borderId="0" xfId="0" applyNumberFormat="1" applyFont="1" applyFill="1" applyBorder="1"/>
    <xf numFmtId="0" fontId="3" fillId="7" borderId="0" xfId="0" applyFont="1" applyFill="1" applyBorder="1"/>
    <xf numFmtId="0" fontId="0" fillId="8" borderId="4" xfId="0" applyFill="1" applyBorder="1"/>
    <xf numFmtId="0" fontId="0" fillId="7" borderId="0" xfId="0" applyFill="1" applyBorder="1"/>
    <xf numFmtId="0" fontId="0" fillId="8" borderId="0" xfId="0" applyFill="1" applyBorder="1"/>
    <xf numFmtId="1" fontId="3" fillId="9" borderId="0" xfId="0" applyNumberFormat="1" applyFont="1" applyFill="1" applyBorder="1"/>
    <xf numFmtId="0" fontId="0" fillId="10" borderId="4" xfId="0" applyFill="1" applyBorder="1"/>
    <xf numFmtId="0" fontId="0" fillId="9" borderId="0" xfId="0" applyFill="1" applyBorder="1"/>
    <xf numFmtId="0" fontId="0" fillId="11" borderId="0" xfId="0" applyFill="1" applyBorder="1"/>
    <xf numFmtId="0" fontId="4" fillId="0" borderId="0" xfId="0" applyFont="1" applyBorder="1" applyAlignment="1">
      <alignment horizontal="left" vertical="top"/>
    </xf>
    <xf numFmtId="0" fontId="0" fillId="0" borderId="6" xfId="0" applyBorder="1"/>
    <xf numFmtId="0" fontId="0" fillId="0" borderId="7" xfId="0" applyBorder="1"/>
    <xf numFmtId="0" fontId="0" fillId="11" borderId="7" xfId="0" applyFill="1" applyBorder="1"/>
    <xf numFmtId="0" fontId="0" fillId="0" borderId="8" xfId="0" applyBorder="1"/>
    <xf numFmtId="0" fontId="6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8" fillId="0" borderId="0" xfId="0" applyFont="1" applyBorder="1" applyAlignment="1">
      <alignment horizontal="left" vertical="top"/>
    </xf>
  </cellXfs>
  <cellStyles count="1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3</xdr:col>
      <xdr:colOff>610793</xdr:colOff>
      <xdr:row>9</xdr:row>
      <xdr:rowOff>152380</xdr:rowOff>
    </xdr:to>
    <xdr:pic>
      <xdr:nvPicPr>
        <xdr:cNvPr id="2" name="Picture"/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9400"/>
          <a:ext cx="3087293" cy="158748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10</xdr:row>
      <xdr:rowOff>0</xdr:rowOff>
    </xdr:from>
    <xdr:to>
      <xdr:col>1</xdr:col>
      <xdr:colOff>34285</xdr:colOff>
      <xdr:row>14</xdr:row>
      <xdr:rowOff>88888</xdr:rowOff>
    </xdr:to>
    <xdr:pic>
      <xdr:nvPicPr>
        <xdr:cNvPr id="3" name="Picture"/>
        <xdr:cNvPicPr preferRelativeResize="0"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92300"/>
          <a:ext cx="859785" cy="800088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18</xdr:row>
      <xdr:rowOff>0</xdr:rowOff>
    </xdr:from>
    <xdr:to>
      <xdr:col>1</xdr:col>
      <xdr:colOff>84444</xdr:colOff>
      <xdr:row>22</xdr:row>
      <xdr:rowOff>88888</xdr:rowOff>
    </xdr:to>
    <xdr:pic>
      <xdr:nvPicPr>
        <xdr:cNvPr id="4" name="Picture"/>
        <xdr:cNvPicPr preferRelativeResize="0"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314700"/>
          <a:ext cx="909944" cy="800088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23</xdr:row>
      <xdr:rowOff>0</xdr:rowOff>
    </xdr:from>
    <xdr:to>
      <xdr:col>1</xdr:col>
      <xdr:colOff>109841</xdr:colOff>
      <xdr:row>27</xdr:row>
      <xdr:rowOff>126349</xdr:rowOff>
    </xdr:to>
    <xdr:pic>
      <xdr:nvPicPr>
        <xdr:cNvPr id="5" name="Picture"/>
        <xdr:cNvPicPr preferRelativeResize="0"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203700"/>
          <a:ext cx="935341" cy="83754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31</xdr:row>
      <xdr:rowOff>0</xdr:rowOff>
    </xdr:from>
    <xdr:to>
      <xdr:col>1</xdr:col>
      <xdr:colOff>97777</xdr:colOff>
      <xdr:row>35</xdr:row>
      <xdr:rowOff>126349</xdr:rowOff>
    </xdr:to>
    <xdr:pic>
      <xdr:nvPicPr>
        <xdr:cNvPr id="6" name="Picture"/>
        <xdr:cNvPicPr preferRelativeResize="0"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5651500"/>
          <a:ext cx="923277" cy="83754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40</xdr:row>
      <xdr:rowOff>0</xdr:rowOff>
    </xdr:from>
    <xdr:to>
      <xdr:col>1</xdr:col>
      <xdr:colOff>541587</xdr:colOff>
      <xdr:row>48</xdr:row>
      <xdr:rowOff>0</xdr:rowOff>
    </xdr:to>
    <xdr:pic>
      <xdr:nvPicPr>
        <xdr:cNvPr id="7" name="Picture"/>
        <xdr:cNvPicPr preferRelativeResize="0"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7251700"/>
          <a:ext cx="1367087" cy="1422400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67</xdr:row>
      <xdr:rowOff>0</xdr:rowOff>
    </xdr:from>
    <xdr:to>
      <xdr:col>13</xdr:col>
      <xdr:colOff>129523</xdr:colOff>
      <xdr:row>69</xdr:row>
      <xdr:rowOff>62857</xdr:rowOff>
    </xdr:to>
    <xdr:pic>
      <xdr:nvPicPr>
        <xdr:cNvPr id="8" name="Picture"/>
        <xdr:cNvPicPr preferRelativeResize="0"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27500" y="12052300"/>
          <a:ext cx="5793723" cy="41845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74</xdr:row>
      <xdr:rowOff>0</xdr:rowOff>
    </xdr:from>
    <xdr:to>
      <xdr:col>2</xdr:col>
      <xdr:colOff>182222</xdr:colOff>
      <xdr:row>82</xdr:row>
      <xdr:rowOff>12698</xdr:rowOff>
    </xdr:to>
    <xdr:pic>
      <xdr:nvPicPr>
        <xdr:cNvPr id="9" name="Picture"/>
        <xdr:cNvPicPr preferRelativeResize="0"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3385800"/>
          <a:ext cx="1833222" cy="1435098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92</xdr:row>
      <xdr:rowOff>0</xdr:rowOff>
    </xdr:from>
    <xdr:to>
      <xdr:col>6</xdr:col>
      <xdr:colOff>129523</xdr:colOff>
      <xdr:row>100</xdr:row>
      <xdr:rowOff>165079</xdr:rowOff>
    </xdr:to>
    <xdr:pic>
      <xdr:nvPicPr>
        <xdr:cNvPr id="10" name="Picture"/>
        <xdr:cNvPicPr preferRelativeResize="0"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6586200"/>
          <a:ext cx="5082523" cy="158747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104</xdr:row>
      <xdr:rowOff>0</xdr:rowOff>
    </xdr:from>
    <xdr:to>
      <xdr:col>1</xdr:col>
      <xdr:colOff>173333</xdr:colOff>
      <xdr:row>108</xdr:row>
      <xdr:rowOff>88888</xdr:rowOff>
    </xdr:to>
    <xdr:pic>
      <xdr:nvPicPr>
        <xdr:cNvPr id="11" name="Picture"/>
        <xdr:cNvPicPr preferRelativeResize="0"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8719800"/>
          <a:ext cx="998833" cy="800088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109</xdr:row>
      <xdr:rowOff>0</xdr:rowOff>
    </xdr:from>
    <xdr:to>
      <xdr:col>1</xdr:col>
      <xdr:colOff>186666</xdr:colOff>
      <xdr:row>113</xdr:row>
      <xdr:rowOff>139682</xdr:rowOff>
    </xdr:to>
    <xdr:pic>
      <xdr:nvPicPr>
        <xdr:cNvPr id="12" name="Picture"/>
        <xdr:cNvPicPr preferRelativeResize="0"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9608800"/>
          <a:ext cx="1012166" cy="850882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114</xdr:row>
      <xdr:rowOff>0</xdr:rowOff>
    </xdr:from>
    <xdr:to>
      <xdr:col>1</xdr:col>
      <xdr:colOff>198730</xdr:colOff>
      <xdr:row>118</xdr:row>
      <xdr:rowOff>88888</xdr:rowOff>
    </xdr:to>
    <xdr:pic>
      <xdr:nvPicPr>
        <xdr:cNvPr id="13" name="Picture"/>
        <xdr:cNvPicPr preferRelativeResize="0"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0497800"/>
          <a:ext cx="1024230" cy="800088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127</xdr:row>
      <xdr:rowOff>0</xdr:rowOff>
    </xdr:from>
    <xdr:to>
      <xdr:col>1</xdr:col>
      <xdr:colOff>466031</xdr:colOff>
      <xdr:row>129</xdr:row>
      <xdr:rowOff>62857</xdr:rowOff>
    </xdr:to>
    <xdr:pic>
      <xdr:nvPicPr>
        <xdr:cNvPr id="14" name="Picture"/>
        <xdr:cNvPicPr preferRelativeResize="0"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2809200"/>
          <a:ext cx="1291531" cy="4184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1"/>
  <sheetViews>
    <sheetView tabSelected="1" zoomScale="90" zoomScaleNormal="90" zoomScalePageLayoutView="90" workbookViewId="0">
      <selection activeCell="E14" sqref="E14:I14"/>
    </sheetView>
  </sheetViews>
  <sheetFormatPr baseColWidth="10" defaultRowHeight="14" x14ac:dyDescent="0"/>
  <cols>
    <col min="12" max="13" width="4.6640625" customWidth="1"/>
    <col min="14" max="14" width="21.5" customWidth="1"/>
    <col min="16" max="16" width="7.33203125" customWidth="1"/>
    <col min="17" max="17" width="5.33203125" customWidth="1"/>
    <col min="18" max="18" width="15.83203125" customWidth="1"/>
  </cols>
  <sheetData>
    <row r="1" spans="1:21" ht="22" thickBot="1">
      <c r="A1" s="1" t="s">
        <v>0</v>
      </c>
    </row>
    <row r="2" spans="1:21" ht="15" thickTop="1">
      <c r="E2" s="2" t="s">
        <v>1</v>
      </c>
      <c r="F2" s="3">
        <v>2</v>
      </c>
      <c r="G2" s="3"/>
      <c r="H2" s="3"/>
      <c r="I2" s="3" t="e">
        <f>INDEX(A:A,MATCH("*.",A:A,0))</f>
        <v>#N/A</v>
      </c>
      <c r="J2" s="4"/>
      <c r="K2" s="3"/>
      <c r="L2" s="3" t="s">
        <v>2</v>
      </c>
      <c r="M2" s="3" t="s">
        <v>3</v>
      </c>
      <c r="N2" s="3"/>
      <c r="O2" s="3"/>
      <c r="P2" s="3"/>
      <c r="Q2" s="3"/>
      <c r="R2" s="3"/>
      <c r="S2" s="3"/>
      <c r="T2" s="3"/>
      <c r="U2" s="5"/>
    </row>
    <row r="3" spans="1:21">
      <c r="E3" s="6" t="s">
        <v>4</v>
      </c>
      <c r="F3" s="7">
        <f>MATCH(E3,$A:$A,0)</f>
        <v>131</v>
      </c>
      <c r="G3" s="8" t="str">
        <f>INDEX($A:$A,F3)</f>
        <v>16. O bag fall 2018 .continuativo carry over</v>
      </c>
      <c r="J3" s="9"/>
      <c r="K3" s="10"/>
      <c r="L3" s="10"/>
      <c r="M3" s="10"/>
      <c r="N3" s="11" t="s">
        <v>5</v>
      </c>
      <c r="O3" s="11" t="s">
        <v>6</v>
      </c>
      <c r="P3" s="11" t="s">
        <v>7</v>
      </c>
      <c r="Q3" s="11" t="s">
        <v>8</v>
      </c>
      <c r="R3" s="12" t="s">
        <v>9</v>
      </c>
      <c r="S3" s="12" t="s">
        <v>10</v>
      </c>
      <c r="T3" s="12" t="s">
        <v>11</v>
      </c>
      <c r="U3" s="13" t="s">
        <v>12</v>
      </c>
    </row>
    <row r="4" spans="1:21">
      <c r="E4" s="14"/>
      <c r="F4" s="10" t="s">
        <v>13</v>
      </c>
      <c r="G4" s="15" t="str">
        <f>IF(ISERROR(H4),I4,H4)</f>
        <v>16</v>
      </c>
      <c r="H4" t="str">
        <f>MID(G3,1,F2)</f>
        <v>16</v>
      </c>
      <c r="I4" t="e">
        <f>MID(I2,LEN(I2)-F2,F2)</f>
        <v>#N/A</v>
      </c>
      <c r="J4" s="9"/>
      <c r="K4" s="10"/>
      <c r="L4" s="10">
        <f t="shared" ref="L4:L19" si="0">L3+1</f>
        <v>1</v>
      </c>
      <c r="M4" s="10">
        <f>M3</f>
        <v>0</v>
      </c>
      <c r="N4" s="16" t="str">
        <f t="shared" ref="N4:N19" ca="1" si="1">IF($U4, O4 &amp; " " &amp; P4 &amp; " " &amp; Q4,"")</f>
        <v>HLESX200 ECS00 008</v>
      </c>
      <c r="O4" s="16" t="str">
        <f t="shared" ref="O4:O19" ca="1" si="2">IF($U4, INDEX(J$7:J$9,$M4+1), "")</f>
        <v>HLESX200</v>
      </c>
      <c r="P4" s="16" t="str">
        <f t="shared" ref="P4:P19" ca="1" si="3">IF($U4, INDEX(K$7:K$9,$M4+1), "")</f>
        <v>ECS00</v>
      </c>
      <c r="Q4" s="16" t="str">
        <f ca="1">J14</f>
        <v>008</v>
      </c>
      <c r="R4" s="17"/>
      <c r="S4" s="16" t="str">
        <f t="shared" ref="S4:S19" ca="1" si="4">IF($U4, $G$5, "")</f>
        <v>fall 2018 .continuativo carry over</v>
      </c>
      <c r="T4" s="16" t="str">
        <f t="shared" ref="T4:T19" ca="1" si="5">IF($U4, $G$4, "")</f>
        <v>16</v>
      </c>
      <c r="U4" s="18" t="b">
        <f t="shared" ref="U4:U19" ca="1" si="6">AND(TRIM(Q4)&lt;&gt;"", Q4&lt;&gt;0)</f>
        <v>1</v>
      </c>
    </row>
    <row r="5" spans="1:21">
      <c r="E5" s="14"/>
      <c r="F5" s="10" t="s">
        <v>14</v>
      </c>
      <c r="G5" s="10" t="str">
        <f>MID(G3,9+F2,50)</f>
        <v>fall 2018 .continuativo carry over</v>
      </c>
      <c r="H5" s="10"/>
      <c r="I5" s="10"/>
      <c r="J5" s="9"/>
      <c r="K5" s="10"/>
      <c r="L5" s="10">
        <f t="shared" si="0"/>
        <v>2</v>
      </c>
      <c r="M5" s="10">
        <f t="shared" ref="M5:M19" si="7">M4</f>
        <v>0</v>
      </c>
      <c r="N5" s="16" t="str">
        <f t="shared" ca="1" si="1"/>
        <v>HLESX200 ECS00 028</v>
      </c>
      <c r="O5" s="16" t="str">
        <f t="shared" ca="1" si="2"/>
        <v>HLESX200</v>
      </c>
      <c r="P5" s="16" t="str">
        <f t="shared" ca="1" si="3"/>
        <v>ECS00</v>
      </c>
      <c r="Q5" s="16" t="str">
        <f t="shared" ref="Q5:Q19" ca="1" si="8">J15</f>
        <v>028</v>
      </c>
      <c r="R5" s="17"/>
      <c r="S5" s="16" t="str">
        <f t="shared" ca="1" si="4"/>
        <v>fall 2018 .continuativo carry over</v>
      </c>
      <c r="T5" s="16" t="str">
        <f t="shared" ca="1" si="5"/>
        <v>16</v>
      </c>
      <c r="U5" s="18" t="b">
        <f t="shared" ca="1" si="6"/>
        <v>1</v>
      </c>
    </row>
    <row r="6" spans="1:21">
      <c r="E6" s="14"/>
      <c r="F6" s="10"/>
      <c r="G6" s="10"/>
      <c r="H6" s="10"/>
      <c r="I6" s="10"/>
      <c r="J6" s="19" t="s">
        <v>6</v>
      </c>
      <c r="K6" s="20" t="s">
        <v>7</v>
      </c>
      <c r="L6" s="10">
        <f t="shared" si="0"/>
        <v>3</v>
      </c>
      <c r="M6" s="10">
        <f t="shared" si="7"/>
        <v>0</v>
      </c>
      <c r="N6" s="16" t="str">
        <f t="shared" ca="1" si="1"/>
        <v>HLESX200 ECS00 009</v>
      </c>
      <c r="O6" s="16" t="str">
        <f t="shared" ca="1" si="2"/>
        <v>HLESX200</v>
      </c>
      <c r="P6" s="16" t="str">
        <f t="shared" ca="1" si="3"/>
        <v>ECS00</v>
      </c>
      <c r="Q6" s="16" t="str">
        <f t="shared" ca="1" si="8"/>
        <v>009</v>
      </c>
      <c r="R6" s="17"/>
      <c r="S6" s="16" t="str">
        <f t="shared" ca="1" si="4"/>
        <v>fall 2018 .continuativo carry over</v>
      </c>
      <c r="T6" s="16" t="str">
        <f t="shared" ca="1" si="5"/>
        <v>16</v>
      </c>
      <c r="U6" s="18" t="b">
        <f t="shared" ca="1" si="6"/>
        <v>1</v>
      </c>
    </row>
    <row r="7" spans="1:21">
      <c r="E7" s="21" t="s">
        <v>15</v>
      </c>
      <c r="F7" s="10" t="str">
        <f t="shared" ref="F7:F9" si="9">"$A"&amp;H6+1&amp;":$A1000"</f>
        <v>$A1:$A1000</v>
      </c>
      <c r="G7" s="22">
        <f t="shared" ref="G7:G9" ca="1" si="10">MATCH(E7,INDIRECT(F7),0)</f>
        <v>50</v>
      </c>
      <c r="H7" s="22">
        <f ca="1">SUM(G$7:G7)</f>
        <v>50</v>
      </c>
      <c r="I7" s="22" t="str">
        <f t="shared" ref="I7:I9" ca="1" si="11">IF(ISERROR(H7),"",TRIM(INDEX(INDIRECT("A:A"),H7)))</f>
        <v>code HLESX200 ECS00</v>
      </c>
      <c r="J7" s="23" t="str">
        <f ca="1">MID($I7,6,8)</f>
        <v>HLESX200</v>
      </c>
      <c r="K7" s="23" t="str">
        <f ca="1">MID($I7,15,30)</f>
        <v>ECS00</v>
      </c>
      <c r="L7" s="10">
        <f t="shared" si="0"/>
        <v>4</v>
      </c>
      <c r="M7" s="10">
        <f t="shared" si="7"/>
        <v>0</v>
      </c>
      <c r="N7" s="16" t="str">
        <f t="shared" ca="1" si="1"/>
        <v>HLESX200 ECS00 055</v>
      </c>
      <c r="O7" s="16" t="str">
        <f t="shared" ca="1" si="2"/>
        <v>HLESX200</v>
      </c>
      <c r="P7" s="16" t="str">
        <f t="shared" ca="1" si="3"/>
        <v>ECS00</v>
      </c>
      <c r="Q7" s="16" t="str">
        <f t="shared" ca="1" si="8"/>
        <v>055</v>
      </c>
      <c r="R7" s="17"/>
      <c r="S7" s="16" t="str">
        <f t="shared" ca="1" si="4"/>
        <v>fall 2018 .continuativo carry over</v>
      </c>
      <c r="T7" s="16" t="str">
        <f t="shared" ca="1" si="5"/>
        <v>16</v>
      </c>
      <c r="U7" s="18" t="b">
        <f t="shared" ca="1" si="6"/>
        <v>1</v>
      </c>
    </row>
    <row r="8" spans="1:21">
      <c r="E8" s="21" t="s">
        <v>15</v>
      </c>
      <c r="F8" s="10" t="str">
        <f t="shared" ca="1" si="9"/>
        <v>$A51:$A1000</v>
      </c>
      <c r="G8" s="22">
        <f t="shared" ca="1" si="10"/>
        <v>36</v>
      </c>
      <c r="H8" s="22">
        <f ca="1">SUM(G$7:G8)</f>
        <v>86</v>
      </c>
      <c r="I8" s="22" t="str">
        <f t="shared" ca="1" si="11"/>
        <v>code HLESG000 ECS01</v>
      </c>
      <c r="J8" s="23" t="str">
        <f ca="1">MID($I8,6,8)</f>
        <v>HLESG000</v>
      </c>
      <c r="K8" s="23" t="str">
        <f ca="1">MID($I8,15,30)</f>
        <v>ECS01</v>
      </c>
      <c r="L8" s="10">
        <f t="shared" si="0"/>
        <v>5</v>
      </c>
      <c r="M8" s="10">
        <f t="shared" si="7"/>
        <v>0</v>
      </c>
      <c r="N8" s="16" t="str">
        <f t="shared" ca="1" si="1"/>
        <v>HLESX200 ECS00 039</v>
      </c>
      <c r="O8" s="16" t="str">
        <f t="shared" ca="1" si="2"/>
        <v>HLESX200</v>
      </c>
      <c r="P8" s="16" t="str">
        <f t="shared" ca="1" si="3"/>
        <v>ECS00</v>
      </c>
      <c r="Q8" s="16" t="str">
        <f t="shared" ca="1" si="8"/>
        <v>039</v>
      </c>
      <c r="R8" s="17"/>
      <c r="S8" s="16" t="str">
        <f t="shared" ca="1" si="4"/>
        <v>fall 2018 .continuativo carry over</v>
      </c>
      <c r="T8" s="16" t="str">
        <f t="shared" ca="1" si="5"/>
        <v>16</v>
      </c>
      <c r="U8" s="18" t="b">
        <f t="shared" ca="1" si="6"/>
        <v>1</v>
      </c>
    </row>
    <row r="9" spans="1:21">
      <c r="E9" s="21" t="s">
        <v>15</v>
      </c>
      <c r="F9" s="10" t="str">
        <f t="shared" ca="1" si="9"/>
        <v>$A87:$A1000</v>
      </c>
      <c r="G9" s="22" t="e">
        <f t="shared" ca="1" si="10"/>
        <v>#N/A</v>
      </c>
      <c r="H9" s="22" t="e">
        <f ca="1">SUM(G$7:G9)</f>
        <v>#N/A</v>
      </c>
      <c r="I9" s="22" t="str">
        <f t="shared" ca="1" si="11"/>
        <v/>
      </c>
      <c r="J9" s="23" t="str">
        <f ca="1">MID($I9,6,8)</f>
        <v/>
      </c>
      <c r="K9" s="23" t="str">
        <f ca="1">MID($I9,15,30)</f>
        <v/>
      </c>
      <c r="L9" s="10">
        <f t="shared" si="0"/>
        <v>6</v>
      </c>
      <c r="M9" s="10">
        <f t="shared" si="7"/>
        <v>0</v>
      </c>
      <c r="N9" s="16" t="str">
        <f t="shared" ca="1" si="1"/>
        <v>HLESX200 ECS00 084</v>
      </c>
      <c r="O9" s="16" t="str">
        <f t="shared" ca="1" si="2"/>
        <v>HLESX200</v>
      </c>
      <c r="P9" s="16" t="str">
        <f t="shared" ca="1" si="3"/>
        <v>ECS00</v>
      </c>
      <c r="Q9" s="16" t="str">
        <f t="shared" ca="1" si="8"/>
        <v>084</v>
      </c>
      <c r="R9" s="17"/>
      <c r="S9" s="16" t="str">
        <f t="shared" ca="1" si="4"/>
        <v>fall 2018 .continuativo carry over</v>
      </c>
      <c r="T9" s="16" t="str">
        <f t="shared" ca="1" si="5"/>
        <v>16</v>
      </c>
      <c r="U9" s="18" t="b">
        <f t="shared" ca="1" si="6"/>
        <v>1</v>
      </c>
    </row>
    <row r="10" spans="1:21">
      <c r="E10" s="14"/>
      <c r="F10" s="10"/>
      <c r="G10" s="10"/>
      <c r="H10" s="10"/>
      <c r="I10" s="10"/>
      <c r="J10" s="9"/>
      <c r="K10" s="10"/>
      <c r="L10" s="10">
        <f t="shared" si="0"/>
        <v>7</v>
      </c>
      <c r="M10" s="10">
        <f t="shared" si="7"/>
        <v>0</v>
      </c>
      <c r="N10" s="16" t="str">
        <f t="shared" ca="1" si="1"/>
        <v>HLESX200 ECS00 008</v>
      </c>
      <c r="O10" s="16" t="str">
        <f t="shared" ca="1" si="2"/>
        <v>HLESX200</v>
      </c>
      <c r="P10" s="16" t="str">
        <f t="shared" ca="1" si="3"/>
        <v>ECS00</v>
      </c>
      <c r="Q10" s="16" t="str">
        <f t="shared" ca="1" si="8"/>
        <v>008</v>
      </c>
      <c r="R10" s="17"/>
      <c r="S10" s="16" t="str">
        <f t="shared" ca="1" si="4"/>
        <v>fall 2018 .continuativo carry over</v>
      </c>
      <c r="T10" s="16" t="str">
        <f t="shared" ca="1" si="5"/>
        <v>16</v>
      </c>
      <c r="U10" s="18" t="b">
        <f t="shared" ca="1" si="6"/>
        <v>1</v>
      </c>
    </row>
    <row r="11" spans="1:21">
      <c r="E11" s="14"/>
      <c r="F11" s="10" t="s">
        <v>16</v>
      </c>
      <c r="G11" s="10" t="str">
        <f ca="1">CONCATENATE(I14, IF(ISERROR(I15),""," "&amp;I15), IF(ISERROR(I16),""," "&amp;I16), IF(ISERROR(I17),""," "&amp;I17), IF(ISERROR(I18),""," "&amp;I18), IF(ISERROR(I19),""," "&amp;I19), IF(ISERROR(I20),""," "&amp;I20), IF(ISERROR(I21),""," "&amp;I21), IF(ISERROR(I22),""," "&amp;I22), IF(ISERROR(I23),""," "&amp;I23))</f>
        <v xml:space="preserve">col. 008 col. 028 col. 009 col. 055 col. 039 col. 084 col. 008 col. 086 col. 084 col. 055  </v>
      </c>
      <c r="H11" s="10"/>
      <c r="I11" s="10"/>
      <c r="J11" s="9"/>
      <c r="K11" s="10"/>
      <c r="L11" s="10">
        <f t="shared" si="0"/>
        <v>8</v>
      </c>
      <c r="M11" s="10">
        <f t="shared" si="7"/>
        <v>0</v>
      </c>
      <c r="N11" s="16" t="str">
        <f t="shared" ca="1" si="1"/>
        <v>HLESX200 ECS00 086</v>
      </c>
      <c r="O11" s="16" t="str">
        <f t="shared" ca="1" si="2"/>
        <v>HLESX200</v>
      </c>
      <c r="P11" s="16" t="str">
        <f t="shared" ca="1" si="3"/>
        <v>ECS00</v>
      </c>
      <c r="Q11" s="16" t="str">
        <f t="shared" ca="1" si="8"/>
        <v>086</v>
      </c>
      <c r="R11" s="17"/>
      <c r="S11" s="16" t="str">
        <f t="shared" ca="1" si="4"/>
        <v>fall 2018 .continuativo carry over</v>
      </c>
      <c r="T11" s="16" t="str">
        <f t="shared" ca="1" si="5"/>
        <v>16</v>
      </c>
      <c r="U11" s="18" t="b">
        <f t="shared" ca="1" si="6"/>
        <v>1</v>
      </c>
    </row>
    <row r="12" spans="1:21">
      <c r="E12" s="14"/>
      <c r="F12" s="10"/>
      <c r="G12" s="10"/>
      <c r="H12" s="10"/>
      <c r="I12" s="10"/>
      <c r="J12" s="9"/>
      <c r="K12" s="10"/>
      <c r="L12" s="10">
        <f t="shared" si="0"/>
        <v>9</v>
      </c>
      <c r="M12" s="10">
        <f t="shared" si="7"/>
        <v>0</v>
      </c>
      <c r="N12" s="16" t="str">
        <f t="shared" ca="1" si="1"/>
        <v>HLESX200 ECS00 084</v>
      </c>
      <c r="O12" s="16" t="str">
        <f t="shared" ca="1" si="2"/>
        <v>HLESX200</v>
      </c>
      <c r="P12" s="16" t="str">
        <f t="shared" ca="1" si="3"/>
        <v>ECS00</v>
      </c>
      <c r="Q12" s="16" t="str">
        <f t="shared" ca="1" si="8"/>
        <v>084</v>
      </c>
      <c r="R12" s="17"/>
      <c r="S12" s="16" t="str">
        <f t="shared" ca="1" si="4"/>
        <v>fall 2018 .continuativo carry over</v>
      </c>
      <c r="T12" s="16" t="str">
        <f t="shared" ca="1" si="5"/>
        <v>16</v>
      </c>
      <c r="U12" s="18" t="b">
        <f t="shared" ca="1" si="6"/>
        <v>1</v>
      </c>
    </row>
    <row r="13" spans="1:21">
      <c r="E13" s="14"/>
      <c r="F13" s="10"/>
      <c r="G13" s="10"/>
      <c r="H13" s="10"/>
      <c r="I13" s="10"/>
      <c r="J13" s="24" t="s">
        <v>8</v>
      </c>
      <c r="K13" s="10"/>
      <c r="L13" s="10">
        <f t="shared" si="0"/>
        <v>10</v>
      </c>
      <c r="M13" s="10">
        <f t="shared" si="7"/>
        <v>0</v>
      </c>
      <c r="N13" s="16" t="str">
        <f t="shared" ca="1" si="1"/>
        <v>HLESX200 ECS00 055</v>
      </c>
      <c r="O13" s="16" t="str">
        <f t="shared" ca="1" si="2"/>
        <v>HLESX200</v>
      </c>
      <c r="P13" s="16" t="str">
        <f t="shared" ca="1" si="3"/>
        <v>ECS00</v>
      </c>
      <c r="Q13" s="16" t="str">
        <f t="shared" ca="1" si="8"/>
        <v>055</v>
      </c>
      <c r="R13" s="17"/>
      <c r="S13" s="16" t="str">
        <f t="shared" ca="1" si="4"/>
        <v>fall 2018 .continuativo carry over</v>
      </c>
      <c r="T13" s="16" t="str">
        <f t="shared" ca="1" si="5"/>
        <v>16</v>
      </c>
      <c r="U13" s="18" t="b">
        <f t="shared" ca="1" si="6"/>
        <v>1</v>
      </c>
    </row>
    <row r="14" spans="1:21">
      <c r="E14" s="25" t="s">
        <v>17</v>
      </c>
      <c r="F14" s="10" t="str">
        <f t="shared" ref="F14:F23" si="12">"$A"&amp;H13+1&amp;":$A1000"</f>
        <v>$A1:$A1000</v>
      </c>
      <c r="G14" s="26">
        <f ca="1">MATCH(E14,INDIRECT(F14),0)</f>
        <v>16</v>
      </c>
      <c r="H14" s="26">
        <f ca="1">SUM(G$14:G14)</f>
        <v>16</v>
      </c>
      <c r="I14" s="26" t="str">
        <f t="shared" ref="I14:I23" ca="1" si="13">IF(ISERROR(H14),"",TRIM(INDEX(INDIRECT("A:A"),H14)))</f>
        <v>col. 008</v>
      </c>
      <c r="J14" s="27" t="str">
        <f t="shared" ref="J14:J29" ca="1" si="14">MID($G$11,6+9*(ROW(J14)-ROW(J$14)),3)</f>
        <v>008</v>
      </c>
      <c r="K14" s="10"/>
      <c r="L14" s="10">
        <f t="shared" si="0"/>
        <v>11</v>
      </c>
      <c r="M14" s="10">
        <f t="shared" si="7"/>
        <v>0</v>
      </c>
      <c r="N14" s="16" t="str">
        <f t="shared" ca="1" si="1"/>
        <v/>
      </c>
      <c r="O14" s="16" t="str">
        <f t="shared" ca="1" si="2"/>
        <v/>
      </c>
      <c r="P14" s="16" t="str">
        <f t="shared" ca="1" si="3"/>
        <v/>
      </c>
      <c r="Q14" s="16" t="str">
        <f t="shared" ca="1" si="8"/>
        <v/>
      </c>
      <c r="R14" s="17"/>
      <c r="S14" s="16" t="str">
        <f t="shared" ca="1" si="4"/>
        <v/>
      </c>
      <c r="T14" s="16" t="str">
        <f t="shared" ca="1" si="5"/>
        <v/>
      </c>
      <c r="U14" s="18" t="b">
        <f t="shared" ca="1" si="6"/>
        <v>0</v>
      </c>
    </row>
    <row r="15" spans="1:21">
      <c r="E15" s="25" t="str">
        <f>E14</f>
        <v>col. *</v>
      </c>
      <c r="F15" s="10" t="str">
        <f t="shared" ca="1" si="12"/>
        <v>$A17:$A1000</v>
      </c>
      <c r="G15" s="26">
        <f ca="1">MATCH(E15,INDIRECT(F15),0)</f>
        <v>13</v>
      </c>
      <c r="H15" s="26">
        <f ca="1">SUM(G$14:G15)</f>
        <v>29</v>
      </c>
      <c r="I15" s="26" t="str">
        <f t="shared" ca="1" si="13"/>
        <v>col. 028</v>
      </c>
      <c r="J15" s="27" t="str">
        <f t="shared" ca="1" si="14"/>
        <v>028</v>
      </c>
      <c r="K15" s="10"/>
      <c r="L15" s="10">
        <f t="shared" si="0"/>
        <v>12</v>
      </c>
      <c r="M15" s="10">
        <f t="shared" si="7"/>
        <v>0</v>
      </c>
      <c r="N15" s="16" t="str">
        <f t="shared" ca="1" si="1"/>
        <v/>
      </c>
      <c r="O15" s="16" t="str">
        <f t="shared" ca="1" si="2"/>
        <v/>
      </c>
      <c r="P15" s="16" t="str">
        <f t="shared" ca="1" si="3"/>
        <v/>
      </c>
      <c r="Q15" s="16" t="str">
        <f t="shared" ca="1" si="8"/>
        <v/>
      </c>
      <c r="R15" s="17"/>
      <c r="S15" s="16" t="str">
        <f t="shared" ca="1" si="4"/>
        <v/>
      </c>
      <c r="T15" s="16" t="str">
        <f t="shared" ca="1" si="5"/>
        <v/>
      </c>
      <c r="U15" s="18" t="b">
        <f t="shared" ca="1" si="6"/>
        <v>0</v>
      </c>
    </row>
    <row r="16" spans="1:21">
      <c r="A16" s="28" t="s">
        <v>18</v>
      </c>
      <c r="E16" s="25" t="str">
        <f t="shared" ref="E16:E23" si="15">E15</f>
        <v>col. *</v>
      </c>
      <c r="F16" s="10" t="str">
        <f t="shared" ca="1" si="12"/>
        <v>$A30:$A1000</v>
      </c>
      <c r="G16" s="26">
        <f ca="1">MATCH(E16,INDIRECT(F16),0)</f>
        <v>9</v>
      </c>
      <c r="H16" s="26">
        <f ca="1">SUM(G$14:G16)</f>
        <v>38</v>
      </c>
      <c r="I16" s="26" t="str">
        <f t="shared" ca="1" si="13"/>
        <v>col. 009</v>
      </c>
      <c r="J16" s="27" t="str">
        <f t="shared" ca="1" si="14"/>
        <v>009</v>
      </c>
      <c r="K16" s="10"/>
      <c r="L16" s="10">
        <f t="shared" si="0"/>
        <v>13</v>
      </c>
      <c r="M16" s="10">
        <f t="shared" si="7"/>
        <v>0</v>
      </c>
      <c r="N16" s="16" t="str">
        <f t="shared" ca="1" si="1"/>
        <v/>
      </c>
      <c r="O16" s="16" t="str">
        <f t="shared" ca="1" si="2"/>
        <v/>
      </c>
      <c r="P16" s="16" t="str">
        <f t="shared" ca="1" si="3"/>
        <v/>
      </c>
      <c r="Q16" s="16" t="str">
        <f t="shared" ca="1" si="8"/>
        <v/>
      </c>
      <c r="R16" s="17"/>
      <c r="S16" s="16" t="str">
        <f t="shared" ca="1" si="4"/>
        <v/>
      </c>
      <c r="T16" s="16" t="str">
        <f t="shared" ca="1" si="5"/>
        <v/>
      </c>
      <c r="U16" s="18" t="b">
        <f t="shared" ca="1" si="6"/>
        <v>0</v>
      </c>
    </row>
    <row r="17" spans="1:21">
      <c r="A17" s="28" t="s">
        <v>19</v>
      </c>
      <c r="E17" s="25" t="str">
        <f t="shared" si="15"/>
        <v>col. *</v>
      </c>
      <c r="F17" s="10" t="str">
        <f t="shared" ca="1" si="12"/>
        <v>$A39:$A1000</v>
      </c>
      <c r="G17" s="26">
        <f ca="1">MATCH(E17,INDIRECT(F17),0)</f>
        <v>17</v>
      </c>
      <c r="H17" s="26">
        <f ca="1">SUM(G$14:G17)</f>
        <v>55</v>
      </c>
      <c r="I17" s="26" t="str">
        <f t="shared" ca="1" si="13"/>
        <v>col. 055</v>
      </c>
      <c r="J17" s="27" t="str">
        <f t="shared" ca="1" si="14"/>
        <v>055</v>
      </c>
      <c r="K17" s="10"/>
      <c r="L17" s="10">
        <f t="shared" si="0"/>
        <v>14</v>
      </c>
      <c r="M17" s="10">
        <f t="shared" si="7"/>
        <v>0</v>
      </c>
      <c r="N17" s="16" t="str">
        <f t="shared" ca="1" si="1"/>
        <v/>
      </c>
      <c r="O17" s="16" t="str">
        <f t="shared" ca="1" si="2"/>
        <v/>
      </c>
      <c r="P17" s="16" t="str">
        <f t="shared" ca="1" si="3"/>
        <v/>
      </c>
      <c r="Q17" s="16" t="str">
        <f t="shared" ca="1" si="8"/>
        <v/>
      </c>
      <c r="R17" s="17"/>
      <c r="S17" s="16" t="str">
        <f t="shared" ca="1" si="4"/>
        <v/>
      </c>
      <c r="T17" s="16" t="str">
        <f t="shared" ca="1" si="5"/>
        <v/>
      </c>
      <c r="U17" s="18" t="b">
        <f t="shared" ca="1" si="6"/>
        <v>0</v>
      </c>
    </row>
    <row r="18" spans="1:21">
      <c r="A18" s="28" t="s">
        <v>20</v>
      </c>
      <c r="E18" s="25" t="str">
        <f t="shared" si="15"/>
        <v>col. *</v>
      </c>
      <c r="F18" s="10" t="str">
        <f t="shared" ca="1" si="12"/>
        <v>$A56:$A1000</v>
      </c>
      <c r="G18" s="26">
        <f ca="1">MATCH(E18,INDIRECT(F18),0)</f>
        <v>3</v>
      </c>
      <c r="H18" s="26">
        <f ca="1">SUM(G$14:G18)</f>
        <v>58</v>
      </c>
      <c r="I18" s="26" t="str">
        <f t="shared" ca="1" si="13"/>
        <v>col. 039</v>
      </c>
      <c r="J18" s="27" t="str">
        <f t="shared" ca="1" si="14"/>
        <v>039</v>
      </c>
      <c r="K18" s="10"/>
      <c r="L18" s="10">
        <f t="shared" si="0"/>
        <v>15</v>
      </c>
      <c r="M18" s="10">
        <f t="shared" si="7"/>
        <v>0</v>
      </c>
      <c r="N18" s="16" t="str">
        <f t="shared" ca="1" si="1"/>
        <v/>
      </c>
      <c r="O18" s="16" t="str">
        <f t="shared" ca="1" si="2"/>
        <v/>
      </c>
      <c r="P18" s="16" t="str">
        <f t="shared" ca="1" si="3"/>
        <v/>
      </c>
      <c r="Q18" s="16" t="str">
        <f t="shared" ca="1" si="8"/>
        <v/>
      </c>
      <c r="R18" s="17"/>
      <c r="S18" s="16" t="str">
        <f t="shared" ca="1" si="4"/>
        <v/>
      </c>
      <c r="T18" s="16" t="str">
        <f t="shared" ca="1" si="5"/>
        <v/>
      </c>
      <c r="U18" s="18" t="b">
        <f t="shared" ca="1" si="6"/>
        <v>0</v>
      </c>
    </row>
    <row r="19" spans="1:21">
      <c r="E19" s="25" t="str">
        <f t="shared" si="15"/>
        <v>col. *</v>
      </c>
      <c r="F19" s="10" t="str">
        <f t="shared" ca="1" si="12"/>
        <v>$A59:$A1000</v>
      </c>
      <c r="G19" s="26">
        <f t="shared" ref="G19:G23" ca="1" si="16">MATCH(E19,INDIRECT(F19),0)</f>
        <v>7</v>
      </c>
      <c r="H19" s="26">
        <f ca="1">SUM(G$14:G19)</f>
        <v>65</v>
      </c>
      <c r="I19" s="26" t="str">
        <f t="shared" ca="1" si="13"/>
        <v>col. 084</v>
      </c>
      <c r="J19" s="27" t="str">
        <f t="shared" ca="1" si="14"/>
        <v>084</v>
      </c>
      <c r="K19" s="10"/>
      <c r="L19" s="10">
        <f t="shared" si="0"/>
        <v>16</v>
      </c>
      <c r="M19" s="10">
        <f t="shared" si="7"/>
        <v>0</v>
      </c>
      <c r="N19" s="16" t="str">
        <f t="shared" ca="1" si="1"/>
        <v/>
      </c>
      <c r="O19" s="16" t="str">
        <f t="shared" ca="1" si="2"/>
        <v/>
      </c>
      <c r="P19" s="16" t="str">
        <f t="shared" ca="1" si="3"/>
        <v/>
      </c>
      <c r="Q19" s="16" t="str">
        <f t="shared" ca="1" si="8"/>
        <v/>
      </c>
      <c r="R19" s="17"/>
      <c r="S19" s="16" t="str">
        <f t="shared" ca="1" si="4"/>
        <v/>
      </c>
      <c r="T19" s="16" t="str">
        <f t="shared" ca="1" si="5"/>
        <v/>
      </c>
      <c r="U19" s="18" t="b">
        <f t="shared" ca="1" si="6"/>
        <v>0</v>
      </c>
    </row>
    <row r="20" spans="1:21">
      <c r="E20" s="25" t="str">
        <f t="shared" si="15"/>
        <v>col. *</v>
      </c>
      <c r="F20" s="10" t="str">
        <f t="shared" ca="1" si="12"/>
        <v>$A66:$A1000</v>
      </c>
      <c r="G20" s="26">
        <f t="shared" ca="1" si="16"/>
        <v>37</v>
      </c>
      <c r="H20" s="26">
        <f ca="1">SUM(G$14:G20)</f>
        <v>102</v>
      </c>
      <c r="I20" s="26" t="str">
        <f t="shared" ca="1" si="13"/>
        <v>col. 008 col. 086 col. 084</v>
      </c>
      <c r="J20" s="27" t="str">
        <f t="shared" ca="1" si="14"/>
        <v>008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8"/>
    </row>
    <row r="21" spans="1:21">
      <c r="E21" s="25" t="str">
        <f t="shared" si="15"/>
        <v>col. *</v>
      </c>
      <c r="F21" s="10" t="str">
        <f t="shared" ca="1" si="12"/>
        <v>$A103:$A1000</v>
      </c>
      <c r="G21" s="26">
        <f t="shared" ca="1" si="16"/>
        <v>23</v>
      </c>
      <c r="H21" s="26">
        <f ca="1">SUM(G$14:G21)</f>
        <v>125</v>
      </c>
      <c r="I21" s="26" t="str">
        <f t="shared" ca="1" si="13"/>
        <v>col. 055</v>
      </c>
      <c r="J21" s="27" t="str">
        <f t="shared" ca="1" si="14"/>
        <v>086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8"/>
    </row>
    <row r="22" spans="1:21">
      <c r="E22" s="25" t="str">
        <f t="shared" si="15"/>
        <v>col. *</v>
      </c>
      <c r="F22" s="10" t="str">
        <f t="shared" ca="1" si="12"/>
        <v>$A126:$A1000</v>
      </c>
      <c r="G22" s="26" t="e">
        <f t="shared" ca="1" si="16"/>
        <v>#N/A</v>
      </c>
      <c r="H22" s="26" t="e">
        <f ca="1">SUM(G$14:G22)</f>
        <v>#N/A</v>
      </c>
      <c r="I22" s="26" t="str">
        <f t="shared" ca="1" si="13"/>
        <v/>
      </c>
      <c r="J22" s="27" t="str">
        <f t="shared" ca="1" si="14"/>
        <v>084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8"/>
    </row>
    <row r="23" spans="1:21">
      <c r="E23" s="25" t="str">
        <f t="shared" si="15"/>
        <v>col. *</v>
      </c>
      <c r="F23" s="10" t="e">
        <f t="shared" ca="1" si="12"/>
        <v>#N/A</v>
      </c>
      <c r="G23" s="26" t="e">
        <f t="shared" ca="1" si="16"/>
        <v>#N/A</v>
      </c>
      <c r="H23" s="26" t="e">
        <f ca="1">SUM(G$14:G23)</f>
        <v>#N/A</v>
      </c>
      <c r="I23" s="26" t="str">
        <f t="shared" ca="1" si="13"/>
        <v/>
      </c>
      <c r="J23" s="27" t="str">
        <f t="shared" ca="1" si="14"/>
        <v>055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8"/>
    </row>
    <row r="24" spans="1:21">
      <c r="E24" s="14"/>
      <c r="F24" s="10"/>
      <c r="G24" s="10"/>
      <c r="H24" s="10"/>
      <c r="I24" s="10"/>
      <c r="J24" s="27" t="str">
        <f t="shared" ca="1" si="14"/>
        <v/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8"/>
    </row>
    <row r="25" spans="1:21">
      <c r="E25" s="14"/>
      <c r="F25" s="10"/>
      <c r="G25" s="10"/>
      <c r="H25" s="10"/>
      <c r="I25" s="10"/>
      <c r="J25" s="27" t="str">
        <f t="shared" ca="1" si="14"/>
        <v/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8"/>
    </row>
    <row r="26" spans="1:21">
      <c r="E26" s="14"/>
      <c r="F26" s="10"/>
      <c r="G26" s="10"/>
      <c r="H26" s="10"/>
      <c r="I26" s="10"/>
      <c r="J26" s="27" t="str">
        <f t="shared" ca="1" si="14"/>
        <v/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8"/>
    </row>
    <row r="27" spans="1:21">
      <c r="E27" s="14"/>
      <c r="F27" s="10"/>
      <c r="H27" s="10"/>
      <c r="I27" s="10"/>
      <c r="J27" s="27" t="str">
        <f t="shared" ca="1" si="14"/>
        <v/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8"/>
    </row>
    <row r="28" spans="1:21">
      <c r="E28" s="14"/>
      <c r="F28" s="10"/>
      <c r="G28" s="10"/>
      <c r="H28" s="10"/>
      <c r="I28" s="10"/>
      <c r="J28" s="27" t="str">
        <f t="shared" ca="1" si="14"/>
        <v/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8"/>
    </row>
    <row r="29" spans="1:21" ht="15" thickBot="1">
      <c r="A29" s="28" t="s">
        <v>21</v>
      </c>
      <c r="E29" s="29"/>
      <c r="F29" s="30"/>
      <c r="G29" s="30"/>
      <c r="H29" s="30"/>
      <c r="I29" s="30"/>
      <c r="J29" s="31" t="str">
        <f t="shared" ca="1" si="14"/>
        <v/>
      </c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2"/>
    </row>
    <row r="30" spans="1:21" ht="15" thickTop="1">
      <c r="A30" s="28" t="s">
        <v>22</v>
      </c>
    </row>
    <row r="31" spans="1:21">
      <c r="A31" s="28" t="s">
        <v>22</v>
      </c>
    </row>
    <row r="38" spans="1:1">
      <c r="A38" s="28" t="s">
        <v>23</v>
      </c>
    </row>
    <row r="39" spans="1:1">
      <c r="A39" s="28" t="s">
        <v>24</v>
      </c>
    </row>
    <row r="40" spans="1:1">
      <c r="A40" s="28" t="s">
        <v>25</v>
      </c>
    </row>
    <row r="50" spans="1:1">
      <c r="A50" s="33" t="s">
        <v>26</v>
      </c>
    </row>
    <row r="51" spans="1:1">
      <c r="A51" s="34" t="s">
        <v>27</v>
      </c>
    </row>
    <row r="52" spans="1:1">
      <c r="A52" s="28" t="s">
        <v>28</v>
      </c>
    </row>
    <row r="53" spans="1:1">
      <c r="A53" s="34" t="s">
        <v>29</v>
      </c>
    </row>
    <row r="54" spans="1:1">
      <c r="A54" s="34" t="s">
        <v>30</v>
      </c>
    </row>
    <row r="55" spans="1:1">
      <c r="A55" s="28" t="s">
        <v>31</v>
      </c>
    </row>
    <row r="56" spans="1:1">
      <c r="A56" s="28" t="s">
        <v>32</v>
      </c>
    </row>
    <row r="57" spans="1:1">
      <c r="A57" s="28" t="s">
        <v>33</v>
      </c>
    </row>
    <row r="58" spans="1:1">
      <c r="A58" s="28" t="s">
        <v>34</v>
      </c>
    </row>
    <row r="59" spans="1:1">
      <c r="A59" s="28" t="s">
        <v>35</v>
      </c>
    </row>
    <row r="60" spans="1:1">
      <c r="A60" s="28" t="s">
        <v>36</v>
      </c>
    </row>
    <row r="61" spans="1:1">
      <c r="A61" s="34" t="s">
        <v>37</v>
      </c>
    </row>
    <row r="62" spans="1:1">
      <c r="A62" s="28" t="s">
        <v>38</v>
      </c>
    </row>
    <row r="63" spans="1:1">
      <c r="A63" s="34" t="s">
        <v>39</v>
      </c>
    </row>
    <row r="64" spans="1:1">
      <c r="A64" s="34" t="s">
        <v>40</v>
      </c>
    </row>
    <row r="65" spans="1:1">
      <c r="A65" s="28" t="s">
        <v>41</v>
      </c>
    </row>
    <row r="66" spans="1:1">
      <c r="A66" s="28" t="s">
        <v>42</v>
      </c>
    </row>
    <row r="67" spans="1:1">
      <c r="A67" s="28" t="s">
        <v>43</v>
      </c>
    </row>
    <row r="74" spans="1:1" ht="21">
      <c r="A74" s="1" t="s">
        <v>44</v>
      </c>
    </row>
    <row r="86" spans="1:1">
      <c r="A86" s="33" t="s">
        <v>45</v>
      </c>
    </row>
    <row r="88" spans="1:1">
      <c r="A88" s="34" t="s">
        <v>46</v>
      </c>
    </row>
    <row r="89" spans="1:1">
      <c r="A89" s="28" t="s">
        <v>47</v>
      </c>
    </row>
    <row r="90" spans="1:1">
      <c r="A90" s="34" t="s">
        <v>29</v>
      </c>
    </row>
    <row r="91" spans="1:1">
      <c r="A91" s="34" t="s">
        <v>30</v>
      </c>
    </row>
    <row r="102" spans="1:1">
      <c r="A102" s="28" t="s">
        <v>48</v>
      </c>
    </row>
    <row r="103" spans="1:1">
      <c r="A103" s="28" t="s">
        <v>49</v>
      </c>
    </row>
    <row r="104" spans="1:1">
      <c r="A104" s="28" t="s">
        <v>50</v>
      </c>
    </row>
    <row r="120" spans="1:1">
      <c r="A120" s="34" t="s">
        <v>51</v>
      </c>
    </row>
    <row r="121" spans="1:1">
      <c r="A121" s="28" t="s">
        <v>52</v>
      </c>
    </row>
    <row r="122" spans="1:1">
      <c r="A122" s="34" t="s">
        <v>39</v>
      </c>
    </row>
    <row r="123" spans="1:1">
      <c r="A123" s="34" t="s">
        <v>40</v>
      </c>
    </row>
    <row r="125" spans="1:1">
      <c r="A125" s="28" t="s">
        <v>31</v>
      </c>
    </row>
    <row r="126" spans="1:1">
      <c r="A126" s="28" t="s">
        <v>32</v>
      </c>
    </row>
    <row r="127" spans="1:1">
      <c r="A127" s="28" t="s">
        <v>33</v>
      </c>
    </row>
    <row r="131" spans="1:1">
      <c r="A131" s="35" t="s">
        <v>53</v>
      </c>
    </row>
  </sheetData>
  <conditionalFormatting sqref="M4:M19">
    <cfRule type="colorScale" priority="1">
      <colorScale>
        <cfvo type="num" val="0"/>
        <cfvo type="num" val="1"/>
        <cfvo type="num" val="2"/>
        <color theme="9" tint="0.39997558519241921"/>
        <color theme="7" tint="0.39997558519241921"/>
        <color theme="5" tint="0.39997558519241921"/>
      </colorScale>
    </cfRule>
  </conditionalFormatting>
  <pageMargins left="1.25" right="1.25" top="1" bottom="1" header="0.25" footer="0.2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Feuille18</vt:lpstr>
    </vt:vector>
  </TitlesOfParts>
  <Company>Air France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Lestang</dc:creator>
  <cp:lastModifiedBy>Jean Lestang</cp:lastModifiedBy>
  <dcterms:created xsi:type="dcterms:W3CDTF">2017-12-20T20:58:22Z</dcterms:created>
  <dcterms:modified xsi:type="dcterms:W3CDTF">2017-12-20T22:52:47Z</dcterms:modified>
</cp:coreProperties>
</file>