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1"/>
  </bookViews>
  <sheets>
    <sheet name="Données" sheetId="1" r:id="rId1"/>
    <sheet name="Feuil2" sheetId="2" r:id="rId2"/>
    <sheet name="Feuil3" sheetId="3" r:id="rId3"/>
  </sheets>
  <definedNames>
    <definedName name="nomOngletDonnées">Feuil2!$C$2</definedName>
    <definedName name="referenceFacture">Feuil2!$J$4</definedName>
    <definedName name="tabCodes">Feuil3!$A:$A</definedName>
    <definedName name="totalFacture">Feuil2!$J$2</definedName>
    <definedName name="totalMontant">Feuil2!$J$3</definedName>
  </definedNames>
  <calcPr calcId="152511"/>
</workbook>
</file>

<file path=xl/calcChain.xml><?xml version="1.0" encoding="utf-8"?>
<calcChain xmlns="http://schemas.openxmlformats.org/spreadsheetml/2006/main">
  <c r="J3" i="2" l="1"/>
  <c r="N18" i="2" s="1"/>
  <c r="J4" i="2"/>
  <c r="J18" i="2" s="1"/>
  <c r="J2" i="2"/>
  <c r="L18" i="2" s="1"/>
  <c r="N4" i="2"/>
  <c r="N3" i="2"/>
  <c r="N2" i="2"/>
  <c r="R19" i="2" l="1"/>
  <c r="Q19" i="2"/>
  <c r="P19" i="2"/>
  <c r="O19" i="2"/>
  <c r="N19" i="2"/>
  <c r="M19" i="2"/>
  <c r="L19" i="2"/>
  <c r="K19" i="2"/>
  <c r="J19" i="2"/>
  <c r="B7" i="2"/>
  <c r="D7" i="2" s="1"/>
  <c r="A7" i="2"/>
  <c r="A9" i="2" s="1"/>
  <c r="A11" i="2" s="1"/>
  <c r="P7" i="2"/>
  <c r="K7" i="2"/>
  <c r="M7" i="2"/>
  <c r="N7" i="2"/>
  <c r="L7" i="2"/>
  <c r="J7" i="2"/>
  <c r="O7" i="2"/>
  <c r="R7" i="2"/>
  <c r="Q7" i="2"/>
  <c r="F7" i="2" l="1"/>
  <c r="O8" i="2" s="1"/>
  <c r="I7" i="2"/>
  <c r="B9" i="2" s="1"/>
  <c r="D9" i="2" s="1"/>
  <c r="L9" i="2"/>
  <c r="N8" i="2" l="1"/>
  <c r="M8" i="2"/>
  <c r="R8" i="2"/>
  <c r="G7" i="2"/>
  <c r="P8" i="2"/>
  <c r="L8" i="2"/>
  <c r="Q8" i="2"/>
  <c r="K8" i="2"/>
  <c r="J8" i="2"/>
  <c r="K9" i="2"/>
  <c r="N9" i="2"/>
  <c r="R9" i="2"/>
  <c r="P9" i="2"/>
  <c r="M9" i="2"/>
  <c r="O9" i="2"/>
  <c r="J9" i="2"/>
  <c r="Q9" i="2"/>
  <c r="I9" i="2" l="1"/>
  <c r="B11" i="2" s="1"/>
  <c r="D11" i="2" s="1"/>
  <c r="F9" i="2"/>
  <c r="C7" i="2"/>
  <c r="M11" i="2"/>
  <c r="G9" i="2" l="1"/>
  <c r="M10" i="2"/>
  <c r="J10" i="2"/>
  <c r="P10" i="2"/>
  <c r="O10" i="2"/>
  <c r="N10" i="2"/>
  <c r="L10" i="2"/>
  <c r="R10" i="2"/>
  <c r="K10" i="2"/>
  <c r="Q10" i="2"/>
  <c r="D20" i="2"/>
  <c r="E20" i="2" s="1"/>
  <c r="B20" i="2"/>
  <c r="F20" i="2" l="1"/>
  <c r="G20" i="2" s="1"/>
  <c r="C9" i="2"/>
  <c r="M20" i="2"/>
  <c r="Q11" i="2"/>
  <c r="K11" i="2"/>
  <c r="O11" i="2"/>
  <c r="R11" i="2"/>
  <c r="N11" i="2"/>
  <c r="P11" i="2"/>
  <c r="L11" i="2"/>
  <c r="J11" i="2"/>
  <c r="N20" i="2"/>
  <c r="F11" i="2" l="1"/>
  <c r="I11" i="2"/>
  <c r="O20" i="2"/>
  <c r="L20" i="2"/>
  <c r="K20" i="2"/>
  <c r="J20" i="2"/>
  <c r="R20" i="2"/>
  <c r="Q20" i="2"/>
  <c r="P20" i="2"/>
  <c r="G11" i="2" l="1"/>
  <c r="M12" i="2"/>
  <c r="K12" i="2"/>
  <c r="J12" i="2"/>
  <c r="R12" i="2"/>
  <c r="N12" i="2"/>
  <c r="Q12" i="2"/>
  <c r="O12" i="2"/>
  <c r="P12" i="2"/>
  <c r="L12" i="2"/>
  <c r="C11" i="2" l="1"/>
  <c r="C20" i="2"/>
  <c r="A21" i="2" s="1"/>
  <c r="D21" i="2" s="1"/>
  <c r="E21" i="2" s="1"/>
  <c r="C21" i="2" l="1"/>
  <c r="F21" i="2"/>
  <c r="G21" i="2" s="1"/>
  <c r="B21" i="2"/>
  <c r="M21" i="2"/>
  <c r="A22" i="2" l="1"/>
  <c r="L21" i="2"/>
  <c r="J21" i="2"/>
  <c r="P21" i="2"/>
  <c r="K21" i="2"/>
  <c r="Q21" i="2"/>
  <c r="N21" i="2"/>
  <c r="O21" i="2"/>
  <c r="R21" i="2"/>
  <c r="D22" i="2" l="1"/>
  <c r="E22" i="2" s="1"/>
  <c r="B22" i="2"/>
  <c r="C22" i="2" l="1"/>
  <c r="A23" i="2" s="1"/>
  <c r="F22" i="2"/>
  <c r="G22" i="2" s="1"/>
  <c r="M22" i="2"/>
  <c r="D23" i="2" l="1"/>
  <c r="E23" i="2" s="1"/>
  <c r="B23" i="2"/>
  <c r="K22" i="2"/>
  <c r="N22" i="2"/>
  <c r="Q22" i="2"/>
  <c r="R22" i="2"/>
  <c r="P22" i="2"/>
  <c r="J22" i="2"/>
  <c r="O22" i="2"/>
  <c r="L22" i="2"/>
  <c r="C23" i="2" l="1"/>
  <c r="A24" i="2" s="1"/>
  <c r="F23" i="2"/>
  <c r="G23" i="2" s="1"/>
  <c r="M23" i="2"/>
  <c r="D24" i="2" l="1"/>
  <c r="E24" i="2" s="1"/>
  <c r="B24" i="2"/>
  <c r="O23" i="2"/>
  <c r="J23" i="2"/>
  <c r="L23" i="2"/>
  <c r="K23" i="2"/>
  <c r="N23" i="2"/>
  <c r="Q23" i="2"/>
  <c r="P23" i="2"/>
  <c r="R23" i="2"/>
  <c r="C24" i="2" l="1"/>
  <c r="A25" i="2" s="1"/>
  <c r="F24" i="2"/>
  <c r="G24" i="2" s="1"/>
  <c r="M24" i="2"/>
  <c r="D25" i="2" l="1"/>
  <c r="E25" i="2" s="1"/>
  <c r="B25" i="2"/>
  <c r="K24" i="2"/>
  <c r="N24" i="2"/>
  <c r="L24" i="2"/>
  <c r="J24" i="2"/>
  <c r="P24" i="2"/>
  <c r="Q24" i="2"/>
  <c r="O24" i="2"/>
  <c r="R24" i="2"/>
  <c r="C25" i="2" l="1"/>
  <c r="A26" i="2" s="1"/>
  <c r="F25" i="2"/>
  <c r="G25" i="2" s="1"/>
  <c r="M25" i="2"/>
  <c r="D26" i="2" l="1"/>
  <c r="E26" i="2" s="1"/>
  <c r="B26" i="2"/>
  <c r="N25" i="2"/>
  <c r="K25" i="2"/>
  <c r="R25" i="2"/>
  <c r="Q25" i="2"/>
  <c r="L25" i="2"/>
  <c r="P25" i="2"/>
  <c r="O25" i="2"/>
  <c r="J25" i="2"/>
  <c r="C26" i="2" l="1"/>
  <c r="A27" i="2" s="1"/>
  <c r="F26" i="2"/>
  <c r="G26" i="2" s="1"/>
  <c r="M26" i="2"/>
  <c r="D27" i="2" l="1"/>
  <c r="E27" i="2" s="1"/>
  <c r="B27" i="2"/>
  <c r="O26" i="2"/>
  <c r="N26" i="2"/>
  <c r="K26" i="2"/>
  <c r="P26" i="2"/>
  <c r="Q26" i="2"/>
  <c r="L26" i="2"/>
  <c r="J26" i="2"/>
  <c r="R26" i="2"/>
  <c r="C27" i="2" l="1"/>
  <c r="A28" i="2" s="1"/>
  <c r="F27" i="2"/>
  <c r="G27" i="2" s="1"/>
  <c r="M27" i="2"/>
  <c r="D28" i="2" l="1"/>
  <c r="E28" i="2" s="1"/>
  <c r="B28" i="2"/>
  <c r="P27" i="2"/>
  <c r="J27" i="2"/>
  <c r="R27" i="2"/>
  <c r="L27" i="2"/>
  <c r="K27" i="2"/>
  <c r="O27" i="2"/>
  <c r="Q27" i="2"/>
  <c r="N27" i="2"/>
  <c r="C28" i="2" l="1"/>
  <c r="A29" i="2" s="1"/>
  <c r="F28" i="2"/>
  <c r="G28" i="2" s="1"/>
  <c r="M28" i="2"/>
  <c r="D29" i="2" l="1"/>
  <c r="E29" i="2" s="1"/>
  <c r="B29" i="2"/>
  <c r="Q28" i="2"/>
  <c r="J28" i="2"/>
  <c r="R28" i="2"/>
  <c r="L28" i="2"/>
  <c r="N28" i="2"/>
  <c r="P28" i="2"/>
  <c r="O28" i="2"/>
  <c r="K28" i="2"/>
  <c r="C29" i="2" l="1"/>
  <c r="A30" i="2" s="1"/>
  <c r="F29" i="2"/>
  <c r="G29" i="2" s="1"/>
  <c r="M29" i="2"/>
  <c r="D30" i="2" l="1"/>
  <c r="E30" i="2" s="1"/>
  <c r="B30" i="2"/>
  <c r="O29" i="2"/>
  <c r="R29" i="2"/>
  <c r="N29" i="2"/>
  <c r="L29" i="2"/>
  <c r="Q29" i="2"/>
  <c r="K29" i="2"/>
  <c r="J29" i="2"/>
  <c r="P29" i="2"/>
  <c r="C30" i="2" l="1"/>
  <c r="A31" i="2" s="1"/>
  <c r="F30" i="2"/>
  <c r="G30" i="2" s="1"/>
  <c r="M30" i="2"/>
  <c r="D31" i="2" l="1"/>
  <c r="E31" i="2" s="1"/>
  <c r="B31" i="2"/>
  <c r="J30" i="2"/>
  <c r="L30" i="2"/>
  <c r="N30" i="2"/>
  <c r="R30" i="2"/>
  <c r="O30" i="2"/>
  <c r="Q30" i="2"/>
  <c r="K30" i="2"/>
  <c r="P30" i="2"/>
  <c r="C31" i="2" l="1"/>
  <c r="A32" i="2" s="1"/>
  <c r="F31" i="2"/>
  <c r="G31" i="2" s="1"/>
  <c r="M31" i="2"/>
  <c r="D32" i="2" l="1"/>
  <c r="E32" i="2" s="1"/>
  <c r="B32" i="2"/>
  <c r="P31" i="2"/>
  <c r="L31" i="2"/>
  <c r="R31" i="2"/>
  <c r="K31" i="2"/>
  <c r="O31" i="2"/>
  <c r="N31" i="2"/>
  <c r="Q31" i="2"/>
  <c r="J31" i="2"/>
  <c r="C32" i="2" l="1"/>
  <c r="A33" i="2" s="1"/>
  <c r="F32" i="2"/>
  <c r="G32" i="2" s="1"/>
  <c r="M32" i="2"/>
  <c r="D33" i="2" l="1"/>
  <c r="E33" i="2" s="1"/>
  <c r="B33" i="2"/>
  <c r="Q32" i="2"/>
  <c r="L32" i="2"/>
  <c r="N32" i="2"/>
  <c r="P32" i="2"/>
  <c r="K32" i="2"/>
  <c r="J32" i="2"/>
  <c r="O32" i="2"/>
  <c r="R32" i="2"/>
  <c r="C33" i="2" l="1"/>
  <c r="A34" i="2" s="1"/>
  <c r="F33" i="2"/>
  <c r="G33" i="2" s="1"/>
  <c r="M33" i="2"/>
  <c r="D34" i="2" l="1"/>
  <c r="E34" i="2" s="1"/>
  <c r="B34" i="2"/>
  <c r="O33" i="2"/>
  <c r="K33" i="2"/>
  <c r="N33" i="2"/>
  <c r="Q33" i="2"/>
  <c r="R33" i="2"/>
  <c r="L33" i="2"/>
  <c r="P33" i="2"/>
  <c r="J33" i="2"/>
  <c r="C34" i="2" l="1"/>
  <c r="A35" i="2" s="1"/>
  <c r="F34" i="2"/>
  <c r="G34" i="2" s="1"/>
  <c r="M34" i="2"/>
  <c r="D35" i="2" l="1"/>
  <c r="E35" i="2" s="1"/>
  <c r="B35" i="2"/>
  <c r="O34" i="2"/>
  <c r="R34" i="2"/>
  <c r="J34" i="2"/>
  <c r="L34" i="2"/>
  <c r="Q34" i="2"/>
  <c r="N34" i="2"/>
  <c r="K34" i="2"/>
  <c r="P34" i="2"/>
  <c r="C35" i="2" l="1"/>
  <c r="A36" i="2" s="1"/>
  <c r="F35" i="2"/>
  <c r="G35" i="2" s="1"/>
  <c r="M35" i="2"/>
  <c r="D36" i="2" l="1"/>
  <c r="E36" i="2" s="1"/>
  <c r="B36" i="2"/>
  <c r="P35" i="2"/>
  <c r="L35" i="2"/>
  <c r="R35" i="2"/>
  <c r="N35" i="2"/>
  <c r="O35" i="2"/>
  <c r="J35" i="2"/>
  <c r="K35" i="2"/>
  <c r="Q35" i="2"/>
  <c r="C36" i="2" l="1"/>
  <c r="A37" i="2" s="1"/>
  <c r="F36" i="2"/>
  <c r="G36" i="2" s="1"/>
  <c r="M36" i="2"/>
  <c r="D37" i="2" l="1"/>
  <c r="E37" i="2" s="1"/>
  <c r="B37" i="2"/>
  <c r="Q36" i="2"/>
  <c r="J36" i="2"/>
  <c r="L36" i="2"/>
  <c r="N36" i="2"/>
  <c r="P36" i="2"/>
  <c r="K36" i="2"/>
  <c r="O36" i="2"/>
  <c r="R36" i="2"/>
  <c r="C37" i="2" l="1"/>
  <c r="A38" i="2" s="1"/>
  <c r="F37" i="2"/>
  <c r="G37" i="2" s="1"/>
  <c r="M37" i="2"/>
  <c r="D38" i="2" l="1"/>
  <c r="E38" i="2" s="1"/>
  <c r="B38" i="2"/>
  <c r="K37" i="2"/>
  <c r="R37" i="2"/>
  <c r="J37" i="2"/>
  <c r="Q37" i="2"/>
  <c r="L37" i="2"/>
  <c r="P37" i="2"/>
  <c r="N37" i="2"/>
  <c r="O37" i="2"/>
  <c r="C38" i="2" l="1"/>
  <c r="A39" i="2" s="1"/>
  <c r="F38" i="2"/>
  <c r="G38" i="2" s="1"/>
  <c r="M38" i="2"/>
  <c r="D39" i="2" l="1"/>
  <c r="E39" i="2" s="1"/>
  <c r="B39" i="2"/>
  <c r="P38" i="2"/>
  <c r="J38" i="2"/>
  <c r="R38" i="2"/>
  <c r="Q38" i="2"/>
  <c r="L38" i="2"/>
  <c r="K38" i="2"/>
  <c r="O38" i="2"/>
  <c r="N38" i="2"/>
  <c r="C39" i="2" l="1"/>
  <c r="A40" i="2" s="1"/>
  <c r="F39" i="2"/>
  <c r="G39" i="2" s="1"/>
  <c r="M39" i="2"/>
  <c r="D40" i="2" l="1"/>
  <c r="E40" i="2" s="1"/>
  <c r="B40" i="2"/>
  <c r="Q39" i="2"/>
  <c r="J39" i="2"/>
  <c r="N39" i="2"/>
  <c r="R39" i="2"/>
  <c r="O39" i="2"/>
  <c r="K39" i="2"/>
  <c r="L39" i="2"/>
  <c r="P39" i="2"/>
  <c r="C40" i="2" l="1"/>
  <c r="A41" i="2" s="1"/>
  <c r="F40" i="2"/>
  <c r="G40" i="2" s="1"/>
  <c r="M40" i="2"/>
  <c r="D41" i="2" l="1"/>
  <c r="E41" i="2" s="1"/>
  <c r="B41" i="2"/>
  <c r="Q40" i="2"/>
  <c r="R40" i="2"/>
  <c r="J40" i="2"/>
  <c r="P40" i="2"/>
  <c r="L40" i="2"/>
  <c r="N40" i="2"/>
  <c r="K40" i="2"/>
  <c r="O40" i="2"/>
  <c r="C41" i="2" l="1"/>
  <c r="A42" i="2" s="1"/>
  <c r="F41" i="2"/>
  <c r="G41" i="2" s="1"/>
  <c r="M41" i="2"/>
  <c r="D42" i="2" l="1"/>
  <c r="E42" i="2" s="1"/>
  <c r="B42" i="2"/>
  <c r="O41" i="2"/>
  <c r="K41" i="2"/>
  <c r="J41" i="2"/>
  <c r="L41" i="2"/>
  <c r="Q41" i="2"/>
  <c r="R41" i="2"/>
  <c r="P41" i="2"/>
  <c r="N41" i="2"/>
  <c r="C42" i="2" l="1"/>
  <c r="A43" i="2" s="1"/>
  <c r="F42" i="2"/>
  <c r="G42" i="2" s="1"/>
  <c r="M42" i="2"/>
  <c r="D43" i="2" l="1"/>
  <c r="E43" i="2" s="1"/>
  <c r="B43" i="2"/>
  <c r="O42" i="2"/>
  <c r="P42" i="2"/>
  <c r="N42" i="2"/>
  <c r="K42" i="2"/>
  <c r="Q42" i="2"/>
  <c r="L42" i="2"/>
  <c r="R42" i="2"/>
  <c r="J42" i="2"/>
  <c r="F43" i="2" l="1"/>
  <c r="G43" i="2" s="1"/>
  <c r="C43" i="2"/>
  <c r="A44" i="2" s="1"/>
  <c r="M43" i="2"/>
  <c r="D44" i="2" l="1"/>
  <c r="B44" i="2"/>
  <c r="Q43" i="2"/>
  <c r="J43" i="2"/>
  <c r="O43" i="2"/>
  <c r="R43" i="2"/>
  <c r="L43" i="2"/>
  <c r="P43" i="2"/>
  <c r="N43" i="2"/>
  <c r="K43" i="2"/>
  <c r="C44" i="2" l="1"/>
  <c r="A45" i="2" s="1"/>
  <c r="E44" i="2"/>
  <c r="F44" i="2"/>
  <c r="G44" i="2" s="1"/>
  <c r="M44" i="2"/>
  <c r="D45" i="2" l="1"/>
  <c r="B45" i="2"/>
  <c r="Q44" i="2"/>
  <c r="J44" i="2"/>
  <c r="K44" i="2"/>
  <c r="R44" i="2"/>
  <c r="P44" i="2"/>
  <c r="L44" i="2"/>
  <c r="N44" i="2"/>
  <c r="O44" i="2"/>
  <c r="C45" i="2" l="1"/>
  <c r="A46" i="2" s="1"/>
  <c r="E45" i="2"/>
  <c r="F45" i="2"/>
  <c r="G45" i="2" s="1"/>
  <c r="M45" i="2"/>
  <c r="D46" i="2" l="1"/>
  <c r="B46" i="2"/>
  <c r="O45" i="2"/>
  <c r="K45" i="2"/>
  <c r="L45" i="2"/>
  <c r="R45" i="2"/>
  <c r="J45" i="2"/>
  <c r="N45" i="2"/>
  <c r="Q45" i="2"/>
  <c r="P45" i="2"/>
  <c r="C46" i="2" l="1"/>
  <c r="A47" i="2" s="1"/>
  <c r="E46" i="2"/>
  <c r="F46" i="2"/>
  <c r="G46" i="2" s="1"/>
  <c r="M46" i="2"/>
  <c r="D47" i="2" l="1"/>
  <c r="B47" i="2"/>
  <c r="Q46" i="2"/>
  <c r="N46" i="2"/>
  <c r="K46" i="2"/>
  <c r="L46" i="2"/>
  <c r="R46" i="2"/>
  <c r="P46" i="2"/>
  <c r="O46" i="2"/>
  <c r="J46" i="2"/>
  <c r="C47" i="2" l="1"/>
  <c r="A48" i="2" s="1"/>
  <c r="E47" i="2"/>
  <c r="F47" i="2"/>
  <c r="G47" i="2" s="1"/>
  <c r="M47" i="2"/>
  <c r="D48" i="2" l="1"/>
  <c r="B48" i="2"/>
  <c r="P47" i="2"/>
  <c r="L47" i="2"/>
  <c r="N47" i="2"/>
  <c r="R47" i="2"/>
  <c r="K47" i="2"/>
  <c r="Q47" i="2"/>
  <c r="O47" i="2"/>
  <c r="J47" i="2"/>
  <c r="E48" i="2" l="1"/>
  <c r="C48" i="2"/>
  <c r="A49" i="2" s="1"/>
  <c r="F48" i="2"/>
  <c r="G48" i="2" s="1"/>
  <c r="M48" i="2"/>
  <c r="D49" i="2" l="1"/>
  <c r="B49" i="2"/>
  <c r="Q48" i="2"/>
  <c r="N48" i="2"/>
  <c r="O48" i="2"/>
  <c r="P48" i="2"/>
  <c r="K48" i="2"/>
  <c r="R48" i="2"/>
  <c r="J48" i="2"/>
  <c r="L48" i="2"/>
  <c r="C49" i="2" l="1"/>
  <c r="A50" i="2" s="1"/>
  <c r="E49" i="2"/>
  <c r="F49" i="2"/>
  <c r="G49" i="2" s="1"/>
  <c r="M49" i="2"/>
  <c r="D50" i="2" l="1"/>
  <c r="B50" i="2"/>
  <c r="O49" i="2"/>
  <c r="J49" i="2"/>
  <c r="R49" i="2"/>
  <c r="N49" i="2"/>
  <c r="L49" i="2"/>
  <c r="K49" i="2"/>
  <c r="P49" i="2"/>
  <c r="Q49" i="2"/>
  <c r="C50" i="2" l="1"/>
  <c r="A51" i="2" s="1"/>
  <c r="E50" i="2"/>
  <c r="F50" i="2"/>
  <c r="G50" i="2" s="1"/>
  <c r="M50" i="2"/>
  <c r="D51" i="2" l="1"/>
  <c r="B51" i="2"/>
  <c r="Q50" i="2"/>
  <c r="N50" i="2"/>
  <c r="R50" i="2"/>
  <c r="J50" i="2"/>
  <c r="O50" i="2"/>
  <c r="L50" i="2"/>
  <c r="P50" i="2"/>
  <c r="K50" i="2"/>
  <c r="E51" i="2" l="1"/>
  <c r="C51" i="2"/>
  <c r="A52" i="2" s="1"/>
  <c r="F51" i="2"/>
  <c r="G51" i="2" s="1"/>
  <c r="M51" i="2"/>
  <c r="D52" i="2" l="1"/>
  <c r="B52" i="2"/>
  <c r="P51" i="2"/>
  <c r="N51" i="2"/>
  <c r="J51" i="2"/>
  <c r="O51" i="2"/>
  <c r="R51" i="2"/>
  <c r="K51" i="2"/>
  <c r="Q51" i="2"/>
  <c r="L51" i="2"/>
  <c r="C52" i="2" l="1"/>
  <c r="A53" i="2" s="1"/>
  <c r="E52" i="2"/>
  <c r="F52" i="2"/>
  <c r="G52" i="2" s="1"/>
  <c r="M52" i="2"/>
  <c r="D53" i="2" l="1"/>
  <c r="B53" i="2"/>
  <c r="Q52" i="2"/>
  <c r="L52" i="2"/>
  <c r="P52" i="2"/>
  <c r="J52" i="2"/>
  <c r="K52" i="2"/>
  <c r="N52" i="2"/>
  <c r="O52" i="2"/>
  <c r="R52" i="2"/>
  <c r="E53" i="2" l="1"/>
  <c r="C53" i="2"/>
  <c r="A54" i="2" s="1"/>
  <c r="F53" i="2"/>
  <c r="G53" i="2" s="1"/>
  <c r="M53" i="2"/>
  <c r="D54" i="2" l="1"/>
  <c r="B54" i="2"/>
  <c r="O53" i="2"/>
  <c r="K53" i="2"/>
  <c r="L53" i="2"/>
  <c r="J53" i="2"/>
  <c r="P53" i="2"/>
  <c r="Q53" i="2"/>
  <c r="N53" i="2"/>
  <c r="R53" i="2"/>
  <c r="E54" i="2" l="1"/>
  <c r="C54" i="2"/>
  <c r="A55" i="2" s="1"/>
  <c r="F54" i="2"/>
  <c r="G54" i="2" s="1"/>
  <c r="M54" i="2"/>
  <c r="D55" i="2" l="1"/>
  <c r="B55" i="2"/>
  <c r="Q54" i="2"/>
  <c r="R54" i="2"/>
  <c r="L54" i="2"/>
  <c r="P54" i="2"/>
  <c r="N54" i="2"/>
  <c r="K54" i="2"/>
  <c r="O54" i="2"/>
  <c r="J54" i="2"/>
  <c r="C55" i="2" l="1"/>
  <c r="A56" i="2" s="1"/>
  <c r="E55" i="2"/>
  <c r="F55" i="2"/>
  <c r="G55" i="2" s="1"/>
  <c r="M55" i="2"/>
  <c r="D56" i="2" l="1"/>
  <c r="B56" i="2"/>
  <c r="O55" i="2"/>
  <c r="J55" i="2"/>
  <c r="N55" i="2"/>
  <c r="K55" i="2"/>
  <c r="R55" i="2"/>
  <c r="P55" i="2"/>
  <c r="Q55" i="2"/>
  <c r="L55" i="2"/>
  <c r="E56" i="2" l="1"/>
  <c r="F56" i="2"/>
  <c r="G56" i="2" s="1"/>
  <c r="C56" i="2"/>
  <c r="A57" i="2" s="1"/>
  <c r="M56" i="2"/>
  <c r="B57" i="2" l="1"/>
  <c r="D57" i="2"/>
  <c r="P56" i="2"/>
  <c r="K56" i="2"/>
  <c r="L56" i="2"/>
  <c r="R56" i="2"/>
  <c r="N56" i="2"/>
  <c r="Q56" i="2"/>
  <c r="O56" i="2"/>
  <c r="J56" i="2"/>
  <c r="C57" i="2" l="1"/>
  <c r="E57" i="2"/>
  <c r="F57" i="2"/>
  <c r="G57" i="2" s="1"/>
  <c r="M57" i="2"/>
  <c r="J57" i="2"/>
  <c r="K57" i="2"/>
  <c r="O57" i="2"/>
  <c r="Q57" i="2"/>
  <c r="L57" i="2"/>
  <c r="N57" i="2"/>
  <c r="P57" i="2"/>
  <c r="R57" i="2"/>
</calcChain>
</file>

<file path=xl/sharedStrings.xml><?xml version="1.0" encoding="utf-8"?>
<sst xmlns="http://schemas.openxmlformats.org/spreadsheetml/2006/main" count="303" uniqueCount="125">
  <si>
    <t xml:space="preserve">SOFEA </t>
  </si>
  <si>
    <t xml:space="preserve">10, RUE GASTON PHOEBUS </t>
  </si>
  <si>
    <t xml:space="preserve">31120 LACROIX-FALGARDE -Francia </t>
  </si>
  <si>
    <t xml:space="preserve">P.Iva 44808894489 </t>
  </si>
  <si>
    <t xml:space="preserve">AGENTE DIREZIONALE SOCIETA' D01 </t>
  </si>
  <si>
    <t xml:space="preserve">Proforma da Prebolle </t>
  </si>
  <si>
    <t xml:space="preserve">P002 BONIFICO CLIENTE </t>
  </si>
  <si>
    <t xml:space="preserve">Modèle Cod.pièce N. Couleur </t>
  </si>
  <si>
    <t xml:space="preserve">Client </t>
  </si>
  <si>
    <t xml:space="preserve">Justificatif </t>
  </si>
  <si>
    <t xml:space="preserve">Cod.paiement </t>
  </si>
  <si>
    <t xml:space="preserve">Remise fin. Remise en-t remise cond. </t>
  </si>
  <si>
    <t xml:space="preserve">label </t>
  </si>
  <si>
    <t xml:space="preserve">Agent </t>
  </si>
  <si>
    <t xml:space="preserve">Document Date doc. Client dest. </t>
  </si>
  <si>
    <t xml:space="preserve">Qté Prix Remises Montant Cadeau </t>
  </si>
  <si>
    <t xml:space="preserve">N° Com </t>
  </si>
  <si>
    <t xml:space="preserve">N. jours </t>
  </si>
  <si>
    <t xml:space="preserve">002487 Pag </t>
  </si>
  <si>
    <t xml:space="preserve">Banque </t>
  </si>
  <si>
    <t xml:space="preserve">IT - ITALIA </t>
  </si>
  <si>
    <t xml:space="preserve">Fabriqué en </t>
  </si>
  <si>
    <t xml:space="preserve">PZ </t>
  </si>
  <si>
    <t xml:space="preserve">Transporteurs </t>
  </si>
  <si>
    <t xml:space="preserve">Document label N° Com label </t>
  </si>
  <si>
    <t xml:space="preserve">EUR </t>
  </si>
  <si>
    <t xml:space="preserve">Total Facture </t>
  </si>
  <si>
    <t xml:space="preserve">Facture pro forma </t>
  </si>
  <si>
    <t xml:space="preserve">VEND.N.I.ART.41 L.427/93 UE </t>
  </si>
  <si>
    <t xml:space="preserve">Année Index N. Date </t>
  </si>
  <si>
    <t xml:space="preserve">Exemption </t>
  </si>
  <si>
    <t xml:space="preserve">Intention </t>
  </si>
  <si>
    <t xml:space="preserve">Échéance </t>
  </si>
  <si>
    <t xml:space="preserve">Um </t>
  </si>
  <si>
    <t xml:space="preserve">UNICA </t>
  </si>
  <si>
    <t xml:space="preserve">Taille </t>
  </si>
  <si>
    <t xml:space="preserve">OBAGB002 </t>
  </si>
  <si>
    <t xml:space="preserve">EVS00 </t>
  </si>
  <si>
    <t xml:space="preserve">CN - CINA </t>
  </si>
  <si>
    <t xml:space="preserve">CORPS O BAG MINI EVA COMPOUND </t>
  </si>
  <si>
    <t xml:space="preserve">// </t>
  </si>
  <si>
    <t xml:space="preserve">000_SPTRASP </t>
  </si>
  <si>
    <t xml:space="preserve">KG </t>
  </si>
  <si>
    <t xml:space="preserve">Document </t>
  </si>
  <si>
    <t xml:space="preserve">Date doc. </t>
  </si>
  <si>
    <t xml:space="preserve">Client dest. </t>
  </si>
  <si>
    <t xml:space="preserve">Récapitulatifs </t>
  </si>
  <si>
    <t xml:space="preserve">Récapitulatifs douaniers </t>
  </si>
  <si>
    <t xml:space="preserve">Catégorie Um poids Poids Um qté Qté Valeur </t>
  </si>
  <si>
    <t xml:space="preserve">Echéances </t>
  </si>
  <si>
    <t xml:space="preserve">Date éch. Montant </t>
  </si>
  <si>
    <t xml:space="preserve">Total </t>
  </si>
  <si>
    <t xml:space="preserve">- </t>
  </si>
  <si>
    <t xml:space="preserve">DÉBIT FRAIS DE TRANSPORT </t>
  </si>
  <si>
    <t xml:space="preserve">Totaux </t>
  </si>
  <si>
    <t xml:space="preserve">Tot.remises </t>
  </si>
  <si>
    <t xml:space="preserve">Tot. remises </t>
  </si>
  <si>
    <t xml:space="preserve">Tot.remise en-tête </t>
  </si>
  <si>
    <t xml:space="preserve">Tot. remise fin. </t>
  </si>
  <si>
    <t xml:space="preserve">Tot.cadeaux </t>
  </si>
  <si>
    <t xml:space="preserve">Acomptes </t>
  </si>
  <si>
    <t xml:space="preserve">Montants </t>
  </si>
  <si>
    <t xml:space="preserve">Montant brut </t>
  </si>
  <si>
    <t xml:space="preserve">Brut frais </t>
  </si>
  <si>
    <t xml:space="preserve">Montant net de tout </t>
  </si>
  <si>
    <t xml:space="preserve">Nette tot </t>
  </si>
  <si>
    <t>D</t>
  </si>
  <si>
    <t>Ligne</t>
  </si>
  <si>
    <t>Modèle</t>
  </si>
  <si>
    <t>Code pièce</t>
  </si>
  <si>
    <t>Couleur</t>
  </si>
  <si>
    <t>Taille</t>
  </si>
  <si>
    <t>Quantité</t>
  </si>
  <si>
    <t>Unité</t>
  </si>
  <si>
    <t>Prix unitaire</t>
  </si>
  <si>
    <t>Montant</t>
  </si>
  <si>
    <t>Libellé</t>
  </si>
  <si>
    <t>Total facture</t>
  </si>
  <si>
    <t>Référence facture</t>
  </si>
  <si>
    <t>Page</t>
  </si>
  <si>
    <t xml:space="preserve">Nom onglet données </t>
  </si>
  <si>
    <t>Colonne qualifier</t>
  </si>
  <si>
    <t>Zone recherche</t>
  </si>
  <si>
    <t>Min trouvé</t>
  </si>
  <si>
    <t>Index min</t>
  </si>
  <si>
    <t>Nb lignes</t>
  </si>
  <si>
    <t>Num ligne</t>
  </si>
  <si>
    <t>Indice ligne</t>
  </si>
  <si>
    <t>Max trouvé</t>
  </si>
  <si>
    <t>Indice num page</t>
  </si>
  <si>
    <t>Zone données</t>
  </si>
  <si>
    <t>Nb ligne dans page</t>
  </si>
  <si>
    <t>Données</t>
  </si>
  <si>
    <t>Cellule page</t>
  </si>
  <si>
    <t xml:space="preserve">2018 04/OBAG/1026 136333 </t>
  </si>
  <si>
    <t xml:space="preserve">2018 04/OBAG/1074 136814 </t>
  </si>
  <si>
    <t xml:space="preserve">HLESCE01 </t>
  </si>
  <si>
    <t xml:space="preserve">OBAGB001 </t>
  </si>
  <si>
    <t xml:space="preserve">OBAGB033 </t>
  </si>
  <si>
    <t xml:space="preserve">OBAGB034 </t>
  </si>
  <si>
    <t xml:space="preserve">OBAGB206 </t>
  </si>
  <si>
    <t xml:space="preserve">OBAGS001 </t>
  </si>
  <si>
    <t xml:space="preserve">OBAGS002 </t>
  </si>
  <si>
    <t xml:space="preserve">ECS07 </t>
  </si>
  <si>
    <t xml:space="preserve">TESR1 </t>
  </si>
  <si>
    <t xml:space="preserve">002489 O BAG STORE TOULOUSE </t>
  </si>
  <si>
    <t xml:space="preserve">ANSES DOUBLE CHAÎNE EN « T » EN FAUX CUIR EFFET GRIFFÉ </t>
  </si>
  <si>
    <t xml:space="preserve">CORPS O BAG EVA COMPOUND </t>
  </si>
  <si>
    <t xml:space="preserve">CORPS O BAG URBAN EVA COMPOUND </t>
  </si>
  <si>
    <t xml:space="preserve">CORPS O BAG GLAM EVA COMPOUND </t>
  </si>
  <si>
    <t xml:space="preserve">CORPS INFÉRIEUR O POCKET EVA COMPOUND </t>
  </si>
  <si>
    <t xml:space="preserve">POCHETTE INTÉRIEURE FERMETURE ÉCLAIR O BAG EN TISSU COTTON CORDUROY </t>
  </si>
  <si>
    <t xml:space="preserve">POCHETTE INTÉRIEURE FERMETURE ÉCLAIR O BAG MINI EN TISSU COTTON CORDUROY </t>
  </si>
  <si>
    <t xml:space="preserve">EUR 1.011,40 </t>
  </si>
  <si>
    <t xml:space="preserve">2018 50 3148 27/11/2018 </t>
  </si>
  <si>
    <t xml:space="preserve">SHOUX101 </t>
  </si>
  <si>
    <t xml:space="preserve">ECS00 </t>
  </si>
  <si>
    <t xml:space="preserve">27/11/2018 1.011,40 </t>
  </si>
  <si>
    <t xml:space="preserve">0,00 979,40 </t>
  </si>
  <si>
    <t xml:space="preserve">NR 32,00 32,000 1,000 </t>
  </si>
  <si>
    <t xml:space="preserve">BANDOULIÈRE EXTRASLIM 110 + ANSES TUBULAIRES + CLIP FAUX CUIR </t>
  </si>
  <si>
    <t>Total montant</t>
  </si>
  <si>
    <t>Total</t>
  </si>
  <si>
    <t>Facture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</si>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</sst>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229" workbookViewId="0">
      <selection activeCell="D248" sqref="D248"/>
    </sheetView>
  </sheetViews>
  <sheetFormatPr baseColWidth="10" defaultColWidth="9.140625" defaultRowHeight="15" x14ac:dyDescent="0.25"/>
  <cols>
    <col min="3" max="3" width="36.5703125" customWidth="1"/>
    <col min="4" max="4" width="9.140625" style="4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94</v>
      </c>
    </row>
    <row r="6" spans="1:4" x14ac:dyDescent="0.25">
      <c r="A6" t="s">
        <v>95</v>
      </c>
    </row>
    <row r="7" spans="1:4" x14ac:dyDescent="0.25">
      <c r="A7">
        <v>1</v>
      </c>
      <c r="D7" s="4" t="s">
        <v>67</v>
      </c>
    </row>
    <row r="8" spans="1:4" x14ac:dyDescent="0.25">
      <c r="A8">
        <v>16</v>
      </c>
    </row>
    <row r="9" spans="1:4" x14ac:dyDescent="0.25">
      <c r="A9">
        <v>3</v>
      </c>
    </row>
    <row r="10" spans="1:4" x14ac:dyDescent="0.25">
      <c r="A10">
        <v>9</v>
      </c>
    </row>
    <row r="11" spans="1:4" x14ac:dyDescent="0.25">
      <c r="A11">
        <v>8</v>
      </c>
    </row>
    <row r="12" spans="1:4" x14ac:dyDescent="0.25">
      <c r="A12">
        <v>5</v>
      </c>
    </row>
    <row r="13" spans="1:4" x14ac:dyDescent="0.25">
      <c r="A13">
        <v>2</v>
      </c>
    </row>
    <row r="14" spans="1:4" x14ac:dyDescent="0.25">
      <c r="A14">
        <v>13</v>
      </c>
    </row>
    <row r="15" spans="1:4" x14ac:dyDescent="0.25">
      <c r="A15">
        <v>6</v>
      </c>
    </row>
    <row r="16" spans="1:4" x14ac:dyDescent="0.25">
      <c r="A16">
        <v>4</v>
      </c>
    </row>
    <row r="17" spans="1:4" x14ac:dyDescent="0.25">
      <c r="A17">
        <v>14</v>
      </c>
    </row>
    <row r="18" spans="1:4" x14ac:dyDescent="0.25">
      <c r="A18">
        <v>15</v>
      </c>
    </row>
    <row r="19" spans="1:4" x14ac:dyDescent="0.25">
      <c r="A19">
        <v>10</v>
      </c>
    </row>
    <row r="20" spans="1:4" x14ac:dyDescent="0.25">
      <c r="A20" t="s">
        <v>96</v>
      </c>
      <c r="D20" s="4" t="s">
        <v>68</v>
      </c>
    </row>
    <row r="21" spans="1:4" x14ac:dyDescent="0.25">
      <c r="A21" t="s">
        <v>97</v>
      </c>
    </row>
    <row r="22" spans="1:4" x14ac:dyDescent="0.25">
      <c r="A22" t="s">
        <v>36</v>
      </c>
    </row>
    <row r="23" spans="1:4" x14ac:dyDescent="0.25">
      <c r="A23" t="s">
        <v>98</v>
      </c>
    </row>
    <row r="24" spans="1:4" x14ac:dyDescent="0.25">
      <c r="A24" t="s">
        <v>97</v>
      </c>
    </row>
    <row r="25" spans="1:4" x14ac:dyDescent="0.25">
      <c r="A25" t="s">
        <v>97</v>
      </c>
    </row>
    <row r="26" spans="1:4" x14ac:dyDescent="0.25">
      <c r="A26" t="s">
        <v>98</v>
      </c>
    </row>
    <row r="27" spans="1:4" x14ac:dyDescent="0.25">
      <c r="A27" t="s">
        <v>99</v>
      </c>
    </row>
    <row r="28" spans="1:4" x14ac:dyDescent="0.25">
      <c r="A28" t="s">
        <v>99</v>
      </c>
    </row>
    <row r="29" spans="1:4" x14ac:dyDescent="0.25">
      <c r="A29" t="s">
        <v>100</v>
      </c>
    </row>
    <row r="30" spans="1:4" x14ac:dyDescent="0.25">
      <c r="A30" t="s">
        <v>101</v>
      </c>
    </row>
    <row r="31" spans="1:4" x14ac:dyDescent="0.25">
      <c r="A31" t="s">
        <v>101</v>
      </c>
    </row>
    <row r="32" spans="1:4" x14ac:dyDescent="0.25">
      <c r="A32" t="s">
        <v>102</v>
      </c>
    </row>
    <row r="33" spans="1:4" x14ac:dyDescent="0.25">
      <c r="A33" t="s">
        <v>103</v>
      </c>
      <c r="D33" s="4" t="s">
        <v>69</v>
      </c>
    </row>
    <row r="34" spans="1:4" x14ac:dyDescent="0.25">
      <c r="A34" t="s">
        <v>37</v>
      </c>
    </row>
    <row r="35" spans="1:4" x14ac:dyDescent="0.25">
      <c r="A35" t="s">
        <v>37</v>
      </c>
    </row>
    <row r="36" spans="1:4" x14ac:dyDescent="0.25">
      <c r="A36" t="s">
        <v>37</v>
      </c>
    </row>
    <row r="37" spans="1:4" x14ac:dyDescent="0.25">
      <c r="A37" t="s">
        <v>37</v>
      </c>
    </row>
    <row r="38" spans="1:4" x14ac:dyDescent="0.25">
      <c r="A38" t="s">
        <v>37</v>
      </c>
    </row>
    <row r="39" spans="1:4" x14ac:dyDescent="0.25">
      <c r="A39" t="s">
        <v>37</v>
      </c>
    </row>
    <row r="40" spans="1:4" x14ac:dyDescent="0.25">
      <c r="A40" t="s">
        <v>37</v>
      </c>
    </row>
    <row r="41" spans="1:4" x14ac:dyDescent="0.25">
      <c r="A41" t="s">
        <v>37</v>
      </c>
    </row>
    <row r="42" spans="1:4" x14ac:dyDescent="0.25">
      <c r="A42" t="s">
        <v>37</v>
      </c>
    </row>
    <row r="43" spans="1:4" x14ac:dyDescent="0.25">
      <c r="A43" t="s">
        <v>104</v>
      </c>
    </row>
    <row r="44" spans="1:4" x14ac:dyDescent="0.25">
      <c r="A44" t="s">
        <v>104</v>
      </c>
    </row>
    <row r="45" spans="1:4" x14ac:dyDescent="0.25">
      <c r="A45" t="s">
        <v>104</v>
      </c>
    </row>
    <row r="46" spans="1:4" x14ac:dyDescent="0.25">
      <c r="A46" t="s">
        <v>4</v>
      </c>
    </row>
    <row r="47" spans="1:4" x14ac:dyDescent="0.25">
      <c r="A47" t="s">
        <v>5</v>
      </c>
    </row>
    <row r="48" spans="1:4" x14ac:dyDescent="0.25">
      <c r="A48" t="s">
        <v>6</v>
      </c>
    </row>
    <row r="49" spans="1:4" x14ac:dyDescent="0.25">
      <c r="A49" t="s">
        <v>7</v>
      </c>
    </row>
    <row r="50" spans="1:4" x14ac:dyDescent="0.25">
      <c r="A50">
        <v>133</v>
      </c>
      <c r="D50" s="4" t="s">
        <v>70</v>
      </c>
    </row>
    <row r="51" spans="1:4" x14ac:dyDescent="0.25">
      <c r="A51">
        <v>389</v>
      </c>
    </row>
    <row r="52" spans="1:4" x14ac:dyDescent="0.25">
      <c r="A52">
        <v>389</v>
      </c>
    </row>
    <row r="53" spans="1:4" x14ac:dyDescent="0.25">
      <c r="A53">
        <v>17</v>
      </c>
    </row>
    <row r="54" spans="1:4" x14ac:dyDescent="0.25">
      <c r="A54">
        <v>24</v>
      </c>
    </row>
    <row r="55" spans="1:4" x14ac:dyDescent="0.25">
      <c r="A55">
        <v>541</v>
      </c>
    </row>
    <row r="56" spans="1:4" x14ac:dyDescent="0.25">
      <c r="A56">
        <v>78</v>
      </c>
    </row>
    <row r="57" spans="1:4" x14ac:dyDescent="0.25">
      <c r="A57">
        <v>24</v>
      </c>
    </row>
    <row r="58" spans="1:4" x14ac:dyDescent="0.25">
      <c r="A58">
        <v>71</v>
      </c>
    </row>
    <row r="59" spans="1:4" x14ac:dyDescent="0.25">
      <c r="A59">
        <v>24</v>
      </c>
    </row>
    <row r="60" spans="1:4" x14ac:dyDescent="0.25">
      <c r="A60">
        <v>18</v>
      </c>
    </row>
    <row r="61" spans="1:4" x14ac:dyDescent="0.25">
      <c r="A61">
        <v>258</v>
      </c>
    </row>
    <row r="62" spans="1:4" x14ac:dyDescent="0.25">
      <c r="A62">
        <v>18</v>
      </c>
    </row>
    <row r="63" spans="1:4" x14ac:dyDescent="0.25">
      <c r="A63" t="s">
        <v>105</v>
      </c>
    </row>
    <row r="64" spans="1:4" x14ac:dyDescent="0.25">
      <c r="A64" t="s">
        <v>8</v>
      </c>
    </row>
    <row r="65" spans="1:1" x14ac:dyDescent="0.25">
      <c r="A65" t="s">
        <v>9</v>
      </c>
    </row>
    <row r="66" spans="1:1" x14ac:dyDescent="0.25">
      <c r="A66" t="s">
        <v>10</v>
      </c>
    </row>
    <row r="67" spans="1:1" x14ac:dyDescent="0.25">
      <c r="A67" t="s">
        <v>11</v>
      </c>
    </row>
    <row r="68" spans="1:1" x14ac:dyDescent="0.25">
      <c r="A68" t="s">
        <v>12</v>
      </c>
    </row>
    <row r="69" spans="1:1" x14ac:dyDescent="0.25">
      <c r="A69" t="s">
        <v>13</v>
      </c>
    </row>
    <row r="70" spans="1:1" x14ac:dyDescent="0.25">
      <c r="A70" t="s">
        <v>14</v>
      </c>
    </row>
    <row r="71" spans="1:1" x14ac:dyDescent="0.25">
      <c r="A71" t="s">
        <v>15</v>
      </c>
    </row>
    <row r="72" spans="1:1" x14ac:dyDescent="0.25">
      <c r="A72" t="s">
        <v>16</v>
      </c>
    </row>
    <row r="73" spans="1:1" x14ac:dyDescent="0.25">
      <c r="A73" t="s">
        <v>16</v>
      </c>
    </row>
    <row r="74" spans="1:1" x14ac:dyDescent="0.25">
      <c r="A74">
        <v>1</v>
      </c>
    </row>
    <row r="75" spans="1:1" x14ac:dyDescent="0.25">
      <c r="A75" t="s">
        <v>17</v>
      </c>
    </row>
    <row r="76" spans="1:1" x14ac:dyDescent="0.25">
      <c r="A76" t="s">
        <v>18</v>
      </c>
    </row>
    <row r="77" spans="1:1" x14ac:dyDescent="0.25">
      <c r="A77" t="s">
        <v>19</v>
      </c>
    </row>
    <row r="78" spans="1:1" x14ac:dyDescent="0.25">
      <c r="A78" t="s">
        <v>20</v>
      </c>
    </row>
    <row r="79" spans="1:1" x14ac:dyDescent="0.25">
      <c r="A79" t="s">
        <v>20</v>
      </c>
    </row>
    <row r="80" spans="1:1" x14ac:dyDescent="0.25">
      <c r="A80" t="s">
        <v>20</v>
      </c>
    </row>
    <row r="81" spans="1:1" x14ac:dyDescent="0.25">
      <c r="A81" t="s">
        <v>20</v>
      </c>
    </row>
    <row r="82" spans="1:1" x14ac:dyDescent="0.25">
      <c r="A82" t="s">
        <v>20</v>
      </c>
    </row>
    <row r="83" spans="1:1" x14ac:dyDescent="0.25">
      <c r="A83" t="s">
        <v>20</v>
      </c>
    </row>
    <row r="84" spans="1:1" x14ac:dyDescent="0.25">
      <c r="A84" t="s">
        <v>20</v>
      </c>
    </row>
    <row r="85" spans="1:1" x14ac:dyDescent="0.25">
      <c r="A85" t="s">
        <v>20</v>
      </c>
    </row>
    <row r="86" spans="1:1" x14ac:dyDescent="0.25">
      <c r="A86" t="s">
        <v>20</v>
      </c>
    </row>
    <row r="87" spans="1:1" x14ac:dyDescent="0.25">
      <c r="A87" t="s">
        <v>20</v>
      </c>
    </row>
    <row r="88" spans="1:1" x14ac:dyDescent="0.25">
      <c r="A88" t="s">
        <v>38</v>
      </c>
    </row>
    <row r="89" spans="1:1" x14ac:dyDescent="0.25">
      <c r="A89" t="s">
        <v>38</v>
      </c>
    </row>
    <row r="90" spans="1:1" x14ac:dyDescent="0.25">
      <c r="A90" t="s">
        <v>38</v>
      </c>
    </row>
    <row r="91" spans="1:1" x14ac:dyDescent="0.25">
      <c r="A91" t="s">
        <v>21</v>
      </c>
    </row>
    <row r="92" spans="1:1" x14ac:dyDescent="0.25">
      <c r="A92" t="s">
        <v>21</v>
      </c>
    </row>
    <row r="93" spans="1:1" x14ac:dyDescent="0.25">
      <c r="A93" t="s">
        <v>21</v>
      </c>
    </row>
    <row r="94" spans="1:1" x14ac:dyDescent="0.25">
      <c r="A94" t="s">
        <v>21</v>
      </c>
    </row>
    <row r="95" spans="1:1" x14ac:dyDescent="0.25">
      <c r="A95" t="s">
        <v>21</v>
      </c>
    </row>
    <row r="96" spans="1:1" x14ac:dyDescent="0.25">
      <c r="A96" t="s">
        <v>21</v>
      </c>
    </row>
    <row r="97" spans="1:1" x14ac:dyDescent="0.25">
      <c r="A97" t="s">
        <v>21</v>
      </c>
    </row>
    <row r="98" spans="1:1" x14ac:dyDescent="0.25">
      <c r="A98" t="s">
        <v>21</v>
      </c>
    </row>
    <row r="99" spans="1:1" x14ac:dyDescent="0.25">
      <c r="A99" t="s">
        <v>21</v>
      </c>
    </row>
    <row r="100" spans="1:1" x14ac:dyDescent="0.25">
      <c r="A100" t="s">
        <v>21</v>
      </c>
    </row>
    <row r="101" spans="1:1" x14ac:dyDescent="0.25">
      <c r="A101" t="s">
        <v>21</v>
      </c>
    </row>
    <row r="102" spans="1:1" x14ac:dyDescent="0.25">
      <c r="A102" t="s">
        <v>21</v>
      </c>
    </row>
    <row r="103" spans="1:1" x14ac:dyDescent="0.25">
      <c r="A103" t="s">
        <v>21</v>
      </c>
    </row>
    <row r="104" spans="1:1" x14ac:dyDescent="0.25">
      <c r="A104" t="s">
        <v>22</v>
      </c>
    </row>
    <row r="105" spans="1:1" x14ac:dyDescent="0.25">
      <c r="A105" t="s">
        <v>22</v>
      </c>
    </row>
    <row r="106" spans="1:1" x14ac:dyDescent="0.25">
      <c r="A106" t="s">
        <v>22</v>
      </c>
    </row>
    <row r="107" spans="1:1" x14ac:dyDescent="0.25">
      <c r="A107" t="s">
        <v>22</v>
      </c>
    </row>
    <row r="108" spans="1:1" x14ac:dyDescent="0.25">
      <c r="A108" t="s">
        <v>22</v>
      </c>
    </row>
    <row r="109" spans="1:1" x14ac:dyDescent="0.25">
      <c r="A109" t="s">
        <v>22</v>
      </c>
    </row>
    <row r="110" spans="1:1" x14ac:dyDescent="0.25">
      <c r="A110" t="s">
        <v>22</v>
      </c>
    </row>
    <row r="111" spans="1:1" x14ac:dyDescent="0.25">
      <c r="A111" t="s">
        <v>22</v>
      </c>
    </row>
    <row r="112" spans="1:1" x14ac:dyDescent="0.25">
      <c r="A112" t="s">
        <v>22</v>
      </c>
    </row>
    <row r="113" spans="1:4" x14ac:dyDescent="0.25">
      <c r="A113" t="s">
        <v>22</v>
      </c>
    </row>
    <row r="114" spans="1:4" x14ac:dyDescent="0.25">
      <c r="A114" t="s">
        <v>22</v>
      </c>
    </row>
    <row r="115" spans="1:4" x14ac:dyDescent="0.25">
      <c r="A115" t="s">
        <v>22</v>
      </c>
    </row>
    <row r="116" spans="1:4" x14ac:dyDescent="0.25">
      <c r="A116" t="s">
        <v>22</v>
      </c>
    </row>
    <row r="117" spans="1:4" x14ac:dyDescent="0.25">
      <c r="A117" t="s">
        <v>106</v>
      </c>
      <c r="D117" s="4" t="s">
        <v>76</v>
      </c>
    </row>
    <row r="118" spans="1:4" x14ac:dyDescent="0.25">
      <c r="A118" t="s">
        <v>107</v>
      </c>
    </row>
    <row r="119" spans="1:4" x14ac:dyDescent="0.25">
      <c r="A119" t="s">
        <v>39</v>
      </c>
    </row>
    <row r="120" spans="1:4" x14ac:dyDescent="0.25">
      <c r="A120" t="s">
        <v>108</v>
      </c>
    </row>
    <row r="121" spans="1:4" x14ac:dyDescent="0.25">
      <c r="A121" t="s">
        <v>107</v>
      </c>
    </row>
    <row r="122" spans="1:4" x14ac:dyDescent="0.25">
      <c r="A122" t="s">
        <v>107</v>
      </c>
    </row>
    <row r="123" spans="1:4" x14ac:dyDescent="0.25">
      <c r="A123" t="s">
        <v>108</v>
      </c>
    </row>
    <row r="124" spans="1:4" x14ac:dyDescent="0.25">
      <c r="A124" t="s">
        <v>109</v>
      </c>
    </row>
    <row r="125" spans="1:4" x14ac:dyDescent="0.25">
      <c r="A125" t="s">
        <v>109</v>
      </c>
    </row>
    <row r="126" spans="1:4" x14ac:dyDescent="0.25">
      <c r="A126" t="s">
        <v>110</v>
      </c>
    </row>
    <row r="127" spans="1:4" x14ac:dyDescent="0.25">
      <c r="A127" t="s">
        <v>111</v>
      </c>
    </row>
    <row r="128" spans="1:4" x14ac:dyDescent="0.25">
      <c r="A128" t="s">
        <v>111</v>
      </c>
    </row>
    <row r="129" spans="1:1" x14ac:dyDescent="0.25">
      <c r="A129" t="s">
        <v>112</v>
      </c>
    </row>
    <row r="130" spans="1:1" x14ac:dyDescent="0.25">
      <c r="A130">
        <v>7907000000</v>
      </c>
    </row>
    <row r="131" spans="1:1" x14ac:dyDescent="0.25">
      <c r="A131">
        <v>4202221000</v>
      </c>
    </row>
    <row r="132" spans="1:1" x14ac:dyDescent="0.25">
      <c r="A132">
        <v>4202221000</v>
      </c>
    </row>
    <row r="133" spans="1:1" x14ac:dyDescent="0.25">
      <c r="A133">
        <v>4202221000</v>
      </c>
    </row>
    <row r="134" spans="1:1" x14ac:dyDescent="0.25">
      <c r="A134">
        <v>4202221000</v>
      </c>
    </row>
    <row r="135" spans="1:1" x14ac:dyDescent="0.25">
      <c r="A135">
        <v>4202221000</v>
      </c>
    </row>
    <row r="136" spans="1:1" x14ac:dyDescent="0.25">
      <c r="A136">
        <v>4202221000</v>
      </c>
    </row>
    <row r="137" spans="1:1" x14ac:dyDescent="0.25">
      <c r="A137">
        <v>4202221000</v>
      </c>
    </row>
    <row r="138" spans="1:1" x14ac:dyDescent="0.25">
      <c r="A138">
        <v>4202221000</v>
      </c>
    </row>
    <row r="139" spans="1:1" x14ac:dyDescent="0.25">
      <c r="A139">
        <v>4202221000</v>
      </c>
    </row>
    <row r="140" spans="1:1" x14ac:dyDescent="0.25">
      <c r="A140">
        <v>4202229090</v>
      </c>
    </row>
    <row r="141" spans="1:1" x14ac:dyDescent="0.25">
      <c r="A141">
        <v>4202229090</v>
      </c>
    </row>
    <row r="142" spans="1:1" x14ac:dyDescent="0.25">
      <c r="A142">
        <v>4202229090</v>
      </c>
    </row>
    <row r="143" spans="1:1" x14ac:dyDescent="0.25">
      <c r="A143" t="s">
        <v>12</v>
      </c>
    </row>
    <row r="144" spans="1:1" x14ac:dyDescent="0.25">
      <c r="A144" t="s">
        <v>12</v>
      </c>
    </row>
    <row r="145" spans="1:4" x14ac:dyDescent="0.25">
      <c r="A145" t="s">
        <v>12</v>
      </c>
    </row>
    <row r="146" spans="1:4" x14ac:dyDescent="0.25">
      <c r="A146" t="s">
        <v>12</v>
      </c>
    </row>
    <row r="147" spans="1:4" x14ac:dyDescent="0.25">
      <c r="A147" t="s">
        <v>12</v>
      </c>
    </row>
    <row r="148" spans="1:4" x14ac:dyDescent="0.25">
      <c r="A148" t="s">
        <v>12</v>
      </c>
    </row>
    <row r="149" spans="1:4" x14ac:dyDescent="0.25">
      <c r="A149" t="s">
        <v>12</v>
      </c>
    </row>
    <row r="150" spans="1:4" x14ac:dyDescent="0.25">
      <c r="A150" t="s">
        <v>12</v>
      </c>
    </row>
    <row r="151" spans="1:4" x14ac:dyDescent="0.25">
      <c r="A151" t="s">
        <v>12</v>
      </c>
    </row>
    <row r="152" spans="1:4" x14ac:dyDescent="0.25">
      <c r="A152" t="s">
        <v>12</v>
      </c>
    </row>
    <row r="153" spans="1:4" x14ac:dyDescent="0.25">
      <c r="A153" t="s">
        <v>12</v>
      </c>
    </row>
    <row r="154" spans="1:4" x14ac:dyDescent="0.25">
      <c r="A154" t="s">
        <v>12</v>
      </c>
    </row>
    <row r="155" spans="1:4" x14ac:dyDescent="0.25">
      <c r="A155" t="s">
        <v>12</v>
      </c>
    </row>
    <row r="156" spans="1:4" x14ac:dyDescent="0.25">
      <c r="A156" t="s">
        <v>23</v>
      </c>
    </row>
    <row r="157" spans="1:4" x14ac:dyDescent="0.25">
      <c r="A157" t="s">
        <v>24</v>
      </c>
    </row>
    <row r="158" spans="1:4" x14ac:dyDescent="0.25">
      <c r="A158" t="s">
        <v>113</v>
      </c>
      <c r="D158" s="4" t="s">
        <v>77</v>
      </c>
    </row>
    <row r="159" spans="1:4" x14ac:dyDescent="0.25">
      <c r="A159" t="s">
        <v>25</v>
      </c>
    </row>
    <row r="160" spans="1:4" x14ac:dyDescent="0.25">
      <c r="A160" t="s">
        <v>26</v>
      </c>
    </row>
    <row r="161" spans="1:4" x14ac:dyDescent="0.25">
      <c r="A161" t="s">
        <v>27</v>
      </c>
    </row>
    <row r="162" spans="1:4" x14ac:dyDescent="0.25">
      <c r="A162" t="s">
        <v>114</v>
      </c>
      <c r="D162" s="4" t="s">
        <v>78</v>
      </c>
    </row>
    <row r="163" spans="1:4" x14ac:dyDescent="0.25">
      <c r="A163" t="s">
        <v>28</v>
      </c>
    </row>
    <row r="164" spans="1:4" x14ac:dyDescent="0.25">
      <c r="A164" t="s">
        <v>29</v>
      </c>
    </row>
    <row r="165" spans="1:4" x14ac:dyDescent="0.25">
      <c r="A165" t="s">
        <v>30</v>
      </c>
    </row>
    <row r="166" spans="1:4" x14ac:dyDescent="0.25">
      <c r="A166" t="s">
        <v>31</v>
      </c>
    </row>
    <row r="167" spans="1:4" x14ac:dyDescent="0.25">
      <c r="A167" t="s">
        <v>32</v>
      </c>
    </row>
    <row r="168" spans="1:4" x14ac:dyDescent="0.25">
      <c r="A168" t="s">
        <v>33</v>
      </c>
    </row>
    <row r="169" spans="1:4" x14ac:dyDescent="0.25">
      <c r="A169" t="s">
        <v>34</v>
      </c>
      <c r="D169" s="4" t="s">
        <v>71</v>
      </c>
    </row>
    <row r="170" spans="1:4" x14ac:dyDescent="0.25">
      <c r="A170" t="s">
        <v>34</v>
      </c>
    </row>
    <row r="171" spans="1:4" x14ac:dyDescent="0.25">
      <c r="A171" t="s">
        <v>34</v>
      </c>
    </row>
    <row r="172" spans="1:4" x14ac:dyDescent="0.25">
      <c r="A172" t="s">
        <v>34</v>
      </c>
    </row>
    <row r="173" spans="1:4" x14ac:dyDescent="0.25">
      <c r="A173" t="s">
        <v>34</v>
      </c>
    </row>
    <row r="174" spans="1:4" x14ac:dyDescent="0.25">
      <c r="A174" t="s">
        <v>34</v>
      </c>
    </row>
    <row r="175" spans="1:4" x14ac:dyDescent="0.25">
      <c r="A175" t="s">
        <v>34</v>
      </c>
    </row>
    <row r="176" spans="1:4" x14ac:dyDescent="0.25">
      <c r="A176" t="s">
        <v>34</v>
      </c>
    </row>
    <row r="177" spans="1:5" x14ac:dyDescent="0.25">
      <c r="A177" t="s">
        <v>34</v>
      </c>
    </row>
    <row r="178" spans="1:5" x14ac:dyDescent="0.25">
      <c r="A178" t="s">
        <v>34</v>
      </c>
    </row>
    <row r="179" spans="1:5" x14ac:dyDescent="0.25">
      <c r="A179" t="s">
        <v>34</v>
      </c>
    </row>
    <row r="180" spans="1:5" x14ac:dyDescent="0.25">
      <c r="A180" t="s">
        <v>34</v>
      </c>
    </row>
    <row r="181" spans="1:5" x14ac:dyDescent="0.25">
      <c r="A181" t="s">
        <v>34</v>
      </c>
    </row>
    <row r="182" spans="1:5" x14ac:dyDescent="0.25">
      <c r="A182" t="s">
        <v>35</v>
      </c>
    </row>
    <row r="183" spans="1:5" x14ac:dyDescent="0.25">
      <c r="A183">
        <v>8</v>
      </c>
      <c r="D183" s="4" t="s">
        <v>72</v>
      </c>
      <c r="E183" s="4" t="s">
        <v>72</v>
      </c>
    </row>
    <row r="184" spans="1:5" x14ac:dyDescent="0.25">
      <c r="A184">
        <v>8</v>
      </c>
      <c r="E184" s="4"/>
    </row>
    <row r="185" spans="1:5" x14ac:dyDescent="0.25">
      <c r="A185">
        <v>10</v>
      </c>
      <c r="E185" s="4"/>
    </row>
    <row r="186" spans="1:5" x14ac:dyDescent="0.25">
      <c r="A186">
        <v>3</v>
      </c>
      <c r="E186" s="4"/>
    </row>
    <row r="187" spans="1:5" x14ac:dyDescent="0.25">
      <c r="A187">
        <v>8</v>
      </c>
      <c r="E187" s="4"/>
    </row>
    <row r="188" spans="1:5" x14ac:dyDescent="0.25">
      <c r="A188">
        <v>6</v>
      </c>
      <c r="E188" s="4"/>
    </row>
    <row r="189" spans="1:5" x14ac:dyDescent="0.25">
      <c r="A189">
        <v>3</v>
      </c>
      <c r="E189" s="4"/>
    </row>
    <row r="190" spans="1:5" x14ac:dyDescent="0.25">
      <c r="A190">
        <v>2</v>
      </c>
      <c r="E190" s="4"/>
    </row>
    <row r="191" spans="1:5" x14ac:dyDescent="0.25">
      <c r="A191">
        <v>2</v>
      </c>
      <c r="E191" s="4"/>
    </row>
    <row r="192" spans="1:5" x14ac:dyDescent="0.25">
      <c r="A192">
        <v>5</v>
      </c>
      <c r="E192" s="4"/>
    </row>
    <row r="193" spans="1:5" x14ac:dyDescent="0.25">
      <c r="A193">
        <v>5</v>
      </c>
      <c r="E193" s="4"/>
    </row>
    <row r="194" spans="1:5" x14ac:dyDescent="0.25">
      <c r="A194">
        <v>8</v>
      </c>
      <c r="E194" s="4"/>
    </row>
    <row r="195" spans="1:5" x14ac:dyDescent="0.25">
      <c r="A195">
        <v>3</v>
      </c>
      <c r="E195" s="4"/>
    </row>
    <row r="196" spans="1:5" x14ac:dyDescent="0.25">
      <c r="A196">
        <v>10.6</v>
      </c>
      <c r="D196" s="4" t="s">
        <v>74</v>
      </c>
      <c r="E196" s="4" t="s">
        <v>72</v>
      </c>
    </row>
    <row r="197" spans="1:5" x14ac:dyDescent="0.25">
      <c r="A197">
        <v>14.4</v>
      </c>
      <c r="E197" s="4"/>
    </row>
    <row r="198" spans="1:5" x14ac:dyDescent="0.25">
      <c r="A198">
        <v>14.4</v>
      </c>
      <c r="E198" s="4"/>
    </row>
    <row r="199" spans="1:5" x14ac:dyDescent="0.25">
      <c r="A199">
        <v>14.16</v>
      </c>
      <c r="E199" s="4"/>
    </row>
    <row r="200" spans="1:5" x14ac:dyDescent="0.25">
      <c r="A200">
        <v>14.4</v>
      </c>
      <c r="E200" s="4"/>
    </row>
    <row r="201" spans="1:5" x14ac:dyDescent="0.25">
      <c r="A201">
        <v>14.4</v>
      </c>
      <c r="E201" s="4"/>
    </row>
    <row r="202" spans="1:5" x14ac:dyDescent="0.25">
      <c r="A202">
        <v>14.16</v>
      </c>
      <c r="E202" s="4"/>
    </row>
    <row r="203" spans="1:5" x14ac:dyDescent="0.25">
      <c r="A203">
        <v>11.88</v>
      </c>
      <c r="E203" s="4"/>
    </row>
    <row r="204" spans="1:5" x14ac:dyDescent="0.25">
      <c r="A204">
        <v>11.88</v>
      </c>
      <c r="E204" s="4"/>
    </row>
    <row r="205" spans="1:5" x14ac:dyDescent="0.25">
      <c r="A205">
        <v>4.8</v>
      </c>
      <c r="E205" s="4"/>
    </row>
    <row r="206" spans="1:5" x14ac:dyDescent="0.25">
      <c r="A206">
        <v>10.8</v>
      </c>
      <c r="E206" s="4"/>
    </row>
    <row r="207" spans="1:5" x14ac:dyDescent="0.25">
      <c r="A207">
        <v>10.8</v>
      </c>
      <c r="E207" s="4"/>
    </row>
    <row r="208" spans="1:5" x14ac:dyDescent="0.25">
      <c r="A208">
        <v>9</v>
      </c>
      <c r="E208" s="4"/>
    </row>
    <row r="209" spans="1:4" x14ac:dyDescent="0.25">
      <c r="A209">
        <v>84.8</v>
      </c>
      <c r="D209" s="4" t="s">
        <v>75</v>
      </c>
    </row>
    <row r="210" spans="1:4" x14ac:dyDescent="0.25">
      <c r="A210">
        <v>115.2</v>
      </c>
    </row>
    <row r="211" spans="1:4" x14ac:dyDescent="0.25">
      <c r="A211">
        <v>144</v>
      </c>
    </row>
    <row r="212" spans="1:4" x14ac:dyDescent="0.25">
      <c r="A212">
        <v>42.48</v>
      </c>
    </row>
    <row r="213" spans="1:4" x14ac:dyDescent="0.25">
      <c r="A213">
        <v>115.2</v>
      </c>
    </row>
    <row r="214" spans="1:4" x14ac:dyDescent="0.25">
      <c r="A214">
        <v>86.4</v>
      </c>
    </row>
    <row r="215" spans="1:4" x14ac:dyDescent="0.25">
      <c r="A215">
        <v>42.48</v>
      </c>
    </row>
    <row r="216" spans="1:4" x14ac:dyDescent="0.25">
      <c r="A216">
        <v>23.76</v>
      </c>
    </row>
    <row r="217" spans="1:4" x14ac:dyDescent="0.25">
      <c r="A217">
        <v>23.76</v>
      </c>
    </row>
    <row r="218" spans="1:4" x14ac:dyDescent="0.25">
      <c r="A218">
        <v>24</v>
      </c>
    </row>
    <row r="219" spans="1:4" x14ac:dyDescent="0.25">
      <c r="A219">
        <v>54</v>
      </c>
    </row>
    <row r="220" spans="1:4" x14ac:dyDescent="0.25">
      <c r="A220">
        <v>86.4</v>
      </c>
    </row>
    <row r="221" spans="1:4" x14ac:dyDescent="0.25">
      <c r="A221">
        <v>27</v>
      </c>
    </row>
    <row r="222" spans="1:4" x14ac:dyDescent="0.25">
      <c r="A222" t="s">
        <v>0</v>
      </c>
    </row>
    <row r="223" spans="1:4" x14ac:dyDescent="0.25">
      <c r="A223" t="s">
        <v>1</v>
      </c>
    </row>
    <row r="224" spans="1:4" x14ac:dyDescent="0.25">
      <c r="A224" t="s">
        <v>2</v>
      </c>
    </row>
    <row r="225" spans="1:4" x14ac:dyDescent="0.25">
      <c r="A225" t="s">
        <v>3</v>
      </c>
    </row>
    <row r="226" spans="1:4" x14ac:dyDescent="0.25">
      <c r="A226" t="s">
        <v>95</v>
      </c>
    </row>
    <row r="227" spans="1:4" x14ac:dyDescent="0.25">
      <c r="A227" t="s">
        <v>40</v>
      </c>
    </row>
    <row r="228" spans="1:4" x14ac:dyDescent="0.25">
      <c r="A228">
        <v>12</v>
      </c>
      <c r="D228" s="4" t="s">
        <v>67</v>
      </c>
    </row>
    <row r="229" spans="1:4" x14ac:dyDescent="0.25">
      <c r="A229">
        <v>11</v>
      </c>
    </row>
    <row r="230" spans="1:4" x14ac:dyDescent="0.25">
      <c r="A230">
        <v>7</v>
      </c>
    </row>
    <row r="231" spans="1:4" x14ac:dyDescent="0.25">
      <c r="A231">
        <v>17</v>
      </c>
    </row>
    <row r="232" spans="1:4" x14ac:dyDescent="0.25">
      <c r="A232" t="s">
        <v>102</v>
      </c>
      <c r="D232" s="4" t="s">
        <v>68</v>
      </c>
    </row>
    <row r="233" spans="1:4" x14ac:dyDescent="0.25">
      <c r="A233" t="s">
        <v>102</v>
      </c>
    </row>
    <row r="234" spans="1:4" x14ac:dyDescent="0.25">
      <c r="A234" t="s">
        <v>115</v>
      </c>
    </row>
    <row r="235" spans="1:4" x14ac:dyDescent="0.25">
      <c r="A235" t="s">
        <v>104</v>
      </c>
      <c r="D235" s="4" t="s">
        <v>69</v>
      </c>
    </row>
    <row r="236" spans="1:4" x14ac:dyDescent="0.25">
      <c r="A236" t="s">
        <v>104</v>
      </c>
    </row>
    <row r="237" spans="1:4" x14ac:dyDescent="0.25">
      <c r="A237" t="s">
        <v>116</v>
      </c>
    </row>
    <row r="238" spans="1:4" x14ac:dyDescent="0.25">
      <c r="A238" t="s">
        <v>41</v>
      </c>
    </row>
    <row r="239" spans="1:4" x14ac:dyDescent="0.25">
      <c r="A239">
        <v>0</v>
      </c>
    </row>
    <row r="240" spans="1:4" x14ac:dyDescent="0.25">
      <c r="A240">
        <v>0</v>
      </c>
    </row>
    <row r="241" spans="1:4" x14ac:dyDescent="0.25">
      <c r="A241">
        <v>0</v>
      </c>
    </row>
    <row r="242" spans="1:4" x14ac:dyDescent="0.25">
      <c r="A242" t="s">
        <v>117</v>
      </c>
    </row>
    <row r="243" spans="1:4" x14ac:dyDescent="0.25">
      <c r="A243" t="s">
        <v>7</v>
      </c>
    </row>
    <row r="244" spans="1:4" x14ac:dyDescent="0.25">
      <c r="A244">
        <v>86</v>
      </c>
      <c r="D244" s="4" t="s">
        <v>70</v>
      </c>
    </row>
    <row r="245" spans="1:4" x14ac:dyDescent="0.25">
      <c r="A245">
        <v>258</v>
      </c>
    </row>
    <row r="246" spans="1:4" x14ac:dyDescent="0.25">
      <c r="A246">
        <v>18</v>
      </c>
    </row>
    <row r="247" spans="1:4" x14ac:dyDescent="0.25">
      <c r="A247" t="s">
        <v>105</v>
      </c>
    </row>
    <row r="248" spans="1:4" x14ac:dyDescent="0.25">
      <c r="A248">
        <v>979.4</v>
      </c>
      <c r="D248" s="4" t="s">
        <v>121</v>
      </c>
    </row>
    <row r="249" spans="1:4" x14ac:dyDescent="0.25">
      <c r="A249">
        <v>32</v>
      </c>
    </row>
    <row r="250" spans="1:4" x14ac:dyDescent="0.25">
      <c r="A250">
        <v>979.4</v>
      </c>
    </row>
    <row r="251" spans="1:4" x14ac:dyDescent="0.25">
      <c r="A251">
        <v>0</v>
      </c>
    </row>
    <row r="252" spans="1:4" x14ac:dyDescent="0.25">
      <c r="A252" t="s">
        <v>118</v>
      </c>
    </row>
    <row r="253" spans="1:4" x14ac:dyDescent="0.25">
      <c r="A253" t="s">
        <v>113</v>
      </c>
    </row>
    <row r="254" spans="1:4" x14ac:dyDescent="0.25">
      <c r="A254">
        <v>392690979</v>
      </c>
    </row>
    <row r="255" spans="1:4" x14ac:dyDescent="0.25">
      <c r="A255">
        <v>420222100</v>
      </c>
    </row>
    <row r="256" spans="1:4" x14ac:dyDescent="0.25">
      <c r="A256">
        <v>420222909</v>
      </c>
    </row>
    <row r="257" spans="1:1" x14ac:dyDescent="0.25">
      <c r="A257">
        <v>790700000</v>
      </c>
    </row>
    <row r="258" spans="1:1" x14ac:dyDescent="0.25">
      <c r="A258">
        <v>2</v>
      </c>
    </row>
    <row r="259" spans="1:1" x14ac:dyDescent="0.25">
      <c r="A259">
        <v>47</v>
      </c>
    </row>
    <row r="260" spans="1:1" x14ac:dyDescent="0.25">
      <c r="A260">
        <v>24</v>
      </c>
    </row>
    <row r="261" spans="1:1" x14ac:dyDescent="0.25">
      <c r="A261">
        <v>8</v>
      </c>
    </row>
    <row r="262" spans="1:1" x14ac:dyDescent="0.25">
      <c r="A262" t="s">
        <v>42</v>
      </c>
    </row>
    <row r="263" spans="1:1" x14ac:dyDescent="0.25">
      <c r="A263" t="s">
        <v>42</v>
      </c>
    </row>
    <row r="264" spans="1:1" x14ac:dyDescent="0.25">
      <c r="A264" t="s">
        <v>42</v>
      </c>
    </row>
    <row r="265" spans="1:1" x14ac:dyDescent="0.25">
      <c r="A265" t="s">
        <v>42</v>
      </c>
    </row>
    <row r="266" spans="1:1" x14ac:dyDescent="0.25">
      <c r="A266">
        <v>0.216</v>
      </c>
    </row>
    <row r="267" spans="1:1" x14ac:dyDescent="0.25">
      <c r="A267">
        <v>20.577000000000002</v>
      </c>
    </row>
    <row r="268" spans="1:1" x14ac:dyDescent="0.25">
      <c r="A268">
        <v>4.13</v>
      </c>
    </row>
    <row r="269" spans="1:1" x14ac:dyDescent="0.25">
      <c r="A269">
        <v>1.9279999999999999</v>
      </c>
    </row>
    <row r="270" spans="1:1" x14ac:dyDescent="0.25">
      <c r="A270">
        <v>37.92</v>
      </c>
    </row>
    <row r="271" spans="1:1" x14ac:dyDescent="0.25">
      <c r="A271">
        <v>617.28</v>
      </c>
    </row>
    <row r="272" spans="1:1" x14ac:dyDescent="0.25">
      <c r="A272">
        <v>239.4</v>
      </c>
    </row>
    <row r="273" spans="1:1" x14ac:dyDescent="0.25">
      <c r="A273">
        <v>84.8</v>
      </c>
    </row>
    <row r="274" spans="1:1" x14ac:dyDescent="0.25">
      <c r="A274" t="s">
        <v>22</v>
      </c>
    </row>
    <row r="275" spans="1:1" x14ac:dyDescent="0.25">
      <c r="A275" t="s">
        <v>22</v>
      </c>
    </row>
    <row r="276" spans="1:1" x14ac:dyDescent="0.25">
      <c r="A276" t="s">
        <v>22</v>
      </c>
    </row>
    <row r="277" spans="1:1" x14ac:dyDescent="0.25">
      <c r="A277" t="s">
        <v>22</v>
      </c>
    </row>
    <row r="278" spans="1:1" x14ac:dyDescent="0.25">
      <c r="A278">
        <v>0.216</v>
      </c>
    </row>
    <row r="279" spans="1:1" x14ac:dyDescent="0.25">
      <c r="A279">
        <v>20.577000000000002</v>
      </c>
    </row>
    <row r="280" spans="1:1" x14ac:dyDescent="0.25">
      <c r="A280">
        <v>4.13</v>
      </c>
    </row>
    <row r="281" spans="1:1" x14ac:dyDescent="0.25">
      <c r="A281">
        <v>1.9279999999999999</v>
      </c>
    </row>
    <row r="282" spans="1:1" x14ac:dyDescent="0.25">
      <c r="A282">
        <v>37.92</v>
      </c>
    </row>
    <row r="283" spans="1:1" x14ac:dyDescent="0.25">
      <c r="A283">
        <v>617.28</v>
      </c>
    </row>
    <row r="284" spans="1:1" x14ac:dyDescent="0.25">
      <c r="A284">
        <v>239.4</v>
      </c>
    </row>
    <row r="285" spans="1:1" x14ac:dyDescent="0.25">
      <c r="A285">
        <v>84.8</v>
      </c>
    </row>
    <row r="286" spans="1:1" x14ac:dyDescent="0.25">
      <c r="A286" t="s">
        <v>8</v>
      </c>
    </row>
    <row r="287" spans="1:1" x14ac:dyDescent="0.25">
      <c r="A287" t="s">
        <v>43</v>
      </c>
    </row>
    <row r="288" spans="1:1" x14ac:dyDescent="0.25">
      <c r="A288" t="s">
        <v>43</v>
      </c>
    </row>
    <row r="289" spans="1:1" x14ac:dyDescent="0.25">
      <c r="A289" t="s">
        <v>44</v>
      </c>
    </row>
    <row r="290" spans="1:1" x14ac:dyDescent="0.25">
      <c r="A290" t="s">
        <v>44</v>
      </c>
    </row>
    <row r="291" spans="1:1" x14ac:dyDescent="0.25">
      <c r="A291" t="s">
        <v>45</v>
      </c>
    </row>
    <row r="292" spans="1:1" x14ac:dyDescent="0.25">
      <c r="A292" t="s">
        <v>45</v>
      </c>
    </row>
    <row r="293" spans="1:1" x14ac:dyDescent="0.25">
      <c r="A293" t="s">
        <v>15</v>
      </c>
    </row>
    <row r="294" spans="1:1" x14ac:dyDescent="0.25">
      <c r="A294" t="s">
        <v>16</v>
      </c>
    </row>
    <row r="295" spans="1:1" x14ac:dyDescent="0.25">
      <c r="A295" t="s">
        <v>46</v>
      </c>
    </row>
    <row r="296" spans="1:1" x14ac:dyDescent="0.25">
      <c r="A296" t="s">
        <v>47</v>
      </c>
    </row>
    <row r="297" spans="1:1" x14ac:dyDescent="0.25">
      <c r="A297" t="s">
        <v>48</v>
      </c>
    </row>
    <row r="298" spans="1:1" x14ac:dyDescent="0.25">
      <c r="A298" t="s">
        <v>49</v>
      </c>
    </row>
    <row r="299" spans="1:1" x14ac:dyDescent="0.25">
      <c r="A299" t="s">
        <v>50</v>
      </c>
    </row>
    <row r="300" spans="1:1" x14ac:dyDescent="0.25">
      <c r="A300" t="s">
        <v>54</v>
      </c>
    </row>
    <row r="301" spans="1:1" x14ac:dyDescent="0.25">
      <c r="A301" t="s">
        <v>55</v>
      </c>
    </row>
    <row r="302" spans="1:1" x14ac:dyDescent="0.25">
      <c r="A302" t="s">
        <v>56</v>
      </c>
    </row>
    <row r="303" spans="1:1" x14ac:dyDescent="0.25">
      <c r="A303" t="s">
        <v>57</v>
      </c>
    </row>
    <row r="304" spans="1:1" x14ac:dyDescent="0.25">
      <c r="A304" t="s">
        <v>58</v>
      </c>
    </row>
    <row r="305" spans="1:1" x14ac:dyDescent="0.25">
      <c r="A305" t="s">
        <v>59</v>
      </c>
    </row>
    <row r="306" spans="1:1" x14ac:dyDescent="0.25">
      <c r="A306" t="s">
        <v>60</v>
      </c>
    </row>
    <row r="307" spans="1:1" x14ac:dyDescent="0.25">
      <c r="A307" t="s">
        <v>61</v>
      </c>
    </row>
    <row r="308" spans="1:1" x14ac:dyDescent="0.25">
      <c r="A308" t="s">
        <v>62</v>
      </c>
    </row>
    <row r="309" spans="1:1" x14ac:dyDescent="0.25">
      <c r="A309" t="s">
        <v>63</v>
      </c>
    </row>
    <row r="310" spans="1:1" x14ac:dyDescent="0.25">
      <c r="A310" t="s">
        <v>64</v>
      </c>
    </row>
    <row r="311" spans="1:1" x14ac:dyDescent="0.25">
      <c r="A311" t="s">
        <v>65</v>
      </c>
    </row>
    <row r="312" spans="1:1" x14ac:dyDescent="0.25">
      <c r="A312" t="s">
        <v>26</v>
      </c>
    </row>
    <row r="313" spans="1:1" x14ac:dyDescent="0.25">
      <c r="A313" t="s">
        <v>51</v>
      </c>
    </row>
    <row r="314" spans="1:1" x14ac:dyDescent="0.25">
      <c r="A314" t="s">
        <v>51</v>
      </c>
    </row>
    <row r="315" spans="1:1" x14ac:dyDescent="0.25">
      <c r="A315" t="s">
        <v>51</v>
      </c>
    </row>
    <row r="316" spans="1:1" x14ac:dyDescent="0.25">
      <c r="A316" t="s">
        <v>51</v>
      </c>
    </row>
    <row r="317" spans="1:1" x14ac:dyDescent="0.25">
      <c r="A317">
        <v>2</v>
      </c>
    </row>
    <row r="318" spans="1:1" x14ac:dyDescent="0.25">
      <c r="A318" t="s">
        <v>18</v>
      </c>
    </row>
    <row r="319" spans="1:1" x14ac:dyDescent="0.25">
      <c r="A319" t="s">
        <v>38</v>
      </c>
    </row>
    <row r="320" spans="1:1" x14ac:dyDescent="0.25">
      <c r="A320" t="s">
        <v>38</v>
      </c>
    </row>
    <row r="321" spans="1:4" x14ac:dyDescent="0.25">
      <c r="A321" t="s">
        <v>20</v>
      </c>
    </row>
    <row r="322" spans="1:4" x14ac:dyDescent="0.25">
      <c r="A322" t="s">
        <v>52</v>
      </c>
    </row>
    <row r="323" spans="1:4" x14ac:dyDescent="0.25">
      <c r="A323" t="s">
        <v>21</v>
      </c>
    </row>
    <row r="324" spans="1:4" x14ac:dyDescent="0.25">
      <c r="A324" t="s">
        <v>21</v>
      </c>
    </row>
    <row r="325" spans="1:4" x14ac:dyDescent="0.25">
      <c r="A325" t="s">
        <v>21</v>
      </c>
    </row>
    <row r="326" spans="1:4" x14ac:dyDescent="0.25">
      <c r="A326" t="s">
        <v>21</v>
      </c>
    </row>
    <row r="327" spans="1:4" x14ac:dyDescent="0.25">
      <c r="A327" t="s">
        <v>22</v>
      </c>
    </row>
    <row r="328" spans="1:4" x14ac:dyDescent="0.25">
      <c r="A328" t="s">
        <v>22</v>
      </c>
    </row>
    <row r="329" spans="1:4" x14ac:dyDescent="0.25">
      <c r="A329" t="s">
        <v>22</v>
      </c>
    </row>
    <row r="330" spans="1:4" x14ac:dyDescent="0.25">
      <c r="A330" t="s">
        <v>119</v>
      </c>
    </row>
    <row r="331" spans="1:4" x14ac:dyDescent="0.25">
      <c r="A331" t="s">
        <v>112</v>
      </c>
      <c r="D331" s="4" t="s">
        <v>76</v>
      </c>
    </row>
    <row r="332" spans="1:4" x14ac:dyDescent="0.25">
      <c r="A332" t="s">
        <v>112</v>
      </c>
    </row>
    <row r="333" spans="1:4" x14ac:dyDescent="0.25">
      <c r="A333" t="s">
        <v>120</v>
      </c>
    </row>
    <row r="334" spans="1:4" x14ac:dyDescent="0.25">
      <c r="A334" t="s">
        <v>53</v>
      </c>
    </row>
    <row r="335" spans="1:4" x14ac:dyDescent="0.25">
      <c r="A335">
        <v>4202229090</v>
      </c>
    </row>
    <row r="336" spans="1:4" x14ac:dyDescent="0.25">
      <c r="A336">
        <v>4202229090</v>
      </c>
    </row>
    <row r="337" spans="1:4" x14ac:dyDescent="0.25">
      <c r="A337">
        <v>3926909790</v>
      </c>
    </row>
    <row r="338" spans="1:4" x14ac:dyDescent="0.25">
      <c r="A338" t="s">
        <v>12</v>
      </c>
    </row>
    <row r="339" spans="1:4" x14ac:dyDescent="0.25">
      <c r="A339" t="s">
        <v>12</v>
      </c>
    </row>
    <row r="340" spans="1:4" x14ac:dyDescent="0.25">
      <c r="A340" t="s">
        <v>12</v>
      </c>
    </row>
    <row r="341" spans="1:4" x14ac:dyDescent="0.25">
      <c r="A341" t="s">
        <v>113</v>
      </c>
    </row>
    <row r="342" spans="1:4" x14ac:dyDescent="0.25">
      <c r="A342" t="s">
        <v>25</v>
      </c>
    </row>
    <row r="343" spans="1:4" x14ac:dyDescent="0.25">
      <c r="A343" t="s">
        <v>26</v>
      </c>
    </row>
    <row r="344" spans="1:4" x14ac:dyDescent="0.25">
      <c r="A344" t="s">
        <v>27</v>
      </c>
    </row>
    <row r="345" spans="1:4" x14ac:dyDescent="0.25">
      <c r="A345" t="s">
        <v>114</v>
      </c>
    </row>
    <row r="346" spans="1:4" x14ac:dyDescent="0.25">
      <c r="A346" t="s">
        <v>28</v>
      </c>
    </row>
    <row r="347" spans="1:4" x14ac:dyDescent="0.25">
      <c r="A347" t="s">
        <v>29</v>
      </c>
    </row>
    <row r="348" spans="1:4" x14ac:dyDescent="0.25">
      <c r="A348" t="s">
        <v>30</v>
      </c>
    </row>
    <row r="349" spans="1:4" x14ac:dyDescent="0.25">
      <c r="A349" t="s">
        <v>31</v>
      </c>
    </row>
    <row r="350" spans="1:4" x14ac:dyDescent="0.25">
      <c r="A350" t="s">
        <v>32</v>
      </c>
    </row>
    <row r="351" spans="1:4" x14ac:dyDescent="0.25">
      <c r="A351" t="s">
        <v>33</v>
      </c>
    </row>
    <row r="352" spans="1:4" x14ac:dyDescent="0.25">
      <c r="A352" t="s">
        <v>34</v>
      </c>
      <c r="D352" s="4" t="s">
        <v>71</v>
      </c>
    </row>
    <row r="353" spans="1:4" x14ac:dyDescent="0.25">
      <c r="A353" t="s">
        <v>34</v>
      </c>
    </row>
    <row r="354" spans="1:4" x14ac:dyDescent="0.25">
      <c r="A354" t="s">
        <v>34</v>
      </c>
    </row>
    <row r="355" spans="1:4" x14ac:dyDescent="0.25">
      <c r="A355" t="s">
        <v>35</v>
      </c>
    </row>
    <row r="356" spans="1:4" x14ac:dyDescent="0.25">
      <c r="A356">
        <v>5</v>
      </c>
      <c r="D356" s="4" t="s">
        <v>72</v>
      </c>
    </row>
    <row r="357" spans="1:4" x14ac:dyDescent="0.25">
      <c r="A357">
        <v>3</v>
      </c>
    </row>
    <row r="358" spans="1:4" x14ac:dyDescent="0.25">
      <c r="A358">
        <v>2</v>
      </c>
    </row>
    <row r="359" spans="1:4" x14ac:dyDescent="0.25">
      <c r="A359">
        <v>9</v>
      </c>
      <c r="D359" s="4" t="s">
        <v>74</v>
      </c>
    </row>
    <row r="360" spans="1:4" x14ac:dyDescent="0.25">
      <c r="A360">
        <v>9</v>
      </c>
    </row>
    <row r="361" spans="1:4" x14ac:dyDescent="0.25">
      <c r="A361">
        <v>18.96</v>
      </c>
    </row>
    <row r="362" spans="1:4" x14ac:dyDescent="0.25">
      <c r="A362">
        <v>45</v>
      </c>
      <c r="D362" s="4" t="s">
        <v>75</v>
      </c>
    </row>
    <row r="363" spans="1:4" x14ac:dyDescent="0.25">
      <c r="A363">
        <v>27</v>
      </c>
    </row>
    <row r="364" spans="1:4" x14ac:dyDescent="0.25">
      <c r="A364">
        <v>37.92</v>
      </c>
    </row>
  </sheetData>
  <dataValidations count="1">
    <dataValidation type="list" allowBlank="1" showInputMessage="1" showErrorMessage="1" sqref="D1:D5 D7:D33 D35:D51 D53:D1048576 E183:E208">
      <formula1>tabCodes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7"/>
  <sheetViews>
    <sheetView tabSelected="1" topLeftCell="K17" workbookViewId="0">
      <selection activeCell="R25" sqref="R25"/>
    </sheetView>
  </sheetViews>
  <sheetFormatPr baseColWidth="10" defaultRowHeight="15" x14ac:dyDescent="0.25"/>
  <cols>
    <col min="3" max="9" width="19" customWidth="1"/>
    <col min="18" max="18" width="43.85546875" bestFit="1" customWidth="1"/>
  </cols>
  <sheetData>
    <row r="2" spans="1:18" x14ac:dyDescent="0.25">
      <c r="B2" t="s">
        <v>80</v>
      </c>
      <c r="C2" t="s">
        <v>92</v>
      </c>
      <c r="I2" s="1" t="s">
        <v>77</v>
      </c>
      <c r="J2" t="str">
        <f>TRIM(INDEX(Données!$A:$A,Feuil2!N2))</f>
        <v>EUR 1.011,40</v>
      </c>
      <c r="N2">
        <f>MATCH(I2,Données!D:D,0)</f>
        <v>158</v>
      </c>
    </row>
    <row r="3" spans="1:18" x14ac:dyDescent="0.25">
      <c r="B3" t="s">
        <v>81</v>
      </c>
      <c r="C3" t="s">
        <v>66</v>
      </c>
      <c r="I3" s="1" t="s">
        <v>121</v>
      </c>
      <c r="J3" s="6">
        <f>0+TRIM(INDEX(Données!$A:$A,Feuil2!N3))</f>
        <v>979.4</v>
      </c>
      <c r="N3">
        <f>MATCH(I3,Données!D:D,0)</f>
        <v>248</v>
      </c>
    </row>
    <row r="4" spans="1:18" x14ac:dyDescent="0.25">
      <c r="I4" s="1" t="s">
        <v>78</v>
      </c>
      <c r="J4" t="str">
        <f>TRIM(INDEX(Données!$A:$A,Feuil2!N4))</f>
        <v>2018 50 3148 27/11/2018</v>
      </c>
      <c r="N4">
        <f>MATCH(I4,Données!D:D,0)</f>
        <v>162</v>
      </c>
    </row>
    <row r="5" spans="1:18" x14ac:dyDescent="0.25">
      <c r="B5" s="2">
        <v>1</v>
      </c>
    </row>
    <row r="6" spans="1:18" x14ac:dyDescent="0.25">
      <c r="A6" t="s">
        <v>79</v>
      </c>
      <c r="B6" t="s">
        <v>87</v>
      </c>
      <c r="C6" t="s">
        <v>85</v>
      </c>
      <c r="D6" t="s">
        <v>82</v>
      </c>
      <c r="F6" t="s">
        <v>83</v>
      </c>
      <c r="G6" t="s">
        <v>84</v>
      </c>
      <c r="I6" t="s">
        <v>88</v>
      </c>
      <c r="J6" s="1" t="s">
        <v>67</v>
      </c>
      <c r="K6" s="1" t="s">
        <v>68</v>
      </c>
      <c r="L6" s="1" t="s">
        <v>69</v>
      </c>
      <c r="M6" s="1" t="s">
        <v>70</v>
      </c>
      <c r="N6" s="1" t="s">
        <v>71</v>
      </c>
      <c r="O6" s="1" t="s">
        <v>72</v>
      </c>
      <c r="P6" s="1" t="s">
        <v>74</v>
      </c>
      <c r="Q6" s="1" t="s">
        <v>75</v>
      </c>
      <c r="R6" s="1" t="s">
        <v>76</v>
      </c>
    </row>
    <row r="7" spans="1:18" x14ac:dyDescent="0.25">
      <c r="A7">
        <f>A5+1</f>
        <v>1</v>
      </c>
      <c r="B7">
        <f>B5+I5</f>
        <v>1</v>
      </c>
      <c r="C7">
        <f ca="1">MIN($J8:$AI8)</f>
        <v>13</v>
      </c>
      <c r="D7" t="str">
        <f>"'"&amp;nomOngletDonnées&amp;"'!D"&amp;B7&amp;":D"&amp;(B7+5000)</f>
        <v>'Données'!D1:D5001</v>
      </c>
      <c r="F7">
        <f ca="1">MIN($J7:$AH7)</f>
        <v>7</v>
      </c>
      <c r="G7">
        <f ca="1">MATCH(F7,$J7:$AI7, 0)</f>
        <v>1</v>
      </c>
      <c r="I7">
        <f ca="1">MAX($J7:$AH7)</f>
        <v>209</v>
      </c>
      <c r="J7">
        <f t="shared" ref="J7:R7" ca="1" si="0">MATCH(J$6,INDIRECT($D7), 0)</f>
        <v>7</v>
      </c>
      <c r="K7">
        <f t="shared" ca="1" si="0"/>
        <v>20</v>
      </c>
      <c r="L7">
        <f t="shared" ca="1" si="0"/>
        <v>33</v>
      </c>
      <c r="M7">
        <f t="shared" ca="1" si="0"/>
        <v>50</v>
      </c>
      <c r="N7">
        <f t="shared" ca="1" si="0"/>
        <v>169</v>
      </c>
      <c r="O7">
        <f t="shared" ca="1" si="0"/>
        <v>183</v>
      </c>
      <c r="P7">
        <f t="shared" ca="1" si="0"/>
        <v>196</v>
      </c>
      <c r="Q7">
        <f t="shared" ca="1" si="0"/>
        <v>209</v>
      </c>
      <c r="R7">
        <f t="shared" ca="1" si="0"/>
        <v>117</v>
      </c>
    </row>
    <row r="8" spans="1:18" x14ac:dyDescent="0.25">
      <c r="J8" t="str">
        <f t="shared" ref="J8:R8" ca="1" si="1">IF(J7=$F7,"",J7-$F7)</f>
        <v/>
      </c>
      <c r="K8">
        <f t="shared" ca="1" si="1"/>
        <v>13</v>
      </c>
      <c r="L8">
        <f t="shared" ca="1" si="1"/>
        <v>26</v>
      </c>
      <c r="M8">
        <f t="shared" ca="1" si="1"/>
        <v>43</v>
      </c>
      <c r="N8">
        <f t="shared" ca="1" si="1"/>
        <v>162</v>
      </c>
      <c r="O8">
        <f t="shared" ca="1" si="1"/>
        <v>176</v>
      </c>
      <c r="P8">
        <f t="shared" ca="1" si="1"/>
        <v>189</v>
      </c>
      <c r="Q8">
        <f t="shared" ca="1" si="1"/>
        <v>202</v>
      </c>
      <c r="R8">
        <f t="shared" ca="1" si="1"/>
        <v>110</v>
      </c>
    </row>
    <row r="9" spans="1:18" x14ac:dyDescent="0.25">
      <c r="A9">
        <f>A7+1</f>
        <v>2</v>
      </c>
      <c r="B9">
        <f ca="1">B7+I7</f>
        <v>210</v>
      </c>
      <c r="C9">
        <f ca="1">MIN($J10:$AI10)</f>
        <v>4</v>
      </c>
      <c r="D9" t="str">
        <f ca="1">"'"&amp;nomOngletDonnées&amp;"'!D"&amp;B9&amp;":D"&amp;(B9+5000)</f>
        <v>'Données'!D210:D5210</v>
      </c>
      <c r="F9">
        <f ca="1">MIN($J9:$AH9)</f>
        <v>19</v>
      </c>
      <c r="G9">
        <f ca="1">MATCH(F9,$J9:$AI9, 0)</f>
        <v>1</v>
      </c>
      <c r="I9">
        <f ca="1">MAX($J9:$AH9)</f>
        <v>153</v>
      </c>
      <c r="J9">
        <f t="shared" ref="J9:R9" ca="1" si="2">MATCH(J$6,INDIRECT($D9), 0)</f>
        <v>19</v>
      </c>
      <c r="K9">
        <f t="shared" ca="1" si="2"/>
        <v>23</v>
      </c>
      <c r="L9">
        <f t="shared" ca="1" si="2"/>
        <v>26</v>
      </c>
      <c r="M9">
        <f t="shared" ca="1" si="2"/>
        <v>35</v>
      </c>
      <c r="N9">
        <f t="shared" ca="1" si="2"/>
        <v>143</v>
      </c>
      <c r="O9">
        <f t="shared" ca="1" si="2"/>
        <v>147</v>
      </c>
      <c r="P9">
        <f t="shared" ca="1" si="2"/>
        <v>150</v>
      </c>
      <c r="Q9">
        <f t="shared" ca="1" si="2"/>
        <v>153</v>
      </c>
      <c r="R9">
        <f t="shared" ca="1" si="2"/>
        <v>122</v>
      </c>
    </row>
    <row r="10" spans="1:18" x14ac:dyDescent="0.25">
      <c r="J10" t="str">
        <f t="shared" ref="J10:R10" ca="1" si="3">IF(J9=$F9,"",J9-$F9)</f>
        <v/>
      </c>
      <c r="K10">
        <f t="shared" ca="1" si="3"/>
        <v>4</v>
      </c>
      <c r="L10">
        <f t="shared" ca="1" si="3"/>
        <v>7</v>
      </c>
      <c r="M10">
        <f t="shared" ca="1" si="3"/>
        <v>16</v>
      </c>
      <c r="N10">
        <f t="shared" ca="1" si="3"/>
        <v>124</v>
      </c>
      <c r="O10">
        <f t="shared" ca="1" si="3"/>
        <v>128</v>
      </c>
      <c r="P10">
        <f t="shared" ca="1" si="3"/>
        <v>131</v>
      </c>
      <c r="Q10">
        <f t="shared" ca="1" si="3"/>
        <v>134</v>
      </c>
      <c r="R10">
        <f t="shared" ca="1" si="3"/>
        <v>103</v>
      </c>
    </row>
    <row r="11" spans="1:18" x14ac:dyDescent="0.25">
      <c r="A11">
        <f>A9+1</f>
        <v>3</v>
      </c>
      <c r="B11">
        <f ca="1">B9+I9</f>
        <v>363</v>
      </c>
      <c r="C11" t="e">
        <f ca="1">MIN($J12:$AI12)</f>
        <v>#N/A</v>
      </c>
      <c r="D11" t="str">
        <f ca="1">"'"&amp;nomOngletDonnées&amp;"'!D"&amp;B11&amp;":D"&amp;(B11+5000)</f>
        <v>'Données'!D363:D5363</v>
      </c>
      <c r="F11" t="e">
        <f ca="1">MIN($J11:$AH11)</f>
        <v>#N/A</v>
      </c>
      <c r="G11" t="e">
        <f ca="1">MATCH(F11,$J11:$AI11, 0)</f>
        <v>#N/A</v>
      </c>
      <c r="I11" t="e">
        <f ca="1">MAX($J11:$AH11)</f>
        <v>#N/A</v>
      </c>
      <c r="J11" t="e">
        <f t="shared" ref="J11:R11" ca="1" si="4">MATCH(J$6,INDIRECT($D11), 0)</f>
        <v>#N/A</v>
      </c>
      <c r="K11" t="e">
        <f t="shared" ca="1" si="4"/>
        <v>#N/A</v>
      </c>
      <c r="L11" t="e">
        <f t="shared" ca="1" si="4"/>
        <v>#N/A</v>
      </c>
      <c r="M11" t="e">
        <f t="shared" ca="1" si="4"/>
        <v>#N/A</v>
      </c>
      <c r="N11" t="e">
        <f t="shared" ca="1" si="4"/>
        <v>#N/A</v>
      </c>
      <c r="O11" t="e">
        <f t="shared" ca="1" si="4"/>
        <v>#N/A</v>
      </c>
      <c r="P11" t="e">
        <f t="shared" ca="1" si="4"/>
        <v>#N/A</v>
      </c>
      <c r="Q11" t="e">
        <f t="shared" ca="1" si="4"/>
        <v>#N/A</v>
      </c>
      <c r="R11" t="e">
        <f t="shared" ca="1" si="4"/>
        <v>#N/A</v>
      </c>
    </row>
    <row r="12" spans="1:18" x14ac:dyDescent="0.25">
      <c r="J12" t="e">
        <f t="shared" ref="J12:R12" ca="1" si="5">IF(J11=$F11,"",J11-$F11)</f>
        <v>#N/A</v>
      </c>
      <c r="K12" t="e">
        <f t="shared" ca="1" si="5"/>
        <v>#N/A</v>
      </c>
      <c r="L12" t="e">
        <f t="shared" ca="1" si="5"/>
        <v>#N/A</v>
      </c>
      <c r="M12" t="e">
        <f t="shared" ca="1" si="5"/>
        <v>#N/A</v>
      </c>
      <c r="N12" t="e">
        <f t="shared" ca="1" si="5"/>
        <v>#N/A</v>
      </c>
      <c r="O12" t="e">
        <f t="shared" ca="1" si="5"/>
        <v>#N/A</v>
      </c>
      <c r="P12" t="e">
        <f t="shared" ca="1" si="5"/>
        <v>#N/A</v>
      </c>
      <c r="Q12" t="e">
        <f t="shared" ca="1" si="5"/>
        <v>#N/A</v>
      </c>
      <c r="R12" t="e">
        <f t="shared" ca="1" si="5"/>
        <v>#N/A</v>
      </c>
    </row>
    <row r="17" spans="1:18" x14ac:dyDescent="0.25">
      <c r="J17" s="5" t="s">
        <v>124</v>
      </c>
      <c r="K17" s="5"/>
      <c r="L17" s="5" t="s">
        <v>123</v>
      </c>
      <c r="M17" s="5"/>
      <c r="N17" s="5" t="s">
        <v>122</v>
      </c>
      <c r="O17" s="5"/>
      <c r="P17" s="5"/>
      <c r="Q17" s="5"/>
      <c r="R17" s="5"/>
    </row>
    <row r="18" spans="1:18" x14ac:dyDescent="0.25">
      <c r="A18" t="s">
        <v>79</v>
      </c>
      <c r="B18" t="s">
        <v>86</v>
      </c>
      <c r="C18" t="s">
        <v>91</v>
      </c>
      <c r="D18" t="s">
        <v>89</v>
      </c>
      <c r="E18" t="s">
        <v>93</v>
      </c>
      <c r="F18" t="s">
        <v>87</v>
      </c>
      <c r="G18" t="s">
        <v>90</v>
      </c>
      <c r="J18" t="str">
        <f>referenceFacture</f>
        <v>2018 50 3148 27/11/2018</v>
      </c>
      <c r="L18" t="str">
        <f>totalFacture</f>
        <v>EUR 1.011,40</v>
      </c>
      <c r="N18">
        <f>totalMontant</f>
        <v>979.4</v>
      </c>
    </row>
    <row r="19" spans="1:18" x14ac:dyDescent="0.25">
      <c r="J19" s="3" t="str">
        <f>J6</f>
        <v>Ligne</v>
      </c>
      <c r="K19" s="3" t="str">
        <f t="shared" ref="K19:R19" si="6">K6</f>
        <v>Modèle</v>
      </c>
      <c r="L19" s="3" t="str">
        <f t="shared" si="6"/>
        <v>Code pièce</v>
      </c>
      <c r="M19" s="3" t="str">
        <f t="shared" si="6"/>
        <v>Couleur</v>
      </c>
      <c r="N19" s="3" t="str">
        <f t="shared" si="6"/>
        <v>Taille</v>
      </c>
      <c r="O19" s="3" t="str">
        <f t="shared" si="6"/>
        <v>Quantité</v>
      </c>
      <c r="P19" s="3" t="str">
        <f t="shared" si="6"/>
        <v>Prix unitaire</v>
      </c>
      <c r="Q19" s="3" t="str">
        <f t="shared" si="6"/>
        <v>Montant</v>
      </c>
      <c r="R19" s="3" t="str">
        <f t="shared" si="6"/>
        <v>Libellé</v>
      </c>
    </row>
    <row r="20" spans="1:18" x14ac:dyDescent="0.25">
      <c r="A20" s="2">
        <v>1</v>
      </c>
      <c r="B20">
        <f>IF(A20=A19,B19+1,1)</f>
        <v>1</v>
      </c>
      <c r="C20">
        <f t="shared" ref="C20:C57" ca="1" si="7">OFFSET(INDEX($A:$A,$D20), 0, 2)</f>
        <v>13</v>
      </c>
      <c r="D20">
        <f t="shared" ref="D20:D57" si="8">MATCH(A20,A:A,0)</f>
        <v>7</v>
      </c>
      <c r="E20" t="str">
        <f>"A" &amp; D20</f>
        <v>A7</v>
      </c>
      <c r="F20">
        <f t="shared" ref="F20:F57" ca="1" si="9">OFFSET(INDEX($A:$A,$D20), 0, 1)</f>
        <v>1</v>
      </c>
      <c r="G20" t="str">
        <f t="shared" ref="G20:G57" ca="1" si="10">"'"&amp;nomOngletDonnées&amp;"'!A"&amp;F20&amp;":A"&amp;(F20+5000)</f>
        <v>'Données'!A1:A5001</v>
      </c>
      <c r="J20" t="str">
        <f ca="1">TRIM(INDEX(INDIRECT($G20),OFFSET(INDIRECT($E20), 0, COLUMN(J20)-1)+$B20-1))</f>
        <v>1</v>
      </c>
      <c r="K20" t="str">
        <f t="shared" ref="K20:R35" ca="1" si="11">TRIM(INDEX(INDIRECT($G20),OFFSET(INDIRECT($E20), 0, COLUMN(K20)-1)+$B20-1))</f>
        <v>HLESCE01</v>
      </c>
      <c r="L20" t="str">
        <f t="shared" ca="1" si="11"/>
        <v>ECS07</v>
      </c>
      <c r="M20" s="7" t="str">
        <f t="shared" ref="M20:M57" ca="1" si="12">RIGHT("000" &amp; TRIM(INDEX(INDIRECT($G20),OFFSET(INDIRECT($E20), 0, COLUMN(M20)-1)+$B20-1)), 3)</f>
        <v>133</v>
      </c>
      <c r="N20" t="str">
        <f t="shared" ca="1" si="11"/>
        <v>UNICA</v>
      </c>
      <c r="O20" s="6">
        <f ca="1">0+TRIM(INDEX(INDIRECT($G20),OFFSET(INDIRECT($E20), 0, COLUMN(O20)-1)+$B20-1))</f>
        <v>8</v>
      </c>
      <c r="P20" s="6">
        <f ca="1">0+TRIM(INDEX(INDIRECT($G20),OFFSET(INDIRECT($E20), 0, COLUMN(P20)-1)+$B20-1))</f>
        <v>10.6</v>
      </c>
      <c r="Q20" s="6">
        <f ca="1">0+TRIM(INDEX(INDIRECT($G20),OFFSET(INDIRECT($E20), 0, COLUMN(Q20)-1)+$B20-1))</f>
        <v>84.8</v>
      </c>
      <c r="R20" t="str">
        <f t="shared" ca="1" si="11"/>
        <v>ANSES DOUBLE CHAÎNE EN « T » EN FAUX CUIR EFFET GRIFFÉ</v>
      </c>
    </row>
    <row r="21" spans="1:18" x14ac:dyDescent="0.25">
      <c r="A21">
        <f ca="1">IF(B20=C20,A20+1,A20)</f>
        <v>1</v>
      </c>
      <c r="B21">
        <f ca="1">IF(A21=A20,B20+1,1)</f>
        <v>2</v>
      </c>
      <c r="C21">
        <f t="shared" ca="1" si="7"/>
        <v>13</v>
      </c>
      <c r="D21">
        <f t="shared" ca="1" si="8"/>
        <v>7</v>
      </c>
      <c r="E21" t="str">
        <f t="shared" ref="E21:E57" ca="1" si="13">"A" &amp; D21</f>
        <v>A7</v>
      </c>
      <c r="F21">
        <f t="shared" ca="1" si="9"/>
        <v>1</v>
      </c>
      <c r="G21" t="str">
        <f t="shared" ca="1" si="10"/>
        <v>'Données'!A1:A5001</v>
      </c>
      <c r="J21" t="str">
        <f t="shared" ref="J21:R36" ca="1" si="14">TRIM(INDEX(INDIRECT($G21),OFFSET(INDIRECT($E21), 0, COLUMN(J21)-1)+$B21-1))</f>
        <v>16</v>
      </c>
      <c r="K21" t="str">
        <f t="shared" ca="1" si="11"/>
        <v>OBAGB001</v>
      </c>
      <c r="L21" t="str">
        <f t="shared" ca="1" si="11"/>
        <v>EVS00</v>
      </c>
      <c r="M21" s="7" t="str">
        <f t="shared" ca="1" si="12"/>
        <v>389</v>
      </c>
      <c r="N21" t="str">
        <f t="shared" ca="1" si="11"/>
        <v>UNICA</v>
      </c>
      <c r="O21" s="6">
        <f t="shared" ref="O21:Q57" ca="1" si="15">0+TRIM(INDEX(INDIRECT($G21),OFFSET(INDIRECT($E21), 0, COLUMN(O21)-1)+$B21-1))</f>
        <v>8</v>
      </c>
      <c r="P21" s="6">
        <f t="shared" ca="1" si="15"/>
        <v>14.4</v>
      </c>
      <c r="Q21" s="6">
        <f t="shared" ca="1" si="15"/>
        <v>115.2</v>
      </c>
      <c r="R21" t="str">
        <f t="shared" ca="1" si="11"/>
        <v>CORPS O BAG EVA COMPOUND</v>
      </c>
    </row>
    <row r="22" spans="1:18" x14ac:dyDescent="0.25">
      <c r="A22">
        <f t="shared" ref="A22:A34" ca="1" si="16">IF(B21=C21,A21+1,A21)</f>
        <v>1</v>
      </c>
      <c r="B22">
        <f t="shared" ref="B22:B33" ca="1" si="17">IF(A22=A21,B21+1,1)</f>
        <v>3</v>
      </c>
      <c r="C22">
        <f t="shared" ca="1" si="7"/>
        <v>13</v>
      </c>
      <c r="D22">
        <f t="shared" ca="1" si="8"/>
        <v>7</v>
      </c>
      <c r="E22" t="str">
        <f t="shared" ca="1" si="13"/>
        <v>A7</v>
      </c>
      <c r="F22">
        <f t="shared" ca="1" si="9"/>
        <v>1</v>
      </c>
      <c r="G22" t="str">
        <f t="shared" ca="1" si="10"/>
        <v>'Données'!A1:A5001</v>
      </c>
      <c r="J22" t="str">
        <f t="shared" ca="1" si="14"/>
        <v>3</v>
      </c>
      <c r="K22" t="str">
        <f t="shared" ca="1" si="11"/>
        <v>OBAGB002</v>
      </c>
      <c r="L22" t="str">
        <f t="shared" ca="1" si="11"/>
        <v>EVS00</v>
      </c>
      <c r="M22" s="7" t="str">
        <f t="shared" ca="1" si="12"/>
        <v>389</v>
      </c>
      <c r="N22" t="str">
        <f t="shared" ca="1" si="11"/>
        <v>UNICA</v>
      </c>
      <c r="O22" s="6">
        <f t="shared" ca="1" si="15"/>
        <v>10</v>
      </c>
      <c r="P22" s="6">
        <f t="shared" ca="1" si="15"/>
        <v>14.4</v>
      </c>
      <c r="Q22" s="6">
        <f t="shared" ca="1" si="15"/>
        <v>144</v>
      </c>
      <c r="R22" t="str">
        <f t="shared" ca="1" si="11"/>
        <v>CORPS O BAG MINI EVA COMPOUND</v>
      </c>
    </row>
    <row r="23" spans="1:18" x14ac:dyDescent="0.25">
      <c r="A23">
        <f t="shared" ca="1" si="16"/>
        <v>1</v>
      </c>
      <c r="B23">
        <f t="shared" ca="1" si="17"/>
        <v>4</v>
      </c>
      <c r="C23">
        <f t="shared" ca="1" si="7"/>
        <v>13</v>
      </c>
      <c r="D23">
        <f t="shared" ca="1" si="8"/>
        <v>7</v>
      </c>
      <c r="E23" t="str">
        <f t="shared" ca="1" si="13"/>
        <v>A7</v>
      </c>
      <c r="F23">
        <f t="shared" ca="1" si="9"/>
        <v>1</v>
      </c>
      <c r="G23" t="str">
        <f t="shared" ca="1" si="10"/>
        <v>'Données'!A1:A5001</v>
      </c>
      <c r="J23" t="str">
        <f t="shared" ca="1" si="14"/>
        <v>9</v>
      </c>
      <c r="K23" t="str">
        <f t="shared" ca="1" si="11"/>
        <v>OBAGB033</v>
      </c>
      <c r="L23" t="str">
        <f t="shared" ca="1" si="11"/>
        <v>EVS00</v>
      </c>
      <c r="M23" s="7" t="str">
        <f ca="1">RIGHT("000" &amp; TRIM(INDEX(INDIRECT($G23),OFFSET(INDIRECT($E23), 0, COLUMN(M23)-1)+$B23-1)), 3)</f>
        <v>017</v>
      </c>
      <c r="N23" t="str">
        <f t="shared" ca="1" si="11"/>
        <v>UNICA</v>
      </c>
      <c r="O23" s="6">
        <f t="shared" ca="1" si="15"/>
        <v>3</v>
      </c>
      <c r="P23" s="6">
        <f t="shared" ca="1" si="15"/>
        <v>14.16</v>
      </c>
      <c r="Q23" s="6">
        <f t="shared" ca="1" si="15"/>
        <v>42.48</v>
      </c>
      <c r="R23" t="str">
        <f t="shared" ca="1" si="11"/>
        <v>CORPS O BAG URBAN EVA COMPOUND</v>
      </c>
    </row>
    <row r="24" spans="1:18" x14ac:dyDescent="0.25">
      <c r="A24">
        <f t="shared" ca="1" si="16"/>
        <v>1</v>
      </c>
      <c r="B24">
        <f t="shared" ca="1" si="17"/>
        <v>5</v>
      </c>
      <c r="C24">
        <f t="shared" ca="1" si="7"/>
        <v>13</v>
      </c>
      <c r="D24">
        <f t="shared" ca="1" si="8"/>
        <v>7</v>
      </c>
      <c r="E24" t="str">
        <f t="shared" ca="1" si="13"/>
        <v>A7</v>
      </c>
      <c r="F24">
        <f t="shared" ca="1" si="9"/>
        <v>1</v>
      </c>
      <c r="G24" t="str">
        <f t="shared" ca="1" si="10"/>
        <v>'Données'!A1:A5001</v>
      </c>
      <c r="J24" t="str">
        <f t="shared" ca="1" si="14"/>
        <v>8</v>
      </c>
      <c r="K24" t="str">
        <f t="shared" ca="1" si="11"/>
        <v>OBAGB001</v>
      </c>
      <c r="L24" t="str">
        <f t="shared" ca="1" si="11"/>
        <v>EVS00</v>
      </c>
      <c r="M24" s="7" t="str">
        <f t="shared" ref="M24:M57" ca="1" si="18">RIGHT("000" &amp; TRIM(INDEX(INDIRECT($G24),OFFSET(INDIRECT($E24), 0, COLUMN(M24)-1)+$B24-1)), 3)</f>
        <v>024</v>
      </c>
      <c r="N24" t="str">
        <f t="shared" ca="1" si="11"/>
        <v>UNICA</v>
      </c>
      <c r="O24" s="6">
        <f t="shared" ca="1" si="15"/>
        <v>8</v>
      </c>
      <c r="P24" s="6">
        <f t="shared" ca="1" si="15"/>
        <v>14.4</v>
      </c>
      <c r="Q24" s="6">
        <f t="shared" ca="1" si="15"/>
        <v>115.2</v>
      </c>
      <c r="R24" t="str">
        <f t="shared" ca="1" si="11"/>
        <v>CORPS O BAG EVA COMPOUND</v>
      </c>
    </row>
    <row r="25" spans="1:18" x14ac:dyDescent="0.25">
      <c r="A25">
        <f t="shared" ca="1" si="16"/>
        <v>1</v>
      </c>
      <c r="B25">
        <f t="shared" ca="1" si="17"/>
        <v>6</v>
      </c>
      <c r="C25">
        <f t="shared" ca="1" si="7"/>
        <v>13</v>
      </c>
      <c r="D25">
        <f t="shared" ca="1" si="8"/>
        <v>7</v>
      </c>
      <c r="E25" t="str">
        <f t="shared" ca="1" si="13"/>
        <v>A7</v>
      </c>
      <c r="F25">
        <f t="shared" ca="1" si="9"/>
        <v>1</v>
      </c>
      <c r="G25" t="str">
        <f t="shared" ca="1" si="10"/>
        <v>'Données'!A1:A5001</v>
      </c>
      <c r="J25" t="str">
        <f t="shared" ca="1" si="14"/>
        <v>5</v>
      </c>
      <c r="K25" t="str">
        <f t="shared" ca="1" si="11"/>
        <v>OBAGB001</v>
      </c>
      <c r="L25" t="str">
        <f t="shared" ca="1" si="11"/>
        <v>EVS00</v>
      </c>
      <c r="M25" s="7" t="str">
        <f t="shared" ca="1" si="18"/>
        <v>541</v>
      </c>
      <c r="N25" t="str">
        <f t="shared" ca="1" si="11"/>
        <v>UNICA</v>
      </c>
      <c r="O25" s="6">
        <f t="shared" ca="1" si="15"/>
        <v>6</v>
      </c>
      <c r="P25" s="6">
        <f t="shared" ca="1" si="15"/>
        <v>14.4</v>
      </c>
      <c r="Q25" s="6">
        <f t="shared" ca="1" si="15"/>
        <v>86.4</v>
      </c>
      <c r="R25" t="str">
        <f t="shared" ca="1" si="11"/>
        <v>CORPS O BAG EVA COMPOUND</v>
      </c>
    </row>
    <row r="26" spans="1:18" x14ac:dyDescent="0.25">
      <c r="A26">
        <f t="shared" ca="1" si="16"/>
        <v>1</v>
      </c>
      <c r="B26">
        <f t="shared" ca="1" si="17"/>
        <v>7</v>
      </c>
      <c r="C26">
        <f t="shared" ca="1" si="7"/>
        <v>13</v>
      </c>
      <c r="D26">
        <f t="shared" ca="1" si="8"/>
        <v>7</v>
      </c>
      <c r="E26" t="str">
        <f t="shared" ca="1" si="13"/>
        <v>A7</v>
      </c>
      <c r="F26">
        <f t="shared" ca="1" si="9"/>
        <v>1</v>
      </c>
      <c r="G26" t="str">
        <f t="shared" ca="1" si="10"/>
        <v>'Données'!A1:A5001</v>
      </c>
      <c r="J26" t="str">
        <f t="shared" ca="1" si="14"/>
        <v>2</v>
      </c>
      <c r="K26" t="str">
        <f t="shared" ca="1" si="11"/>
        <v>OBAGB033</v>
      </c>
      <c r="L26" t="str">
        <f t="shared" ca="1" si="11"/>
        <v>EVS00</v>
      </c>
      <c r="M26" s="7" t="str">
        <f t="shared" ca="1" si="18"/>
        <v>078</v>
      </c>
      <c r="N26" t="str">
        <f t="shared" ca="1" si="11"/>
        <v>UNICA</v>
      </c>
      <c r="O26" s="6">
        <f t="shared" ca="1" si="15"/>
        <v>3</v>
      </c>
      <c r="P26" s="6">
        <f t="shared" ca="1" si="15"/>
        <v>14.16</v>
      </c>
      <c r="Q26" s="6">
        <f t="shared" ca="1" si="15"/>
        <v>42.48</v>
      </c>
      <c r="R26" t="str">
        <f t="shared" ca="1" si="11"/>
        <v>CORPS O BAG URBAN EVA COMPOUND</v>
      </c>
    </row>
    <row r="27" spans="1:18" x14ac:dyDescent="0.25">
      <c r="A27">
        <f t="shared" ca="1" si="16"/>
        <v>1</v>
      </c>
      <c r="B27">
        <f t="shared" ca="1" si="17"/>
        <v>8</v>
      </c>
      <c r="C27">
        <f t="shared" ca="1" si="7"/>
        <v>13</v>
      </c>
      <c r="D27">
        <f t="shared" ca="1" si="8"/>
        <v>7</v>
      </c>
      <c r="E27" t="str">
        <f t="shared" ca="1" si="13"/>
        <v>A7</v>
      </c>
      <c r="F27">
        <f t="shared" ca="1" si="9"/>
        <v>1</v>
      </c>
      <c r="G27" t="str">
        <f t="shared" ca="1" si="10"/>
        <v>'Données'!A1:A5001</v>
      </c>
      <c r="J27" t="str">
        <f t="shared" ca="1" si="14"/>
        <v>13</v>
      </c>
      <c r="K27" t="str">
        <f t="shared" ca="1" si="11"/>
        <v>OBAGB034</v>
      </c>
      <c r="L27" t="str">
        <f t="shared" ca="1" si="11"/>
        <v>EVS00</v>
      </c>
      <c r="M27" s="7" t="str">
        <f t="shared" ca="1" si="18"/>
        <v>024</v>
      </c>
      <c r="N27" t="str">
        <f t="shared" ca="1" si="11"/>
        <v>UNICA</v>
      </c>
      <c r="O27" s="6">
        <f t="shared" ca="1" si="15"/>
        <v>2</v>
      </c>
      <c r="P27" s="6">
        <f t="shared" ca="1" si="15"/>
        <v>11.88</v>
      </c>
      <c r="Q27" s="6">
        <f t="shared" ca="1" si="15"/>
        <v>23.76</v>
      </c>
      <c r="R27" t="str">
        <f t="shared" ca="1" si="11"/>
        <v>CORPS O BAG GLAM EVA COMPOUND</v>
      </c>
    </row>
    <row r="28" spans="1:18" x14ac:dyDescent="0.25">
      <c r="A28">
        <f t="shared" ca="1" si="16"/>
        <v>1</v>
      </c>
      <c r="B28">
        <f t="shared" ca="1" si="17"/>
        <v>9</v>
      </c>
      <c r="C28">
        <f t="shared" ca="1" si="7"/>
        <v>13</v>
      </c>
      <c r="D28">
        <f t="shared" ca="1" si="8"/>
        <v>7</v>
      </c>
      <c r="E28" t="str">
        <f t="shared" ca="1" si="13"/>
        <v>A7</v>
      </c>
      <c r="F28">
        <f t="shared" ca="1" si="9"/>
        <v>1</v>
      </c>
      <c r="G28" t="str">
        <f t="shared" ca="1" si="10"/>
        <v>'Données'!A1:A5001</v>
      </c>
      <c r="J28" t="str">
        <f t="shared" ca="1" si="14"/>
        <v>6</v>
      </c>
      <c r="K28" t="str">
        <f t="shared" ca="1" si="11"/>
        <v>OBAGB034</v>
      </c>
      <c r="L28" t="str">
        <f t="shared" ca="1" si="11"/>
        <v>EVS00</v>
      </c>
      <c r="M28" s="7" t="str">
        <f t="shared" ca="1" si="18"/>
        <v>071</v>
      </c>
      <c r="N28" t="str">
        <f t="shared" ca="1" si="11"/>
        <v>UNICA</v>
      </c>
      <c r="O28" s="6">
        <f t="shared" ca="1" si="15"/>
        <v>2</v>
      </c>
      <c r="P28" s="6">
        <f t="shared" ca="1" si="15"/>
        <v>11.88</v>
      </c>
      <c r="Q28" s="6">
        <f t="shared" ca="1" si="15"/>
        <v>23.76</v>
      </c>
      <c r="R28" t="str">
        <f t="shared" ca="1" si="11"/>
        <v>CORPS O BAG GLAM EVA COMPOUND</v>
      </c>
    </row>
    <row r="29" spans="1:18" x14ac:dyDescent="0.25">
      <c r="A29">
        <f t="shared" ca="1" si="16"/>
        <v>1</v>
      </c>
      <c r="B29">
        <f t="shared" ca="1" si="17"/>
        <v>10</v>
      </c>
      <c r="C29">
        <f t="shared" ca="1" si="7"/>
        <v>13</v>
      </c>
      <c r="D29">
        <f t="shared" ca="1" si="8"/>
        <v>7</v>
      </c>
      <c r="E29" t="str">
        <f t="shared" ca="1" si="13"/>
        <v>A7</v>
      </c>
      <c r="F29">
        <f t="shared" ca="1" si="9"/>
        <v>1</v>
      </c>
      <c r="G29" t="str">
        <f t="shared" ca="1" si="10"/>
        <v>'Données'!A1:A5001</v>
      </c>
      <c r="J29" t="str">
        <f t="shared" ca="1" si="14"/>
        <v>4</v>
      </c>
      <c r="K29" t="str">
        <f t="shared" ca="1" si="11"/>
        <v>OBAGB206</v>
      </c>
      <c r="L29" t="str">
        <f t="shared" ca="1" si="11"/>
        <v>EVS00</v>
      </c>
      <c r="M29" s="7" t="str">
        <f t="shared" ca="1" si="18"/>
        <v>024</v>
      </c>
      <c r="N29" t="str">
        <f t="shared" ca="1" si="11"/>
        <v>UNICA</v>
      </c>
      <c r="O29" s="6">
        <f t="shared" ca="1" si="15"/>
        <v>5</v>
      </c>
      <c r="P29" s="6">
        <f t="shared" ca="1" si="15"/>
        <v>4.8</v>
      </c>
      <c r="Q29" s="6">
        <f t="shared" ca="1" si="15"/>
        <v>24</v>
      </c>
      <c r="R29" t="str">
        <f t="shared" ca="1" si="11"/>
        <v>CORPS INFÉRIEUR O POCKET EVA COMPOUND</v>
      </c>
    </row>
    <row r="30" spans="1:18" x14ac:dyDescent="0.25">
      <c r="A30">
        <f t="shared" ca="1" si="16"/>
        <v>1</v>
      </c>
      <c r="B30">
        <f t="shared" ca="1" si="17"/>
        <v>11</v>
      </c>
      <c r="C30">
        <f t="shared" ca="1" si="7"/>
        <v>13</v>
      </c>
      <c r="D30">
        <f t="shared" ca="1" si="8"/>
        <v>7</v>
      </c>
      <c r="E30" t="str">
        <f t="shared" ca="1" si="13"/>
        <v>A7</v>
      </c>
      <c r="F30">
        <f t="shared" ca="1" si="9"/>
        <v>1</v>
      </c>
      <c r="G30" t="str">
        <f t="shared" ca="1" si="10"/>
        <v>'Données'!A1:A5001</v>
      </c>
      <c r="J30" t="str">
        <f t="shared" ca="1" si="14"/>
        <v>14</v>
      </c>
      <c r="K30" t="str">
        <f t="shared" ca="1" si="11"/>
        <v>OBAGS001</v>
      </c>
      <c r="L30" t="str">
        <f t="shared" ca="1" si="11"/>
        <v>TESR1</v>
      </c>
      <c r="M30" s="7" t="str">
        <f t="shared" ca="1" si="18"/>
        <v>018</v>
      </c>
      <c r="N30" t="str">
        <f t="shared" ca="1" si="11"/>
        <v>UNICA</v>
      </c>
      <c r="O30" s="6">
        <f t="shared" ca="1" si="15"/>
        <v>5</v>
      </c>
      <c r="P30" s="6">
        <f t="shared" ca="1" si="15"/>
        <v>10.8</v>
      </c>
      <c r="Q30" s="6">
        <f t="shared" ca="1" si="15"/>
        <v>54</v>
      </c>
      <c r="R30" t="str">
        <f t="shared" ca="1" si="11"/>
        <v>POCHETTE INTÉRIEURE FERMETURE ÉCLAIR O BAG EN TISSU COTTON CORDUROY</v>
      </c>
    </row>
    <row r="31" spans="1:18" x14ac:dyDescent="0.25">
      <c r="A31">
        <f t="shared" ca="1" si="16"/>
        <v>1</v>
      </c>
      <c r="B31">
        <f t="shared" ca="1" si="17"/>
        <v>12</v>
      </c>
      <c r="C31">
        <f t="shared" ca="1" si="7"/>
        <v>13</v>
      </c>
      <c r="D31">
        <f t="shared" ca="1" si="8"/>
        <v>7</v>
      </c>
      <c r="E31" t="str">
        <f t="shared" ca="1" si="13"/>
        <v>A7</v>
      </c>
      <c r="F31">
        <f t="shared" ca="1" si="9"/>
        <v>1</v>
      </c>
      <c r="G31" t="str">
        <f t="shared" ca="1" si="10"/>
        <v>'Données'!A1:A5001</v>
      </c>
      <c r="J31" t="str">
        <f t="shared" ca="1" si="14"/>
        <v>15</v>
      </c>
      <c r="K31" t="str">
        <f t="shared" ca="1" si="11"/>
        <v>OBAGS001</v>
      </c>
      <c r="L31" t="str">
        <f t="shared" ca="1" si="11"/>
        <v>TESR1</v>
      </c>
      <c r="M31" s="7" t="str">
        <f t="shared" ca="1" si="18"/>
        <v>258</v>
      </c>
      <c r="N31" t="str">
        <f t="shared" ca="1" si="11"/>
        <v>UNICA</v>
      </c>
      <c r="O31" s="6">
        <f t="shared" ca="1" si="15"/>
        <v>8</v>
      </c>
      <c r="P31" s="6">
        <f t="shared" ca="1" si="15"/>
        <v>10.8</v>
      </c>
      <c r="Q31" s="6">
        <f t="shared" ca="1" si="15"/>
        <v>86.4</v>
      </c>
      <c r="R31" t="str">
        <f t="shared" ca="1" si="11"/>
        <v>POCHETTE INTÉRIEURE FERMETURE ÉCLAIR O BAG EN TISSU COTTON CORDUROY</v>
      </c>
    </row>
    <row r="32" spans="1:18" x14ac:dyDescent="0.25">
      <c r="A32">
        <f t="shared" ca="1" si="16"/>
        <v>1</v>
      </c>
      <c r="B32">
        <f t="shared" ca="1" si="17"/>
        <v>13</v>
      </c>
      <c r="C32">
        <f t="shared" ca="1" si="7"/>
        <v>13</v>
      </c>
      <c r="D32">
        <f t="shared" ca="1" si="8"/>
        <v>7</v>
      </c>
      <c r="E32" t="str">
        <f t="shared" ca="1" si="13"/>
        <v>A7</v>
      </c>
      <c r="F32">
        <f t="shared" ca="1" si="9"/>
        <v>1</v>
      </c>
      <c r="G32" t="str">
        <f t="shared" ca="1" si="10"/>
        <v>'Données'!A1:A5001</v>
      </c>
      <c r="J32" t="str">
        <f t="shared" ca="1" si="14"/>
        <v>10</v>
      </c>
      <c r="K32" t="str">
        <f t="shared" ca="1" si="11"/>
        <v>OBAGS002</v>
      </c>
      <c r="L32" t="str">
        <f t="shared" ca="1" si="11"/>
        <v>TESR1</v>
      </c>
      <c r="M32" s="7" t="str">
        <f t="shared" ca="1" si="18"/>
        <v>018</v>
      </c>
      <c r="N32" t="str">
        <f t="shared" ca="1" si="11"/>
        <v>UNICA</v>
      </c>
      <c r="O32" s="6">
        <f t="shared" ca="1" si="15"/>
        <v>3</v>
      </c>
      <c r="P32" s="6">
        <f t="shared" ca="1" si="15"/>
        <v>9</v>
      </c>
      <c r="Q32" s="6">
        <f t="shared" ca="1" si="15"/>
        <v>27</v>
      </c>
      <c r="R32" t="str">
        <f t="shared" ca="1" si="11"/>
        <v>POCHETTE INTÉRIEURE FERMETURE ÉCLAIR O BAG MINI EN TISSU COTTON CORDUROY</v>
      </c>
    </row>
    <row r="33" spans="1:18" x14ac:dyDescent="0.25">
      <c r="A33">
        <f t="shared" ca="1" si="16"/>
        <v>2</v>
      </c>
      <c r="B33">
        <f t="shared" ca="1" si="17"/>
        <v>1</v>
      </c>
      <c r="C33">
        <f t="shared" ca="1" si="7"/>
        <v>4</v>
      </c>
      <c r="D33">
        <f t="shared" ca="1" si="8"/>
        <v>9</v>
      </c>
      <c r="E33" t="str">
        <f t="shared" ca="1" si="13"/>
        <v>A9</v>
      </c>
      <c r="F33">
        <f t="shared" ca="1" si="9"/>
        <v>210</v>
      </c>
      <c r="G33" t="str">
        <f t="shared" ca="1" si="10"/>
        <v>'Données'!A210:A5210</v>
      </c>
      <c r="J33" t="str">
        <f t="shared" ca="1" si="14"/>
        <v>12</v>
      </c>
      <c r="K33" t="str">
        <f t="shared" ca="1" si="11"/>
        <v>OBAGS002</v>
      </c>
      <c r="L33" t="str">
        <f t="shared" ca="1" si="11"/>
        <v>TESR1</v>
      </c>
      <c r="M33" s="7" t="str">
        <f t="shared" ca="1" si="18"/>
        <v>086</v>
      </c>
      <c r="N33" t="str">
        <f t="shared" ca="1" si="11"/>
        <v>UNICA</v>
      </c>
      <c r="O33" s="6">
        <f t="shared" ca="1" si="15"/>
        <v>5</v>
      </c>
      <c r="P33" s="6">
        <f t="shared" ca="1" si="15"/>
        <v>9</v>
      </c>
      <c r="Q33" s="6">
        <f t="shared" ca="1" si="15"/>
        <v>45</v>
      </c>
      <c r="R33" t="str">
        <f t="shared" ca="1" si="11"/>
        <v>POCHETTE INTÉRIEURE FERMETURE ÉCLAIR O BAG MINI EN TISSU COTTON CORDUROY</v>
      </c>
    </row>
    <row r="34" spans="1:18" x14ac:dyDescent="0.25">
      <c r="A34">
        <f t="shared" ca="1" si="16"/>
        <v>2</v>
      </c>
      <c r="B34">
        <f ca="1">IF(A34=A33,B33+1,1)</f>
        <v>2</v>
      </c>
      <c r="C34">
        <f t="shared" ca="1" si="7"/>
        <v>4</v>
      </c>
      <c r="D34">
        <f t="shared" ca="1" si="8"/>
        <v>9</v>
      </c>
      <c r="E34" t="str">
        <f t="shared" ca="1" si="13"/>
        <v>A9</v>
      </c>
      <c r="F34">
        <f t="shared" ca="1" si="9"/>
        <v>210</v>
      </c>
      <c r="G34" t="str">
        <f t="shared" ca="1" si="10"/>
        <v>'Données'!A210:A5210</v>
      </c>
      <c r="J34" t="str">
        <f t="shared" ca="1" si="14"/>
        <v>11</v>
      </c>
      <c r="K34" t="str">
        <f t="shared" ca="1" si="11"/>
        <v>OBAGS002</v>
      </c>
      <c r="L34" t="str">
        <f t="shared" ca="1" si="11"/>
        <v>TESR1</v>
      </c>
      <c r="M34" s="7" t="str">
        <f t="shared" ca="1" si="18"/>
        <v>258</v>
      </c>
      <c r="N34" t="str">
        <f t="shared" ca="1" si="11"/>
        <v>UNICA</v>
      </c>
      <c r="O34" s="6">
        <f t="shared" ca="1" si="15"/>
        <v>3</v>
      </c>
      <c r="P34" s="6">
        <f t="shared" ca="1" si="15"/>
        <v>9</v>
      </c>
      <c r="Q34" s="6">
        <f t="shared" ca="1" si="15"/>
        <v>27</v>
      </c>
      <c r="R34" t="str">
        <f t="shared" ca="1" si="11"/>
        <v>POCHETTE INTÉRIEURE FERMETURE ÉCLAIR O BAG MINI EN TISSU COTTON CORDUROY</v>
      </c>
    </row>
    <row r="35" spans="1:18" x14ac:dyDescent="0.25">
      <c r="A35">
        <f t="shared" ref="A35:A55" ca="1" si="19">IF(B34=C34,A34+1,A34)</f>
        <v>2</v>
      </c>
      <c r="B35">
        <f t="shared" ref="B35:B41" ca="1" si="20">IF(A35=A34,B34+1,1)</f>
        <v>3</v>
      </c>
      <c r="C35">
        <f t="shared" ca="1" si="7"/>
        <v>4</v>
      </c>
      <c r="D35">
        <f t="shared" ca="1" si="8"/>
        <v>9</v>
      </c>
      <c r="E35" t="str">
        <f t="shared" ca="1" si="13"/>
        <v>A9</v>
      </c>
      <c r="F35">
        <f t="shared" ca="1" si="9"/>
        <v>210</v>
      </c>
      <c r="G35" t="str">
        <f t="shared" ca="1" si="10"/>
        <v>'Données'!A210:A5210</v>
      </c>
      <c r="J35" t="str">
        <f t="shared" ca="1" si="14"/>
        <v>7</v>
      </c>
      <c r="K35" t="str">
        <f t="shared" ca="1" si="11"/>
        <v>SHOUX101</v>
      </c>
      <c r="L35" t="str">
        <f t="shared" ca="1" si="11"/>
        <v>ECS00</v>
      </c>
      <c r="M35" s="7" t="str">
        <f t="shared" ca="1" si="18"/>
        <v>018</v>
      </c>
      <c r="N35" t="str">
        <f t="shared" ca="1" si="11"/>
        <v>UNICA</v>
      </c>
      <c r="O35" s="6">
        <f t="shared" ca="1" si="15"/>
        <v>2</v>
      </c>
      <c r="P35" s="6">
        <f t="shared" ca="1" si="15"/>
        <v>18.96</v>
      </c>
      <c r="Q35" s="6">
        <f t="shared" ca="1" si="15"/>
        <v>37.92</v>
      </c>
      <c r="R35" t="str">
        <f t="shared" ca="1" si="11"/>
        <v>BANDOULIÈRE EXTRASLIM 110 + ANSES TUBULAIRES + CLIP FAUX CUIR</v>
      </c>
    </row>
    <row r="36" spans="1:18" x14ac:dyDescent="0.25">
      <c r="A36">
        <f t="shared" ca="1" si="19"/>
        <v>2</v>
      </c>
      <c r="B36">
        <f t="shared" ca="1" si="20"/>
        <v>4</v>
      </c>
      <c r="C36">
        <f t="shared" ca="1" si="7"/>
        <v>4</v>
      </c>
      <c r="D36">
        <f t="shared" ca="1" si="8"/>
        <v>9</v>
      </c>
      <c r="E36" t="str">
        <f t="shared" ca="1" si="13"/>
        <v>A9</v>
      </c>
      <c r="F36">
        <f t="shared" ca="1" si="9"/>
        <v>210</v>
      </c>
      <c r="G36" t="str">
        <f t="shared" ca="1" si="10"/>
        <v>'Données'!A210:A5210</v>
      </c>
      <c r="J36" t="str">
        <f t="shared" ca="1" si="14"/>
        <v>17</v>
      </c>
      <c r="K36" t="str">
        <f t="shared" ca="1" si="14"/>
        <v>TESR1</v>
      </c>
      <c r="L36" t="str">
        <f t="shared" ca="1" si="14"/>
        <v>000_SPTRASP</v>
      </c>
      <c r="M36" s="7" t="str">
        <f t="shared" ca="1" si="18"/>
        <v>USE</v>
      </c>
      <c r="N36" t="str">
        <f t="shared" ca="1" si="14"/>
        <v>Taille</v>
      </c>
      <c r="O36" s="6">
        <f t="shared" ca="1" si="15"/>
        <v>9</v>
      </c>
      <c r="P36" s="6">
        <f t="shared" ca="1" si="15"/>
        <v>45</v>
      </c>
      <c r="Q36" s="6" t="e">
        <f t="shared" ca="1" si="15"/>
        <v>#VALUE!</v>
      </c>
      <c r="R36" t="str">
        <f t="shared" ca="1" si="14"/>
        <v>DÉBIT FRAIS DE TRANSPORT</v>
      </c>
    </row>
    <row r="37" spans="1:18" x14ac:dyDescent="0.25">
      <c r="A37">
        <f t="shared" ca="1" si="19"/>
        <v>3</v>
      </c>
      <c r="B37">
        <f t="shared" ca="1" si="20"/>
        <v>1</v>
      </c>
      <c r="C37" t="e">
        <f t="shared" ca="1" si="7"/>
        <v>#N/A</v>
      </c>
      <c r="D37">
        <f t="shared" ca="1" si="8"/>
        <v>11</v>
      </c>
      <c r="E37" t="str">
        <f t="shared" ca="1" si="13"/>
        <v>A11</v>
      </c>
      <c r="F37">
        <f t="shared" ca="1" si="9"/>
        <v>363</v>
      </c>
      <c r="G37" t="str">
        <f t="shared" ca="1" si="10"/>
        <v>'Données'!A363:A5363</v>
      </c>
      <c r="J37" t="e">
        <f t="shared" ref="J37:R52" ca="1" si="21">TRIM(INDEX(INDIRECT($G37),OFFSET(INDIRECT($E37), 0, COLUMN(J37)-1)+$B37-1))</f>
        <v>#N/A</v>
      </c>
      <c r="K37" t="e">
        <f t="shared" ca="1" si="21"/>
        <v>#N/A</v>
      </c>
      <c r="L37" t="e">
        <f t="shared" ca="1" si="21"/>
        <v>#N/A</v>
      </c>
      <c r="M37" s="7" t="e">
        <f t="shared" ca="1" si="18"/>
        <v>#N/A</v>
      </c>
      <c r="N37" t="e">
        <f t="shared" ca="1" si="21"/>
        <v>#N/A</v>
      </c>
      <c r="O37" s="6" t="e">
        <f t="shared" ca="1" si="15"/>
        <v>#N/A</v>
      </c>
      <c r="P37" s="6" t="e">
        <f t="shared" ca="1" si="15"/>
        <v>#N/A</v>
      </c>
      <c r="Q37" s="6" t="e">
        <f t="shared" ca="1" si="15"/>
        <v>#N/A</v>
      </c>
      <c r="R37" t="e">
        <f t="shared" ca="1" si="21"/>
        <v>#N/A</v>
      </c>
    </row>
    <row r="38" spans="1:18" x14ac:dyDescent="0.25">
      <c r="A38" t="e">
        <f t="shared" ca="1" si="19"/>
        <v>#N/A</v>
      </c>
      <c r="B38" t="e">
        <f t="shared" ca="1" si="20"/>
        <v>#N/A</v>
      </c>
      <c r="C38" t="e">
        <f t="shared" ca="1" si="7"/>
        <v>#N/A</v>
      </c>
      <c r="D38" t="e">
        <f t="shared" ca="1" si="8"/>
        <v>#N/A</v>
      </c>
      <c r="E38" t="e">
        <f t="shared" ca="1" si="13"/>
        <v>#N/A</v>
      </c>
      <c r="F38" t="e">
        <f t="shared" ca="1" si="9"/>
        <v>#N/A</v>
      </c>
      <c r="G38" t="e">
        <f t="shared" ca="1" si="10"/>
        <v>#N/A</v>
      </c>
      <c r="J38" t="e">
        <f t="shared" ca="1" si="21"/>
        <v>#N/A</v>
      </c>
      <c r="K38" t="e">
        <f t="shared" ca="1" si="21"/>
        <v>#N/A</v>
      </c>
      <c r="L38" t="e">
        <f t="shared" ca="1" si="21"/>
        <v>#N/A</v>
      </c>
      <c r="M38" s="7" t="e">
        <f t="shared" ca="1" si="18"/>
        <v>#N/A</v>
      </c>
      <c r="N38" t="e">
        <f t="shared" ca="1" si="21"/>
        <v>#N/A</v>
      </c>
      <c r="O38" s="6" t="e">
        <f t="shared" ca="1" si="15"/>
        <v>#N/A</v>
      </c>
      <c r="P38" s="6" t="e">
        <f t="shared" ca="1" si="15"/>
        <v>#N/A</v>
      </c>
      <c r="Q38" s="6" t="e">
        <f t="shared" ca="1" si="15"/>
        <v>#N/A</v>
      </c>
      <c r="R38" t="e">
        <f t="shared" ca="1" si="21"/>
        <v>#N/A</v>
      </c>
    </row>
    <row r="39" spans="1:18" x14ac:dyDescent="0.25">
      <c r="A39" t="e">
        <f t="shared" ca="1" si="19"/>
        <v>#N/A</v>
      </c>
      <c r="B39" t="e">
        <f t="shared" ca="1" si="20"/>
        <v>#N/A</v>
      </c>
      <c r="C39" t="e">
        <f t="shared" ca="1" si="7"/>
        <v>#N/A</v>
      </c>
      <c r="D39" t="e">
        <f t="shared" ca="1" si="8"/>
        <v>#N/A</v>
      </c>
      <c r="E39" t="e">
        <f t="shared" ca="1" si="13"/>
        <v>#N/A</v>
      </c>
      <c r="F39" t="e">
        <f t="shared" ca="1" si="9"/>
        <v>#N/A</v>
      </c>
      <c r="G39" t="e">
        <f t="shared" ca="1" si="10"/>
        <v>#N/A</v>
      </c>
      <c r="J39" t="e">
        <f t="shared" ca="1" si="21"/>
        <v>#N/A</v>
      </c>
      <c r="K39" t="e">
        <f t="shared" ca="1" si="21"/>
        <v>#N/A</v>
      </c>
      <c r="L39" t="e">
        <f t="shared" ca="1" si="21"/>
        <v>#N/A</v>
      </c>
      <c r="M39" s="7" t="e">
        <f t="shared" ca="1" si="18"/>
        <v>#N/A</v>
      </c>
      <c r="N39" t="e">
        <f t="shared" ca="1" si="21"/>
        <v>#N/A</v>
      </c>
      <c r="O39" s="6" t="e">
        <f t="shared" ca="1" si="15"/>
        <v>#N/A</v>
      </c>
      <c r="P39" s="6" t="e">
        <f t="shared" ca="1" si="15"/>
        <v>#N/A</v>
      </c>
      <c r="Q39" s="6" t="e">
        <f t="shared" ca="1" si="15"/>
        <v>#N/A</v>
      </c>
      <c r="R39" t="e">
        <f t="shared" ca="1" si="21"/>
        <v>#N/A</v>
      </c>
    </row>
    <row r="40" spans="1:18" x14ac:dyDescent="0.25">
      <c r="A40" t="e">
        <f t="shared" ca="1" si="19"/>
        <v>#N/A</v>
      </c>
      <c r="B40" t="e">
        <f t="shared" ca="1" si="20"/>
        <v>#N/A</v>
      </c>
      <c r="C40" t="e">
        <f t="shared" ca="1" si="7"/>
        <v>#N/A</v>
      </c>
      <c r="D40" t="e">
        <f t="shared" ca="1" si="8"/>
        <v>#N/A</v>
      </c>
      <c r="E40" t="e">
        <f t="shared" ca="1" si="13"/>
        <v>#N/A</v>
      </c>
      <c r="F40" t="e">
        <f t="shared" ca="1" si="9"/>
        <v>#N/A</v>
      </c>
      <c r="G40" t="e">
        <f t="shared" ca="1" si="10"/>
        <v>#N/A</v>
      </c>
      <c r="J40" t="e">
        <f t="shared" ca="1" si="21"/>
        <v>#N/A</v>
      </c>
      <c r="K40" t="e">
        <f t="shared" ca="1" si="21"/>
        <v>#N/A</v>
      </c>
      <c r="L40" t="e">
        <f t="shared" ca="1" si="21"/>
        <v>#N/A</v>
      </c>
      <c r="M40" s="7" t="e">
        <f t="shared" ca="1" si="18"/>
        <v>#N/A</v>
      </c>
      <c r="N40" t="e">
        <f t="shared" ca="1" si="21"/>
        <v>#N/A</v>
      </c>
      <c r="O40" s="6" t="e">
        <f t="shared" ca="1" si="15"/>
        <v>#N/A</v>
      </c>
      <c r="P40" s="6" t="e">
        <f t="shared" ca="1" si="15"/>
        <v>#N/A</v>
      </c>
      <c r="Q40" s="6" t="e">
        <f t="shared" ca="1" si="15"/>
        <v>#N/A</v>
      </c>
      <c r="R40" t="e">
        <f t="shared" ca="1" si="21"/>
        <v>#N/A</v>
      </c>
    </row>
    <row r="41" spans="1:18" x14ac:dyDescent="0.25">
      <c r="A41" t="e">
        <f t="shared" ca="1" si="19"/>
        <v>#N/A</v>
      </c>
      <c r="B41" t="e">
        <f t="shared" ca="1" si="20"/>
        <v>#N/A</v>
      </c>
      <c r="C41" t="e">
        <f t="shared" ca="1" si="7"/>
        <v>#N/A</v>
      </c>
      <c r="D41" t="e">
        <f t="shared" ca="1" si="8"/>
        <v>#N/A</v>
      </c>
      <c r="E41" t="e">
        <f t="shared" ca="1" si="13"/>
        <v>#N/A</v>
      </c>
      <c r="F41" t="e">
        <f t="shared" ca="1" si="9"/>
        <v>#N/A</v>
      </c>
      <c r="G41" t="e">
        <f t="shared" ca="1" si="10"/>
        <v>#N/A</v>
      </c>
      <c r="J41" t="e">
        <f t="shared" ca="1" si="21"/>
        <v>#N/A</v>
      </c>
      <c r="K41" t="e">
        <f t="shared" ca="1" si="21"/>
        <v>#N/A</v>
      </c>
      <c r="L41" t="e">
        <f t="shared" ca="1" si="21"/>
        <v>#N/A</v>
      </c>
      <c r="M41" s="7" t="e">
        <f t="shared" ca="1" si="18"/>
        <v>#N/A</v>
      </c>
      <c r="N41" t="e">
        <f t="shared" ca="1" si="21"/>
        <v>#N/A</v>
      </c>
      <c r="O41" s="6" t="e">
        <f t="shared" ca="1" si="15"/>
        <v>#N/A</v>
      </c>
      <c r="P41" s="6" t="e">
        <f t="shared" ca="1" si="15"/>
        <v>#N/A</v>
      </c>
      <c r="Q41" s="6" t="e">
        <f t="shared" ca="1" si="15"/>
        <v>#N/A</v>
      </c>
      <c r="R41" t="e">
        <f t="shared" ca="1" si="21"/>
        <v>#N/A</v>
      </c>
    </row>
    <row r="42" spans="1:18" x14ac:dyDescent="0.25">
      <c r="A42" t="e">
        <f t="shared" ca="1" si="19"/>
        <v>#N/A</v>
      </c>
      <c r="B42" t="e">
        <f ca="1">IF(A42=A41,B41+1,1)</f>
        <v>#N/A</v>
      </c>
      <c r="C42" t="e">
        <f t="shared" ca="1" si="7"/>
        <v>#N/A</v>
      </c>
      <c r="D42" t="e">
        <f t="shared" ca="1" si="8"/>
        <v>#N/A</v>
      </c>
      <c r="E42" t="e">
        <f t="shared" ca="1" si="13"/>
        <v>#N/A</v>
      </c>
      <c r="F42" t="e">
        <f t="shared" ca="1" si="9"/>
        <v>#N/A</v>
      </c>
      <c r="G42" t="e">
        <f t="shared" ca="1" si="10"/>
        <v>#N/A</v>
      </c>
      <c r="J42" t="e">
        <f t="shared" ca="1" si="21"/>
        <v>#N/A</v>
      </c>
      <c r="K42" t="e">
        <f t="shared" ca="1" si="21"/>
        <v>#N/A</v>
      </c>
      <c r="L42" t="e">
        <f t="shared" ca="1" si="21"/>
        <v>#N/A</v>
      </c>
      <c r="M42" s="7" t="e">
        <f t="shared" ca="1" si="18"/>
        <v>#N/A</v>
      </c>
      <c r="N42" t="e">
        <f t="shared" ca="1" si="21"/>
        <v>#N/A</v>
      </c>
      <c r="O42" s="6" t="e">
        <f t="shared" ca="1" si="15"/>
        <v>#N/A</v>
      </c>
      <c r="P42" s="6" t="e">
        <f t="shared" ca="1" si="15"/>
        <v>#N/A</v>
      </c>
      <c r="Q42" s="6" t="e">
        <f t="shared" ca="1" si="15"/>
        <v>#N/A</v>
      </c>
      <c r="R42" t="e">
        <f t="shared" ca="1" si="21"/>
        <v>#N/A</v>
      </c>
    </row>
    <row r="43" spans="1:18" x14ac:dyDescent="0.25">
      <c r="A43" t="e">
        <f t="shared" ca="1" si="19"/>
        <v>#N/A</v>
      </c>
      <c r="B43" t="e">
        <f t="shared" ref="B43:B45" ca="1" si="22">IF(A43=A42,B42+1,1)</f>
        <v>#N/A</v>
      </c>
      <c r="C43" t="e">
        <f t="shared" ca="1" si="7"/>
        <v>#N/A</v>
      </c>
      <c r="D43" t="e">
        <f t="shared" ca="1" si="8"/>
        <v>#N/A</v>
      </c>
      <c r="E43" t="e">
        <f t="shared" ca="1" si="13"/>
        <v>#N/A</v>
      </c>
      <c r="F43" t="e">
        <f t="shared" ca="1" si="9"/>
        <v>#N/A</v>
      </c>
      <c r="G43" t="e">
        <f t="shared" ca="1" si="10"/>
        <v>#N/A</v>
      </c>
      <c r="J43" t="e">
        <f t="shared" ca="1" si="21"/>
        <v>#N/A</v>
      </c>
      <c r="K43" t="e">
        <f t="shared" ca="1" si="21"/>
        <v>#N/A</v>
      </c>
      <c r="L43" t="e">
        <f t="shared" ca="1" si="21"/>
        <v>#N/A</v>
      </c>
      <c r="M43" s="7" t="e">
        <f t="shared" ca="1" si="18"/>
        <v>#N/A</v>
      </c>
      <c r="N43" t="e">
        <f t="shared" ca="1" si="21"/>
        <v>#N/A</v>
      </c>
      <c r="O43" s="6" t="e">
        <f t="shared" ca="1" si="15"/>
        <v>#N/A</v>
      </c>
      <c r="P43" s="6" t="e">
        <f t="shared" ca="1" si="15"/>
        <v>#N/A</v>
      </c>
      <c r="Q43" s="6" t="e">
        <f t="shared" ca="1" si="15"/>
        <v>#N/A</v>
      </c>
      <c r="R43" t="e">
        <f t="shared" ca="1" si="21"/>
        <v>#N/A</v>
      </c>
    </row>
    <row r="44" spans="1:18" x14ac:dyDescent="0.25">
      <c r="A44" t="e">
        <f t="shared" ca="1" si="19"/>
        <v>#N/A</v>
      </c>
      <c r="B44" t="e">
        <f t="shared" ca="1" si="22"/>
        <v>#N/A</v>
      </c>
      <c r="C44" t="e">
        <f t="shared" ca="1" si="7"/>
        <v>#N/A</v>
      </c>
      <c r="D44" t="e">
        <f t="shared" ca="1" si="8"/>
        <v>#N/A</v>
      </c>
      <c r="E44" t="e">
        <f t="shared" ca="1" si="13"/>
        <v>#N/A</v>
      </c>
      <c r="F44" t="e">
        <f t="shared" ca="1" si="9"/>
        <v>#N/A</v>
      </c>
      <c r="G44" t="e">
        <f t="shared" ca="1" si="10"/>
        <v>#N/A</v>
      </c>
      <c r="J44" t="e">
        <f t="shared" ca="1" si="21"/>
        <v>#N/A</v>
      </c>
      <c r="K44" t="e">
        <f t="shared" ca="1" si="21"/>
        <v>#N/A</v>
      </c>
      <c r="L44" t="e">
        <f t="shared" ca="1" si="21"/>
        <v>#N/A</v>
      </c>
      <c r="M44" s="7" t="e">
        <f t="shared" ca="1" si="18"/>
        <v>#N/A</v>
      </c>
      <c r="N44" t="e">
        <f t="shared" ca="1" si="21"/>
        <v>#N/A</v>
      </c>
      <c r="O44" s="6" t="e">
        <f t="shared" ca="1" si="15"/>
        <v>#N/A</v>
      </c>
      <c r="P44" s="6" t="e">
        <f t="shared" ca="1" si="15"/>
        <v>#N/A</v>
      </c>
      <c r="Q44" s="6" t="e">
        <f t="shared" ca="1" si="15"/>
        <v>#N/A</v>
      </c>
      <c r="R44" t="e">
        <f t="shared" ca="1" si="21"/>
        <v>#N/A</v>
      </c>
    </row>
    <row r="45" spans="1:18" x14ac:dyDescent="0.25">
      <c r="A45" t="e">
        <f t="shared" ca="1" si="19"/>
        <v>#N/A</v>
      </c>
      <c r="B45" t="e">
        <f t="shared" ca="1" si="22"/>
        <v>#N/A</v>
      </c>
      <c r="C45" t="e">
        <f t="shared" ca="1" si="7"/>
        <v>#N/A</v>
      </c>
      <c r="D45" t="e">
        <f t="shared" ca="1" si="8"/>
        <v>#N/A</v>
      </c>
      <c r="E45" t="e">
        <f t="shared" ca="1" si="13"/>
        <v>#N/A</v>
      </c>
      <c r="F45" t="e">
        <f t="shared" ca="1" si="9"/>
        <v>#N/A</v>
      </c>
      <c r="G45" t="e">
        <f t="shared" ca="1" si="10"/>
        <v>#N/A</v>
      </c>
      <c r="J45" t="e">
        <f t="shared" ca="1" si="21"/>
        <v>#N/A</v>
      </c>
      <c r="K45" t="e">
        <f t="shared" ca="1" si="21"/>
        <v>#N/A</v>
      </c>
      <c r="L45" t="e">
        <f t="shared" ca="1" si="21"/>
        <v>#N/A</v>
      </c>
      <c r="M45" s="7" t="e">
        <f t="shared" ca="1" si="18"/>
        <v>#N/A</v>
      </c>
      <c r="N45" t="e">
        <f t="shared" ca="1" si="21"/>
        <v>#N/A</v>
      </c>
      <c r="O45" s="6" t="e">
        <f t="shared" ca="1" si="15"/>
        <v>#N/A</v>
      </c>
      <c r="P45" s="6" t="e">
        <f t="shared" ca="1" si="15"/>
        <v>#N/A</v>
      </c>
      <c r="Q45" s="6" t="e">
        <f t="shared" ca="1" si="15"/>
        <v>#N/A</v>
      </c>
      <c r="R45" t="e">
        <f t="shared" ca="1" si="21"/>
        <v>#N/A</v>
      </c>
    </row>
    <row r="46" spans="1:18" x14ac:dyDescent="0.25">
      <c r="A46" t="e">
        <f t="shared" ca="1" si="19"/>
        <v>#N/A</v>
      </c>
      <c r="B46" t="e">
        <f ca="1">IF(A46=A45,B45+1,1)</f>
        <v>#N/A</v>
      </c>
      <c r="C46" t="e">
        <f t="shared" ca="1" si="7"/>
        <v>#N/A</v>
      </c>
      <c r="D46" t="e">
        <f t="shared" ca="1" si="8"/>
        <v>#N/A</v>
      </c>
      <c r="E46" t="e">
        <f t="shared" ca="1" si="13"/>
        <v>#N/A</v>
      </c>
      <c r="F46" t="e">
        <f t="shared" ca="1" si="9"/>
        <v>#N/A</v>
      </c>
      <c r="G46" t="e">
        <f t="shared" ca="1" si="10"/>
        <v>#N/A</v>
      </c>
      <c r="J46" t="e">
        <f t="shared" ca="1" si="21"/>
        <v>#N/A</v>
      </c>
      <c r="K46" t="e">
        <f t="shared" ca="1" si="21"/>
        <v>#N/A</v>
      </c>
      <c r="L46" t="e">
        <f t="shared" ca="1" si="21"/>
        <v>#N/A</v>
      </c>
      <c r="M46" s="7" t="e">
        <f t="shared" ca="1" si="18"/>
        <v>#N/A</v>
      </c>
      <c r="N46" t="e">
        <f t="shared" ca="1" si="21"/>
        <v>#N/A</v>
      </c>
      <c r="O46" s="6" t="e">
        <f t="shared" ca="1" si="15"/>
        <v>#N/A</v>
      </c>
      <c r="P46" s="6" t="e">
        <f t="shared" ca="1" si="15"/>
        <v>#N/A</v>
      </c>
      <c r="Q46" s="6" t="e">
        <f t="shared" ca="1" si="15"/>
        <v>#N/A</v>
      </c>
      <c r="R46" t="e">
        <f t="shared" ca="1" si="21"/>
        <v>#N/A</v>
      </c>
    </row>
    <row r="47" spans="1:18" x14ac:dyDescent="0.25">
      <c r="A47" t="e">
        <f t="shared" ca="1" si="19"/>
        <v>#N/A</v>
      </c>
      <c r="B47" t="e">
        <f t="shared" ref="B47" ca="1" si="23">IF(A47=A46,B46+1,1)</f>
        <v>#N/A</v>
      </c>
      <c r="C47" t="e">
        <f t="shared" ca="1" si="7"/>
        <v>#N/A</v>
      </c>
      <c r="D47" t="e">
        <f t="shared" ca="1" si="8"/>
        <v>#N/A</v>
      </c>
      <c r="E47" t="e">
        <f t="shared" ca="1" si="13"/>
        <v>#N/A</v>
      </c>
      <c r="F47" t="e">
        <f t="shared" ca="1" si="9"/>
        <v>#N/A</v>
      </c>
      <c r="G47" t="e">
        <f t="shared" ca="1" si="10"/>
        <v>#N/A</v>
      </c>
      <c r="J47" t="e">
        <f t="shared" ca="1" si="21"/>
        <v>#N/A</v>
      </c>
      <c r="K47" t="e">
        <f t="shared" ca="1" si="21"/>
        <v>#N/A</v>
      </c>
      <c r="L47" t="e">
        <f t="shared" ca="1" si="21"/>
        <v>#N/A</v>
      </c>
      <c r="M47" s="7" t="e">
        <f t="shared" ca="1" si="18"/>
        <v>#N/A</v>
      </c>
      <c r="N47" t="e">
        <f t="shared" ca="1" si="21"/>
        <v>#N/A</v>
      </c>
      <c r="O47" s="6" t="e">
        <f t="shared" ca="1" si="15"/>
        <v>#N/A</v>
      </c>
      <c r="P47" s="6" t="e">
        <f t="shared" ca="1" si="15"/>
        <v>#N/A</v>
      </c>
      <c r="Q47" s="6" t="e">
        <f t="shared" ca="1" si="15"/>
        <v>#N/A</v>
      </c>
      <c r="R47" t="e">
        <f t="shared" ca="1" si="21"/>
        <v>#N/A</v>
      </c>
    </row>
    <row r="48" spans="1:18" x14ac:dyDescent="0.25">
      <c r="A48" t="e">
        <f t="shared" ca="1" si="19"/>
        <v>#N/A</v>
      </c>
      <c r="B48" t="e">
        <f t="shared" ref="B48:B50" ca="1" si="24">IF(A48=A47,B47+1,1)</f>
        <v>#N/A</v>
      </c>
      <c r="C48" t="e">
        <f t="shared" ca="1" si="7"/>
        <v>#N/A</v>
      </c>
      <c r="D48" t="e">
        <f t="shared" ca="1" si="8"/>
        <v>#N/A</v>
      </c>
      <c r="E48" t="e">
        <f t="shared" ca="1" si="13"/>
        <v>#N/A</v>
      </c>
      <c r="F48" t="e">
        <f t="shared" ca="1" si="9"/>
        <v>#N/A</v>
      </c>
      <c r="G48" t="e">
        <f t="shared" ca="1" si="10"/>
        <v>#N/A</v>
      </c>
      <c r="J48" t="e">
        <f t="shared" ca="1" si="21"/>
        <v>#N/A</v>
      </c>
      <c r="K48" t="e">
        <f t="shared" ca="1" si="21"/>
        <v>#N/A</v>
      </c>
      <c r="L48" t="e">
        <f t="shared" ca="1" si="21"/>
        <v>#N/A</v>
      </c>
      <c r="M48" s="7" t="e">
        <f t="shared" ca="1" si="18"/>
        <v>#N/A</v>
      </c>
      <c r="N48" t="e">
        <f t="shared" ca="1" si="21"/>
        <v>#N/A</v>
      </c>
      <c r="O48" s="6" t="e">
        <f t="shared" ca="1" si="15"/>
        <v>#N/A</v>
      </c>
      <c r="P48" s="6" t="e">
        <f t="shared" ca="1" si="15"/>
        <v>#N/A</v>
      </c>
      <c r="Q48" s="6" t="e">
        <f t="shared" ca="1" si="15"/>
        <v>#N/A</v>
      </c>
      <c r="R48" t="e">
        <f t="shared" ca="1" si="21"/>
        <v>#N/A</v>
      </c>
    </row>
    <row r="49" spans="1:18" x14ac:dyDescent="0.25">
      <c r="A49" t="e">
        <f t="shared" ca="1" si="19"/>
        <v>#N/A</v>
      </c>
      <c r="B49" t="e">
        <f t="shared" ca="1" si="24"/>
        <v>#N/A</v>
      </c>
      <c r="C49" t="e">
        <f t="shared" ca="1" si="7"/>
        <v>#N/A</v>
      </c>
      <c r="D49" t="e">
        <f t="shared" ca="1" si="8"/>
        <v>#N/A</v>
      </c>
      <c r="E49" t="e">
        <f t="shared" ca="1" si="13"/>
        <v>#N/A</v>
      </c>
      <c r="F49" t="e">
        <f t="shared" ca="1" si="9"/>
        <v>#N/A</v>
      </c>
      <c r="G49" t="e">
        <f t="shared" ca="1" si="10"/>
        <v>#N/A</v>
      </c>
      <c r="J49" t="e">
        <f t="shared" ca="1" si="21"/>
        <v>#N/A</v>
      </c>
      <c r="K49" t="e">
        <f t="shared" ca="1" si="21"/>
        <v>#N/A</v>
      </c>
      <c r="L49" t="e">
        <f t="shared" ca="1" si="21"/>
        <v>#N/A</v>
      </c>
      <c r="M49" s="7" t="e">
        <f t="shared" ca="1" si="18"/>
        <v>#N/A</v>
      </c>
      <c r="N49" t="e">
        <f t="shared" ca="1" si="21"/>
        <v>#N/A</v>
      </c>
      <c r="O49" s="6" t="e">
        <f t="shared" ca="1" si="15"/>
        <v>#N/A</v>
      </c>
      <c r="P49" s="6" t="e">
        <f t="shared" ca="1" si="15"/>
        <v>#N/A</v>
      </c>
      <c r="Q49" s="6" t="e">
        <f t="shared" ca="1" si="15"/>
        <v>#N/A</v>
      </c>
      <c r="R49" t="e">
        <f t="shared" ca="1" si="21"/>
        <v>#N/A</v>
      </c>
    </row>
    <row r="50" spans="1:18" x14ac:dyDescent="0.25">
      <c r="A50" t="e">
        <f t="shared" ref="A50" ca="1" si="25">IF(B49=C49,A49+1,A49)</f>
        <v>#N/A</v>
      </c>
      <c r="B50" t="e">
        <f t="shared" ca="1" si="24"/>
        <v>#N/A</v>
      </c>
      <c r="C50" t="e">
        <f t="shared" ca="1" si="7"/>
        <v>#N/A</v>
      </c>
      <c r="D50" t="e">
        <f t="shared" ca="1" si="8"/>
        <v>#N/A</v>
      </c>
      <c r="E50" t="e">
        <f t="shared" ca="1" si="13"/>
        <v>#N/A</v>
      </c>
      <c r="F50" t="e">
        <f t="shared" ca="1" si="9"/>
        <v>#N/A</v>
      </c>
      <c r="G50" t="e">
        <f t="shared" ca="1" si="10"/>
        <v>#N/A</v>
      </c>
      <c r="J50" t="e">
        <f t="shared" ca="1" si="21"/>
        <v>#N/A</v>
      </c>
      <c r="K50" t="e">
        <f t="shared" ca="1" si="21"/>
        <v>#N/A</v>
      </c>
      <c r="L50" t="e">
        <f t="shared" ca="1" si="21"/>
        <v>#N/A</v>
      </c>
      <c r="M50" s="7" t="e">
        <f t="shared" ca="1" si="18"/>
        <v>#N/A</v>
      </c>
      <c r="N50" t="e">
        <f t="shared" ca="1" si="21"/>
        <v>#N/A</v>
      </c>
      <c r="O50" s="6" t="e">
        <f t="shared" ca="1" si="15"/>
        <v>#N/A</v>
      </c>
      <c r="P50" s="6" t="e">
        <f t="shared" ca="1" si="15"/>
        <v>#N/A</v>
      </c>
      <c r="Q50" s="6" t="e">
        <f t="shared" ca="1" si="15"/>
        <v>#N/A</v>
      </c>
      <c r="R50" t="e">
        <f t="shared" ca="1" si="21"/>
        <v>#N/A</v>
      </c>
    </row>
    <row r="51" spans="1:18" x14ac:dyDescent="0.25">
      <c r="A51" t="e">
        <f t="shared" ca="1" si="19"/>
        <v>#N/A</v>
      </c>
      <c r="B51" t="e">
        <f t="shared" ref="B51:B55" ca="1" si="26">IF(A51=A50,B50+1,1)</f>
        <v>#N/A</v>
      </c>
      <c r="C51" t="e">
        <f t="shared" ca="1" si="7"/>
        <v>#N/A</v>
      </c>
      <c r="D51" t="e">
        <f t="shared" ca="1" si="8"/>
        <v>#N/A</v>
      </c>
      <c r="E51" t="e">
        <f t="shared" ca="1" si="13"/>
        <v>#N/A</v>
      </c>
      <c r="F51" t="e">
        <f t="shared" ca="1" si="9"/>
        <v>#N/A</v>
      </c>
      <c r="G51" t="e">
        <f t="shared" ca="1" si="10"/>
        <v>#N/A</v>
      </c>
      <c r="J51" t="e">
        <f t="shared" ca="1" si="21"/>
        <v>#N/A</v>
      </c>
      <c r="K51" t="e">
        <f t="shared" ca="1" si="21"/>
        <v>#N/A</v>
      </c>
      <c r="L51" t="e">
        <f t="shared" ca="1" si="21"/>
        <v>#N/A</v>
      </c>
      <c r="M51" s="7" t="e">
        <f t="shared" ca="1" si="18"/>
        <v>#N/A</v>
      </c>
      <c r="N51" t="e">
        <f t="shared" ca="1" si="21"/>
        <v>#N/A</v>
      </c>
      <c r="O51" s="6" t="e">
        <f t="shared" ca="1" si="15"/>
        <v>#N/A</v>
      </c>
      <c r="P51" s="6" t="e">
        <f t="shared" ca="1" si="15"/>
        <v>#N/A</v>
      </c>
      <c r="Q51" s="6" t="e">
        <f t="shared" ca="1" si="15"/>
        <v>#N/A</v>
      </c>
      <c r="R51" t="e">
        <f t="shared" ca="1" si="21"/>
        <v>#N/A</v>
      </c>
    </row>
    <row r="52" spans="1:18" x14ac:dyDescent="0.25">
      <c r="A52" t="e">
        <f t="shared" ca="1" si="19"/>
        <v>#N/A</v>
      </c>
      <c r="B52" t="e">
        <f t="shared" ca="1" si="26"/>
        <v>#N/A</v>
      </c>
      <c r="C52" t="e">
        <f t="shared" ca="1" si="7"/>
        <v>#N/A</v>
      </c>
      <c r="D52" t="e">
        <f t="shared" ca="1" si="8"/>
        <v>#N/A</v>
      </c>
      <c r="E52" t="e">
        <f t="shared" ca="1" si="13"/>
        <v>#N/A</v>
      </c>
      <c r="F52" t="e">
        <f t="shared" ca="1" si="9"/>
        <v>#N/A</v>
      </c>
      <c r="G52" t="e">
        <f t="shared" ca="1" si="10"/>
        <v>#N/A</v>
      </c>
      <c r="J52" t="e">
        <f t="shared" ca="1" si="21"/>
        <v>#N/A</v>
      </c>
      <c r="K52" t="e">
        <f t="shared" ca="1" si="21"/>
        <v>#N/A</v>
      </c>
      <c r="L52" t="e">
        <f t="shared" ca="1" si="21"/>
        <v>#N/A</v>
      </c>
      <c r="M52" s="7" t="e">
        <f t="shared" ca="1" si="18"/>
        <v>#N/A</v>
      </c>
      <c r="N52" t="e">
        <f t="shared" ca="1" si="21"/>
        <v>#N/A</v>
      </c>
      <c r="O52" s="6" t="e">
        <f t="shared" ca="1" si="15"/>
        <v>#N/A</v>
      </c>
      <c r="P52" s="6" t="e">
        <f t="shared" ca="1" si="15"/>
        <v>#N/A</v>
      </c>
      <c r="Q52" s="6" t="e">
        <f t="shared" ca="1" si="15"/>
        <v>#N/A</v>
      </c>
      <c r="R52" t="e">
        <f t="shared" ca="1" si="21"/>
        <v>#N/A</v>
      </c>
    </row>
    <row r="53" spans="1:18" x14ac:dyDescent="0.25">
      <c r="A53" t="e">
        <f t="shared" ca="1" si="19"/>
        <v>#N/A</v>
      </c>
      <c r="B53" t="e">
        <f t="shared" ca="1" si="26"/>
        <v>#N/A</v>
      </c>
      <c r="C53" t="e">
        <f t="shared" ca="1" si="7"/>
        <v>#N/A</v>
      </c>
      <c r="D53" t="e">
        <f t="shared" ca="1" si="8"/>
        <v>#N/A</v>
      </c>
      <c r="E53" t="e">
        <f t="shared" ca="1" si="13"/>
        <v>#N/A</v>
      </c>
      <c r="F53" t="e">
        <f t="shared" ca="1" si="9"/>
        <v>#N/A</v>
      </c>
      <c r="G53" t="e">
        <f t="shared" ca="1" si="10"/>
        <v>#N/A</v>
      </c>
      <c r="J53" t="e">
        <f t="shared" ref="J53:R57" ca="1" si="27">TRIM(INDEX(INDIRECT($G53),OFFSET(INDIRECT($E53), 0, COLUMN(J53)-1)+$B53-1))</f>
        <v>#N/A</v>
      </c>
      <c r="K53" t="e">
        <f t="shared" ca="1" si="27"/>
        <v>#N/A</v>
      </c>
      <c r="L53" t="e">
        <f t="shared" ca="1" si="27"/>
        <v>#N/A</v>
      </c>
      <c r="M53" s="7" t="e">
        <f t="shared" ca="1" si="18"/>
        <v>#N/A</v>
      </c>
      <c r="N53" t="e">
        <f t="shared" ca="1" si="27"/>
        <v>#N/A</v>
      </c>
      <c r="O53" s="6" t="e">
        <f t="shared" ca="1" si="15"/>
        <v>#N/A</v>
      </c>
      <c r="P53" s="6" t="e">
        <f t="shared" ca="1" si="15"/>
        <v>#N/A</v>
      </c>
      <c r="Q53" s="6" t="e">
        <f t="shared" ca="1" si="15"/>
        <v>#N/A</v>
      </c>
      <c r="R53" t="e">
        <f t="shared" ca="1" si="27"/>
        <v>#N/A</v>
      </c>
    </row>
    <row r="54" spans="1:18" x14ac:dyDescent="0.25">
      <c r="A54" t="e">
        <f t="shared" ca="1" si="19"/>
        <v>#N/A</v>
      </c>
      <c r="B54" t="e">
        <f t="shared" ca="1" si="26"/>
        <v>#N/A</v>
      </c>
      <c r="C54" t="e">
        <f t="shared" ca="1" si="7"/>
        <v>#N/A</v>
      </c>
      <c r="D54" t="e">
        <f t="shared" ca="1" si="8"/>
        <v>#N/A</v>
      </c>
      <c r="E54" t="e">
        <f t="shared" ca="1" si="13"/>
        <v>#N/A</v>
      </c>
      <c r="F54" t="e">
        <f t="shared" ca="1" si="9"/>
        <v>#N/A</v>
      </c>
      <c r="G54" t="e">
        <f t="shared" ca="1" si="10"/>
        <v>#N/A</v>
      </c>
      <c r="J54" t="e">
        <f t="shared" ca="1" si="27"/>
        <v>#N/A</v>
      </c>
      <c r="K54" t="e">
        <f t="shared" ca="1" si="27"/>
        <v>#N/A</v>
      </c>
      <c r="L54" t="e">
        <f t="shared" ca="1" si="27"/>
        <v>#N/A</v>
      </c>
      <c r="M54" s="7" t="e">
        <f t="shared" ca="1" si="18"/>
        <v>#N/A</v>
      </c>
      <c r="N54" t="e">
        <f t="shared" ca="1" si="27"/>
        <v>#N/A</v>
      </c>
      <c r="O54" s="6" t="e">
        <f t="shared" ca="1" si="15"/>
        <v>#N/A</v>
      </c>
      <c r="P54" s="6" t="e">
        <f t="shared" ca="1" si="15"/>
        <v>#N/A</v>
      </c>
      <c r="Q54" s="6" t="e">
        <f t="shared" ca="1" si="15"/>
        <v>#N/A</v>
      </c>
      <c r="R54" t="e">
        <f t="shared" ca="1" si="27"/>
        <v>#N/A</v>
      </c>
    </row>
    <row r="55" spans="1:18" x14ac:dyDescent="0.25">
      <c r="A55" t="e">
        <f t="shared" ca="1" si="19"/>
        <v>#N/A</v>
      </c>
      <c r="B55" t="e">
        <f t="shared" ca="1" si="26"/>
        <v>#N/A</v>
      </c>
      <c r="C55" t="e">
        <f t="shared" ca="1" si="7"/>
        <v>#N/A</v>
      </c>
      <c r="D55" t="e">
        <f t="shared" ca="1" si="8"/>
        <v>#N/A</v>
      </c>
      <c r="E55" t="e">
        <f t="shared" ca="1" si="13"/>
        <v>#N/A</v>
      </c>
      <c r="F55" t="e">
        <f t="shared" ca="1" si="9"/>
        <v>#N/A</v>
      </c>
      <c r="G55" t="e">
        <f t="shared" ca="1" si="10"/>
        <v>#N/A</v>
      </c>
      <c r="J55" t="e">
        <f t="shared" ca="1" si="27"/>
        <v>#N/A</v>
      </c>
      <c r="K55" t="e">
        <f t="shared" ca="1" si="27"/>
        <v>#N/A</v>
      </c>
      <c r="L55" t="e">
        <f t="shared" ca="1" si="27"/>
        <v>#N/A</v>
      </c>
      <c r="M55" s="7" t="e">
        <f t="shared" ca="1" si="18"/>
        <v>#N/A</v>
      </c>
      <c r="N55" t="e">
        <f t="shared" ca="1" si="27"/>
        <v>#N/A</v>
      </c>
      <c r="O55" s="6" t="e">
        <f t="shared" ca="1" si="15"/>
        <v>#N/A</v>
      </c>
      <c r="P55" s="6" t="e">
        <f t="shared" ca="1" si="15"/>
        <v>#N/A</v>
      </c>
      <c r="Q55" s="6" t="e">
        <f t="shared" ca="1" si="15"/>
        <v>#N/A</v>
      </c>
      <c r="R55" t="e">
        <f t="shared" ca="1" si="27"/>
        <v>#N/A</v>
      </c>
    </row>
    <row r="56" spans="1:18" x14ac:dyDescent="0.25">
      <c r="A56" t="e">
        <f t="shared" ref="A56:A57" ca="1" si="28">IF(B55=C55,A55+1,A55)</f>
        <v>#N/A</v>
      </c>
      <c r="B56" t="e">
        <f t="shared" ref="B56:B57" ca="1" si="29">IF(A56=A55,B55+1,1)</f>
        <v>#N/A</v>
      </c>
      <c r="C56" t="e">
        <f t="shared" ca="1" si="7"/>
        <v>#N/A</v>
      </c>
      <c r="D56" t="e">
        <f t="shared" ca="1" si="8"/>
        <v>#N/A</v>
      </c>
      <c r="E56" t="e">
        <f t="shared" ca="1" si="13"/>
        <v>#N/A</v>
      </c>
      <c r="F56" t="e">
        <f t="shared" ca="1" si="9"/>
        <v>#N/A</v>
      </c>
      <c r="G56" t="e">
        <f t="shared" ca="1" si="10"/>
        <v>#N/A</v>
      </c>
      <c r="J56" t="e">
        <f t="shared" ca="1" si="27"/>
        <v>#N/A</v>
      </c>
      <c r="K56" t="e">
        <f t="shared" ca="1" si="27"/>
        <v>#N/A</v>
      </c>
      <c r="L56" t="e">
        <f t="shared" ca="1" si="27"/>
        <v>#N/A</v>
      </c>
      <c r="M56" s="7" t="e">
        <f t="shared" ca="1" si="18"/>
        <v>#N/A</v>
      </c>
      <c r="N56" t="e">
        <f t="shared" ca="1" si="27"/>
        <v>#N/A</v>
      </c>
      <c r="O56" s="6" t="e">
        <f t="shared" ca="1" si="15"/>
        <v>#N/A</v>
      </c>
      <c r="P56" s="6" t="e">
        <f t="shared" ca="1" si="15"/>
        <v>#N/A</v>
      </c>
      <c r="Q56" s="6" t="e">
        <f t="shared" ca="1" si="15"/>
        <v>#N/A</v>
      </c>
      <c r="R56" t="e">
        <f t="shared" ca="1" si="27"/>
        <v>#N/A</v>
      </c>
    </row>
    <row r="57" spans="1:18" x14ac:dyDescent="0.25">
      <c r="A57" t="e">
        <f t="shared" ca="1" si="28"/>
        <v>#N/A</v>
      </c>
      <c r="B57" t="e">
        <f t="shared" ca="1" si="29"/>
        <v>#N/A</v>
      </c>
      <c r="C57" t="e">
        <f t="shared" ca="1" si="7"/>
        <v>#N/A</v>
      </c>
      <c r="D57" t="e">
        <f t="shared" ca="1" si="8"/>
        <v>#N/A</v>
      </c>
      <c r="E57" t="e">
        <f t="shared" ca="1" si="13"/>
        <v>#N/A</v>
      </c>
      <c r="F57" t="e">
        <f t="shared" ca="1" si="9"/>
        <v>#N/A</v>
      </c>
      <c r="G57" t="e">
        <f t="shared" ca="1" si="10"/>
        <v>#N/A</v>
      </c>
      <c r="J57" t="e">
        <f t="shared" ca="1" si="27"/>
        <v>#N/A</v>
      </c>
      <c r="K57" t="e">
        <f t="shared" ca="1" si="27"/>
        <v>#N/A</v>
      </c>
      <c r="L57" t="e">
        <f t="shared" ca="1" si="27"/>
        <v>#N/A</v>
      </c>
      <c r="M57" s="7" t="e">
        <f t="shared" ca="1" si="18"/>
        <v>#N/A</v>
      </c>
      <c r="N57" t="e">
        <f t="shared" ca="1" si="27"/>
        <v>#N/A</v>
      </c>
      <c r="O57" s="6" t="e">
        <f t="shared" ca="1" si="15"/>
        <v>#N/A</v>
      </c>
      <c r="P57" s="6" t="e">
        <f t="shared" ca="1" si="15"/>
        <v>#N/A</v>
      </c>
      <c r="Q57" s="6" t="e">
        <f t="shared" ca="1" si="15"/>
        <v>#N/A</v>
      </c>
      <c r="R57" t="e">
        <f t="shared" ca="1" si="27"/>
        <v>#N/A</v>
      </c>
    </row>
  </sheetData>
  <dataValidations count="1">
    <dataValidation type="list" allowBlank="1" showInputMessage="1" showErrorMessage="1" sqref="J6:R6 I2:I4">
      <formula1>tabCodes</formula1>
    </dataValidation>
  </dataValidations>
  <pageMargins left="0.7" right="0.7" top="0.75" bottom="0.75" header="0.3" footer="0.3"/>
  <pageSetup paperSize="9" orientation="portrait" r:id="rId1"/>
  <ignoredErrors>
    <ignoredError sqref="J8:R8 J10:R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4" sqref="A14"/>
    </sheetView>
  </sheetViews>
  <sheetFormatPr baseColWidth="10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74</v>
      </c>
    </row>
    <row r="9" spans="1:1" x14ac:dyDescent="0.25">
      <c r="A9" t="s">
        <v>75</v>
      </c>
    </row>
    <row r="10" spans="1:1" x14ac:dyDescent="0.25">
      <c r="A10" t="s">
        <v>76</v>
      </c>
    </row>
    <row r="12" spans="1:1" x14ac:dyDescent="0.25">
      <c r="A12" t="s">
        <v>77</v>
      </c>
    </row>
    <row r="13" spans="1:1" x14ac:dyDescent="0.25">
      <c r="A13" t="s">
        <v>121</v>
      </c>
    </row>
    <row r="14" spans="1:1" x14ac:dyDescent="0.25">
      <c r="A1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Données</vt:lpstr>
      <vt:lpstr>Feuil2</vt:lpstr>
      <vt:lpstr>Feuil3</vt:lpstr>
      <vt:lpstr>nomOngletDonnées</vt:lpstr>
      <vt:lpstr>referenceFacture</vt:lpstr>
      <vt:lpstr>tabCodes</vt:lpstr>
      <vt:lpstr>totalFacture</vt:lpstr>
      <vt:lpstr>totalMontant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2018-12-15T09:43:43Z</dcterms:modified>
</cp:coreProperties>
</file>