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응귱\엑셀\"/>
    </mc:Choice>
  </mc:AlternateContent>
  <xr:revisionPtr revIDLastSave="0" documentId="8_{A4DBCE9E-4383-4AFB-B108-7426F4DFE8F9}" xr6:coauthVersionLast="47" xr6:coauthVersionMax="47" xr10:uidLastSave="{00000000-0000-0000-0000-000000000000}"/>
  <bookViews>
    <workbookView xWindow="-120" yWindow="-120" windowWidth="29040" windowHeight="15840" xr2:uid="{3A0EA5F8-F371-4072-8E89-4EEF3312ECAE}"/>
  </bookViews>
  <sheets>
    <sheet name="제1작업" sheetId="1" r:id="rId1"/>
    <sheet name="제2작업" sheetId="2" r:id="rId2"/>
    <sheet name="제3작업" sheetId="3" r:id="rId3"/>
    <sheet name="제4작업" sheetId="5" r:id="rId4"/>
  </sheets>
  <definedNames>
    <definedName name="_xlnm._FilterDatabase" localSheetId="1" hidden="1">제2작업!$B$2:$H$11</definedName>
    <definedName name="_xlnm.Criteria" localSheetId="1">제2작업!$B$14:$C$15</definedName>
    <definedName name="_xlnm.Extract" localSheetId="1">제2작업!$B$18:$E$18</definedName>
    <definedName name="용량">제1작업!$F$5:$F$12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G15" i="3"/>
  <c r="G11" i="3"/>
  <c r="G6" i="3"/>
  <c r="G17" i="3" s="1"/>
  <c r="C16" i="3"/>
  <c r="C12" i="3"/>
  <c r="C7" i="3"/>
  <c r="H11" i="2"/>
  <c r="J14" i="1"/>
  <c r="J13" i="1"/>
  <c r="E14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  <c r="C18" i="3" l="1"/>
</calcChain>
</file>

<file path=xl/sharedStrings.xml><?xml version="1.0" encoding="utf-8"?>
<sst xmlns="http://schemas.openxmlformats.org/spreadsheetml/2006/main" count="148" uniqueCount="45">
  <si>
    <t>제품코드</t>
    <phoneticPr fontId="2" type="noConversion"/>
  </si>
  <si>
    <t>상품명</t>
    <phoneticPr fontId="2" type="noConversion"/>
  </si>
  <si>
    <t>브랜드</t>
    <phoneticPr fontId="2" type="noConversion"/>
  </si>
  <si>
    <t>재질</t>
    <phoneticPr fontId="2" type="noConversion"/>
  </si>
  <si>
    <t>용량</t>
    <phoneticPr fontId="2" type="noConversion"/>
  </si>
  <si>
    <t>판매금액
(단위:원)</t>
    <phoneticPr fontId="2" type="noConversion"/>
  </si>
  <si>
    <t>출시일</t>
    <phoneticPr fontId="2" type="noConversion"/>
  </si>
  <si>
    <t>출시
연도</t>
    <phoneticPr fontId="2" type="noConversion"/>
  </si>
  <si>
    <t>비고</t>
    <phoneticPr fontId="2" type="noConversion"/>
  </si>
  <si>
    <t>SB-R01</t>
    <phoneticPr fontId="2" type="noConversion"/>
  </si>
  <si>
    <t>SB-S02</t>
    <phoneticPr fontId="2" type="noConversion"/>
  </si>
  <si>
    <t>TS-S01</t>
    <phoneticPr fontId="2" type="noConversion"/>
  </si>
  <si>
    <t>CB-C10</t>
    <phoneticPr fontId="2" type="noConversion"/>
  </si>
  <si>
    <t>SS-S03</t>
    <phoneticPr fontId="2" type="noConversion"/>
  </si>
  <si>
    <t>TT-C09</t>
    <phoneticPr fontId="2" type="noConversion"/>
  </si>
  <si>
    <t>TT-C12</t>
    <phoneticPr fontId="2" type="noConversion"/>
  </si>
  <si>
    <t>헤리티지 뉴턴</t>
  </si>
  <si>
    <t>헤리티지 뉴턴</t>
    <phoneticPr fontId="2" type="noConversion"/>
  </si>
  <si>
    <t>폴&amp;조 트로이</t>
    <phoneticPr fontId="2" type="noConversion"/>
  </si>
  <si>
    <t>루스터</t>
    <phoneticPr fontId="2" type="noConversion"/>
  </si>
  <si>
    <t>토리노 아크릴</t>
    <phoneticPr fontId="2" type="noConversion"/>
  </si>
  <si>
    <t>그레이프 프룻</t>
    <phoneticPr fontId="2" type="noConversion"/>
  </si>
  <si>
    <t>체리블라썸</t>
    <phoneticPr fontId="2" type="noConversion"/>
  </si>
  <si>
    <t>시그니처 보틀</t>
    <phoneticPr fontId="2" type="noConversion"/>
  </si>
  <si>
    <t>더블 콜드</t>
    <phoneticPr fontId="2" type="noConversion"/>
  </si>
  <si>
    <t>CB-H12</t>
    <phoneticPr fontId="2" type="noConversion"/>
  </si>
  <si>
    <t>별다방</t>
    <phoneticPr fontId="2" type="noConversion"/>
  </si>
  <si>
    <t>누구나</t>
    <phoneticPr fontId="2" type="noConversion"/>
  </si>
  <si>
    <t>콩다방</t>
    <phoneticPr fontId="2" type="noConversion"/>
  </si>
  <si>
    <t>스테인리스</t>
    <phoneticPr fontId="2" type="noConversion"/>
  </si>
  <si>
    <t>플라시틱</t>
    <phoneticPr fontId="2" type="noConversion"/>
  </si>
  <si>
    <t>2017년 출시 제품 수</t>
    <phoneticPr fontId="2" type="noConversion"/>
  </si>
  <si>
    <t>스테인리스 재질의 판매금액(단위:원) 합계</t>
    <phoneticPr fontId="2" type="noConversion"/>
  </si>
  <si>
    <t>두 번째로 큰 용량</t>
    <phoneticPr fontId="2" type="noConversion"/>
  </si>
  <si>
    <t>판매금액(단위:원)의 전체 평균</t>
    <phoneticPr fontId="2" type="noConversion"/>
  </si>
  <si>
    <t>&lt;&gt;별다방</t>
    <phoneticPr fontId="2" type="noConversion"/>
  </si>
  <si>
    <t>&gt;=400</t>
    <phoneticPr fontId="2" type="noConversion"/>
  </si>
  <si>
    <t>전체 개수</t>
  </si>
  <si>
    <t>콩다방 개수</t>
  </si>
  <si>
    <t>별다방 개수</t>
  </si>
  <si>
    <t>누구나 개수</t>
  </si>
  <si>
    <t>콩다방 평균</t>
  </si>
  <si>
    <t>별다방 평균</t>
  </si>
  <si>
    <t>누구나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</si>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</sst>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#,##0&quot;ml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right" vertical="center"/>
    </xf>
    <xf numFmtId="177" fontId="1" fillId="0" borderId="8" xfId="0" applyNumberFormat="1" applyFont="1" applyBorder="1" applyAlignment="1">
      <alignment horizontal="right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77" fontId="1" fillId="0" borderId="16" xfId="0" applyNumberFormat="1" applyFont="1" applyBorder="1" applyAlignment="1">
      <alignment horizontal="right" vertical="center"/>
    </xf>
    <xf numFmtId="0" fontId="1" fillId="0" borderId="16" xfId="0" applyFont="1" applyBorder="1" applyAlignment="1">
      <alignment horizontal="right" vertical="center"/>
    </xf>
    <xf numFmtId="14" fontId="1" fillId="0" borderId="1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14" fontId="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3" fontId="1" fillId="0" borderId="8" xfId="0" applyNumberFormat="1" applyFont="1" applyBorder="1" applyAlignment="1">
      <alignment horizontal="right" vertical="center"/>
    </xf>
  </cellXfs>
  <cellStyles count="1">
    <cellStyle name="표준" xfId="0" builtinId="0"/>
  </cellStyles>
  <dxfs count="9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sz="2000">
                <a:solidFill>
                  <a:schemeClr val="tx1"/>
                </a:solidFill>
              </a:rPr>
              <a:t>별다방 및 콩다방의 베스트 텀블러 현황</a:t>
            </a:r>
          </a:p>
        </c:rich>
      </c:tx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판매금액(단위:원)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(제1작업!$C$5:$C$6,제1작업!$C$8:$C$11)</c:f>
              <c:strCache>
                <c:ptCount val="6"/>
                <c:pt idx="0">
                  <c:v>헤리티지 뉴턴</c:v>
                </c:pt>
                <c:pt idx="1">
                  <c:v>폴&amp;조 트로이</c:v>
                </c:pt>
                <c:pt idx="2">
                  <c:v>토리노 아크릴</c:v>
                </c:pt>
                <c:pt idx="3">
                  <c:v>그레이프 프룻</c:v>
                </c:pt>
                <c:pt idx="4">
                  <c:v>체리블라썸</c:v>
                </c:pt>
                <c:pt idx="5">
                  <c:v>시그니처 보틀</c:v>
                </c:pt>
              </c:strCache>
            </c:strRef>
          </c:cat>
          <c:val>
            <c:numRef>
              <c:f>(제1작업!$G$5:$G$6,제1작업!$G$8:$G$11)</c:f>
              <c:numCache>
                <c:formatCode>General</c:formatCode>
                <c:ptCount val="6"/>
                <c:pt idx="0">
                  <c:v>40000</c:v>
                </c:pt>
                <c:pt idx="1">
                  <c:v>33000</c:v>
                </c:pt>
                <c:pt idx="2">
                  <c:v>18000</c:v>
                </c:pt>
                <c:pt idx="3">
                  <c:v>23000</c:v>
                </c:pt>
                <c:pt idx="4">
                  <c:v>39900</c:v>
                </c:pt>
                <c:pt idx="5">
                  <c:v>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F-40BF-9E9F-00F75F3C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02727024"/>
        <c:axId val="502722760"/>
      </c:barChart>
      <c:lineChart>
        <c:grouping val="standar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용량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(제1작업!$C$5:$C$6,제1작업!$C$8:$C$11)</c:f>
              <c:strCache>
                <c:ptCount val="6"/>
                <c:pt idx="0">
                  <c:v>헤리티지 뉴턴</c:v>
                </c:pt>
                <c:pt idx="1">
                  <c:v>폴&amp;조 트로이</c:v>
                </c:pt>
                <c:pt idx="2">
                  <c:v>토리노 아크릴</c:v>
                </c:pt>
                <c:pt idx="3">
                  <c:v>그레이프 프룻</c:v>
                </c:pt>
                <c:pt idx="4">
                  <c:v>체리블라썸</c:v>
                </c:pt>
                <c:pt idx="5">
                  <c:v>시그니처 보틀</c:v>
                </c:pt>
              </c:strCache>
            </c:strRef>
          </c:cat>
          <c:val>
            <c:numRef>
              <c:f>(제1작업!$F$5:$F$6,제1작업!$F$8:$F$11)</c:f>
              <c:numCache>
                <c:formatCode>#,##0"ml"</c:formatCode>
                <c:ptCount val="6"/>
                <c:pt idx="0">
                  <c:v>335</c:v>
                </c:pt>
                <c:pt idx="1">
                  <c:v>473</c:v>
                </c:pt>
                <c:pt idx="2">
                  <c:v>473</c:v>
                </c:pt>
                <c:pt idx="3">
                  <c:v>355</c:v>
                </c:pt>
                <c:pt idx="4">
                  <c:v>355</c:v>
                </c:pt>
                <c:pt idx="5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F-40BF-9E9F-00F75F3C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029264"/>
        <c:axId val="514022704"/>
      </c:lineChart>
      <c:catAx>
        <c:axId val="5027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502722760"/>
        <c:crosses val="autoZero"/>
        <c:auto val="1"/>
        <c:lblAlgn val="ctr"/>
        <c:lblOffset val="100"/>
        <c:noMultiLvlLbl val="0"/>
      </c:catAx>
      <c:valAx>
        <c:axId val="50272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502727024"/>
        <c:crosses val="autoZero"/>
        <c:crossBetween val="between"/>
      </c:valAx>
      <c:valAx>
        <c:axId val="514022704"/>
        <c:scaling>
          <c:orientation val="minMax"/>
        </c:scaling>
        <c:delete val="0"/>
        <c:axPos val="r"/>
        <c:numFmt formatCode="#,##0&quot;ml&quot;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514029264"/>
        <c:crosses val="max"/>
        <c:crossBetween val="between"/>
        <c:majorUnit val="150"/>
      </c:valAx>
      <c:catAx>
        <c:axId val="51402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022704"/>
        <c:auto val="1"/>
        <c:lblAlgn val="ctr"/>
        <c:lblOffset val="100"/>
        <c:noMultiLvlLbl val="0"/>
      </c:cat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8182F5-91A4-4A70-A2B6-3DE637512038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133350</xdr:rowOff>
    </xdr:from>
    <xdr:to>
      <xdr:col>7</xdr:col>
      <xdr:colOff>0</xdr:colOff>
      <xdr:row>2</xdr:row>
      <xdr:rowOff>161925</xdr:rowOff>
    </xdr:to>
    <xdr:sp macro="" textlink="">
      <xdr:nvSpPr>
        <xdr:cNvPr id="2" name="두루마리 모양: 가로로 말림 1">
          <a:extLst>
            <a:ext uri="{FF2B5EF4-FFF2-40B4-BE49-F238E27FC236}">
              <a16:creationId xmlns:a16="http://schemas.microsoft.com/office/drawing/2014/main" id="{E57EE4EF-38D8-46DC-A7A5-41BE971B2EE3}"/>
            </a:ext>
          </a:extLst>
        </xdr:cNvPr>
        <xdr:cNvSpPr/>
      </xdr:nvSpPr>
      <xdr:spPr>
        <a:xfrm>
          <a:off x="133350" y="133350"/>
          <a:ext cx="5172075" cy="676275"/>
        </a:xfrm>
        <a:prstGeom prst="horizontalScroll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커피전문점 베스트 텀블러 현황</a:t>
          </a:r>
        </a:p>
      </xdr:txBody>
    </xdr:sp>
    <xdr:clientData/>
  </xdr:twoCellAnchor>
  <xdr:twoCellAnchor editAs="oneCell">
    <xdr:from>
      <xdr:col>7</xdr:col>
      <xdr:colOff>409575</xdr:colOff>
      <xdr:row>0</xdr:row>
      <xdr:rowOff>85725</xdr:rowOff>
    </xdr:from>
    <xdr:to>
      <xdr:col>9</xdr:col>
      <xdr:colOff>962024</xdr:colOff>
      <xdr:row>2</xdr:row>
      <xdr:rowOff>228600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5419EEB-3467-4179-A956-0175D75F5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85725"/>
          <a:ext cx="2495549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E89ADC2-56A4-458A-9F1F-FF615922E1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0.21743</cdr:x>
      <cdr:y>0.10479</cdr:y>
    </cdr:from>
    <cdr:to>
      <cdr:x>0.36971</cdr:x>
      <cdr:y>0.17723</cdr:y>
    </cdr:to>
    <cdr:sp macro="" textlink="">
      <cdr:nvSpPr>
        <cdr:cNvPr id="2" name="말풍선: 모서리가 둥근 사각형 1">
          <a:extLst xmlns:a="http://schemas.openxmlformats.org/drawingml/2006/main">
            <a:ext uri="{FF2B5EF4-FFF2-40B4-BE49-F238E27FC236}">
              <a16:creationId xmlns:a16="http://schemas.microsoft.com/office/drawing/2014/main" id="{9A343CFF-B9D8-4E7D-860D-46C68085451A}"/>
            </a:ext>
          </a:extLst>
        </cdr:cNvPr>
        <cdr:cNvSpPr/>
      </cdr:nvSpPr>
      <cdr:spPr>
        <a:xfrm xmlns:a="http://schemas.openxmlformats.org/drawingml/2006/main">
          <a:off x="2023079" y="637623"/>
          <a:ext cx="1416942" cy="440827"/>
        </a:xfrm>
        <a:prstGeom xmlns:a="http://schemas.openxmlformats.org/drawingml/2006/main" prst="wedgeRoundRectCallout">
          <a:avLst>
            <a:gd name="adj1" fmla="val 14723"/>
            <a:gd name="adj2" fmla="val 117857"/>
            <a:gd name="adj3" fmla="val 16667"/>
          </a:avLst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디자이너 콜라보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C3AE-9044-4C7F-A5BE-9D1F47CA9E90}">
  <dimension ref="B1:J14"/>
  <sheetViews>
    <sheetView tabSelected="1" workbookViewId="0">
      <selection activeCell="H10" sqref="H10"/>
    </sheetView>
  </sheetViews>
  <sheetFormatPr defaultColWidth="12.75" defaultRowHeight="18" customHeight="1" x14ac:dyDescent="0.3"/>
  <cols>
    <col min="1" max="1" width="1.625" style="1" customWidth="1"/>
    <col min="2" max="16384" width="12.75" style="1"/>
  </cols>
  <sheetData>
    <row r="1" spans="2:10" ht="25.5" customHeight="1" x14ac:dyDescent="0.3"/>
    <row r="2" spans="2:10" ht="25.5" customHeight="1" x14ac:dyDescent="0.3"/>
    <row r="3" spans="2:10" ht="25.5" customHeight="1" thickBot="1" x14ac:dyDescent="0.35"/>
    <row r="4" spans="2:10" ht="31.5" customHeight="1" x14ac:dyDescent="0.3">
      <c r="B4" s="20" t="s">
        <v>0</v>
      </c>
      <c r="C4" s="21" t="s">
        <v>1</v>
      </c>
      <c r="D4" s="21" t="s">
        <v>2</v>
      </c>
      <c r="E4" s="21" t="s">
        <v>3</v>
      </c>
      <c r="F4" s="21" t="s">
        <v>4</v>
      </c>
      <c r="G4" s="22" t="s">
        <v>5</v>
      </c>
      <c r="H4" s="21" t="s">
        <v>6</v>
      </c>
      <c r="I4" s="22" t="s">
        <v>7</v>
      </c>
      <c r="J4" s="23" t="s">
        <v>8</v>
      </c>
    </row>
    <row r="5" spans="2:10" ht="18" customHeight="1" x14ac:dyDescent="0.3">
      <c r="B5" s="5" t="s">
        <v>9</v>
      </c>
      <c r="C5" s="2" t="s">
        <v>17</v>
      </c>
      <c r="D5" s="2" t="s">
        <v>26</v>
      </c>
      <c r="E5" s="2" t="s">
        <v>29</v>
      </c>
      <c r="F5" s="26">
        <v>335</v>
      </c>
      <c r="G5" s="3">
        <v>40000</v>
      </c>
      <c r="H5" s="4">
        <v>42654</v>
      </c>
      <c r="I5" s="2" t="str">
        <f>YEAR(H5)&amp;"년"</f>
        <v>2016년</v>
      </c>
      <c r="J5" s="6" t="str">
        <f>IF(MID(B5,4,1)="S","시즌 한정","")</f>
        <v/>
      </c>
    </row>
    <row r="6" spans="2:10" ht="18" customHeight="1" x14ac:dyDescent="0.3">
      <c r="B6" s="5" t="s">
        <v>10</v>
      </c>
      <c r="C6" s="2" t="s">
        <v>18</v>
      </c>
      <c r="D6" s="2" t="s">
        <v>26</v>
      </c>
      <c r="E6" s="2" t="s">
        <v>29</v>
      </c>
      <c r="F6" s="26">
        <v>473</v>
      </c>
      <c r="G6" s="3">
        <v>33000</v>
      </c>
      <c r="H6" s="4">
        <v>42827</v>
      </c>
      <c r="I6" s="2" t="str">
        <f t="shared" ref="I6:I12" si="0">YEAR(H6)&amp;"년"</f>
        <v>2017년</v>
      </c>
      <c r="J6" s="6" t="str">
        <f t="shared" ref="J6:J12" si="1">IF(MID(B6,4,1)="S","시즌 한정","")</f>
        <v>시즌 한정</v>
      </c>
    </row>
    <row r="7" spans="2:10" ht="18" customHeight="1" x14ac:dyDescent="0.3">
      <c r="B7" s="5" t="s">
        <v>11</v>
      </c>
      <c r="C7" s="2" t="s">
        <v>19</v>
      </c>
      <c r="D7" s="2" t="s">
        <v>27</v>
      </c>
      <c r="E7" s="2" t="s">
        <v>29</v>
      </c>
      <c r="F7" s="26">
        <v>350</v>
      </c>
      <c r="G7" s="3">
        <v>29800</v>
      </c>
      <c r="H7" s="4">
        <v>42737</v>
      </c>
      <c r="I7" s="2" t="str">
        <f t="shared" si="0"/>
        <v>2017년</v>
      </c>
      <c r="J7" s="6" t="str">
        <f t="shared" si="1"/>
        <v>시즌 한정</v>
      </c>
    </row>
    <row r="8" spans="2:10" ht="18" customHeight="1" x14ac:dyDescent="0.3">
      <c r="B8" s="5" t="s">
        <v>12</v>
      </c>
      <c r="C8" s="2" t="s">
        <v>20</v>
      </c>
      <c r="D8" s="2" t="s">
        <v>28</v>
      </c>
      <c r="E8" s="2" t="s">
        <v>30</v>
      </c>
      <c r="F8" s="26">
        <v>473</v>
      </c>
      <c r="G8" s="3">
        <v>18000</v>
      </c>
      <c r="H8" s="4">
        <v>41398</v>
      </c>
      <c r="I8" s="2" t="str">
        <f t="shared" si="0"/>
        <v>2013년</v>
      </c>
      <c r="J8" s="6" t="str">
        <f t="shared" si="1"/>
        <v/>
      </c>
    </row>
    <row r="9" spans="2:10" ht="18" customHeight="1" x14ac:dyDescent="0.3">
      <c r="B9" s="5" t="s">
        <v>25</v>
      </c>
      <c r="C9" s="2" t="s">
        <v>21</v>
      </c>
      <c r="D9" s="2" t="s">
        <v>28</v>
      </c>
      <c r="E9" s="2" t="s">
        <v>29</v>
      </c>
      <c r="F9" s="26">
        <v>355</v>
      </c>
      <c r="G9" s="3">
        <v>23000</v>
      </c>
      <c r="H9" s="4">
        <v>42126</v>
      </c>
      <c r="I9" s="2" t="str">
        <f t="shared" si="0"/>
        <v>2015년</v>
      </c>
      <c r="J9" s="6" t="str">
        <f t="shared" si="1"/>
        <v/>
      </c>
    </row>
    <row r="10" spans="2:10" ht="18" customHeight="1" x14ac:dyDescent="0.3">
      <c r="B10" s="5" t="s">
        <v>13</v>
      </c>
      <c r="C10" s="2" t="s">
        <v>22</v>
      </c>
      <c r="D10" s="2" t="s">
        <v>26</v>
      </c>
      <c r="E10" s="2" t="s">
        <v>30</v>
      </c>
      <c r="F10" s="26">
        <v>355</v>
      </c>
      <c r="G10" s="3">
        <v>39900</v>
      </c>
      <c r="H10" s="4">
        <v>42827</v>
      </c>
      <c r="I10" s="2" t="str">
        <f t="shared" si="0"/>
        <v>2017년</v>
      </c>
      <c r="J10" s="6" t="str">
        <f t="shared" si="1"/>
        <v>시즌 한정</v>
      </c>
    </row>
    <row r="11" spans="2:10" ht="18" customHeight="1" x14ac:dyDescent="0.3">
      <c r="B11" s="5" t="s">
        <v>14</v>
      </c>
      <c r="C11" s="2" t="s">
        <v>23</v>
      </c>
      <c r="D11" s="2" t="s">
        <v>28</v>
      </c>
      <c r="E11" s="2" t="s">
        <v>29</v>
      </c>
      <c r="F11" s="26">
        <v>500</v>
      </c>
      <c r="G11" s="3">
        <v>23000</v>
      </c>
      <c r="H11" s="4">
        <v>42753</v>
      </c>
      <c r="I11" s="2" t="str">
        <f t="shared" si="0"/>
        <v>2017년</v>
      </c>
      <c r="J11" s="6" t="str">
        <f t="shared" si="1"/>
        <v/>
      </c>
    </row>
    <row r="12" spans="2:10" ht="18" customHeight="1" thickBot="1" x14ac:dyDescent="0.35">
      <c r="B12" s="17" t="s">
        <v>15</v>
      </c>
      <c r="C12" s="9" t="s">
        <v>24</v>
      </c>
      <c r="D12" s="9" t="s">
        <v>27</v>
      </c>
      <c r="E12" s="9" t="s">
        <v>30</v>
      </c>
      <c r="F12" s="27">
        <v>600</v>
      </c>
      <c r="G12" s="18">
        <v>11000</v>
      </c>
      <c r="H12" s="19">
        <v>41822</v>
      </c>
      <c r="I12" s="2" t="str">
        <f t="shared" si="0"/>
        <v>2014년</v>
      </c>
      <c r="J12" s="6" t="str">
        <f t="shared" si="1"/>
        <v/>
      </c>
    </row>
    <row r="13" spans="2:10" ht="18" customHeight="1" x14ac:dyDescent="0.3">
      <c r="B13" s="12" t="s">
        <v>31</v>
      </c>
      <c r="C13" s="13"/>
      <c r="D13" s="13"/>
      <c r="E13" s="14">
        <f>COUNTIF(H5:H12,"&gt;=2017-1-1")</f>
        <v>4</v>
      </c>
      <c r="F13" s="15"/>
      <c r="G13" s="13" t="s">
        <v>33</v>
      </c>
      <c r="H13" s="13"/>
      <c r="I13" s="13"/>
      <c r="J13" s="16">
        <f>LARGE(용량,2)</f>
        <v>500</v>
      </c>
    </row>
    <row r="14" spans="2:10" ht="29.25" customHeight="1" thickBot="1" x14ac:dyDescent="0.35">
      <c r="B14" s="7" t="s">
        <v>32</v>
      </c>
      <c r="C14" s="8"/>
      <c r="D14" s="8"/>
      <c r="E14" s="9">
        <f>ROUND(DSUM(B4:H12,6,E4:E5),-3)</f>
        <v>149000</v>
      </c>
      <c r="F14" s="10"/>
      <c r="G14" s="24" t="s">
        <v>1</v>
      </c>
      <c r="H14" s="9" t="s">
        <v>16</v>
      </c>
      <c r="I14" s="25" t="s">
        <v>5</v>
      </c>
      <c r="J14" s="11">
        <f>VLOOKUP(H14,$C$4:$H$12,5,0)</f>
        <v>40000</v>
      </c>
    </row>
  </sheetData>
  <mergeCells count="4">
    <mergeCell ref="B14:D14"/>
    <mergeCell ref="B13:D13"/>
    <mergeCell ref="F13:F14"/>
    <mergeCell ref="G13:I13"/>
  </mergeCells>
  <phoneticPr fontId="2" type="noConversion"/>
  <conditionalFormatting sqref="B5:J12">
    <cfRule type="expression" dxfId="8" priority="1">
      <formula>$G5:$G12&lt;=20000</formula>
    </cfRule>
  </conditionalFormatting>
  <dataValidations count="1">
    <dataValidation type="list" allowBlank="1" showInputMessage="1" showErrorMessage="1" sqref="H14" xr:uid="{2324C5D1-F772-47BE-A974-3FC2AB4740D1}">
      <formula1>$C$5:$C$12</formula1>
    </dataValidation>
  </dataValidations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7348D-A824-4411-9710-605B2EB540D7}">
  <dimension ref="B1:H21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8" width="12.75"/>
  </cols>
  <sheetData>
    <row r="1" spans="2:8" ht="17.25" thickBot="1" x14ac:dyDescent="0.35"/>
    <row r="2" spans="2:8" ht="27" x14ac:dyDescent="0.3">
      <c r="B2" s="20" t="s">
        <v>0</v>
      </c>
      <c r="C2" s="21" t="s">
        <v>1</v>
      </c>
      <c r="D2" s="21" t="s">
        <v>2</v>
      </c>
      <c r="E2" s="21" t="s">
        <v>3</v>
      </c>
      <c r="F2" s="21" t="s">
        <v>4</v>
      </c>
      <c r="G2" s="22" t="s">
        <v>5</v>
      </c>
      <c r="H2" s="21" t="s">
        <v>6</v>
      </c>
    </row>
    <row r="3" spans="2:8" x14ac:dyDescent="0.3">
      <c r="B3" s="5" t="s">
        <v>9</v>
      </c>
      <c r="C3" s="2" t="s">
        <v>17</v>
      </c>
      <c r="D3" s="2" t="s">
        <v>26</v>
      </c>
      <c r="E3" s="2" t="s">
        <v>29</v>
      </c>
      <c r="F3" s="26">
        <v>335</v>
      </c>
      <c r="G3" s="3">
        <v>38300</v>
      </c>
      <c r="H3" s="4">
        <v>42654</v>
      </c>
    </row>
    <row r="4" spans="2:8" x14ac:dyDescent="0.3">
      <c r="B4" s="5" t="s">
        <v>10</v>
      </c>
      <c r="C4" s="2" t="s">
        <v>18</v>
      </c>
      <c r="D4" s="2" t="s">
        <v>26</v>
      </c>
      <c r="E4" s="2" t="s">
        <v>29</v>
      </c>
      <c r="F4" s="26">
        <v>473</v>
      </c>
      <c r="G4" s="3">
        <v>33000</v>
      </c>
      <c r="H4" s="4">
        <v>42827</v>
      </c>
    </row>
    <row r="5" spans="2:8" x14ac:dyDescent="0.3">
      <c r="B5" s="5" t="s">
        <v>11</v>
      </c>
      <c r="C5" s="2" t="s">
        <v>19</v>
      </c>
      <c r="D5" s="2" t="s">
        <v>27</v>
      </c>
      <c r="E5" s="2" t="s">
        <v>29</v>
      </c>
      <c r="F5" s="26">
        <v>350</v>
      </c>
      <c r="G5" s="3">
        <v>29800</v>
      </c>
      <c r="H5" s="4">
        <v>42737</v>
      </c>
    </row>
    <row r="6" spans="2:8" x14ac:dyDescent="0.3">
      <c r="B6" s="5" t="s">
        <v>12</v>
      </c>
      <c r="C6" s="2" t="s">
        <v>20</v>
      </c>
      <c r="D6" s="2" t="s">
        <v>28</v>
      </c>
      <c r="E6" s="2" t="s">
        <v>30</v>
      </c>
      <c r="F6" s="26">
        <v>473</v>
      </c>
      <c r="G6" s="3">
        <v>18000</v>
      </c>
      <c r="H6" s="4">
        <v>41398</v>
      </c>
    </row>
    <row r="7" spans="2:8" x14ac:dyDescent="0.3">
      <c r="B7" s="5" t="s">
        <v>25</v>
      </c>
      <c r="C7" s="2" t="s">
        <v>21</v>
      </c>
      <c r="D7" s="2" t="s">
        <v>28</v>
      </c>
      <c r="E7" s="2" t="s">
        <v>29</v>
      </c>
      <c r="F7" s="26">
        <v>355</v>
      </c>
      <c r="G7" s="3">
        <v>23000</v>
      </c>
      <c r="H7" s="4">
        <v>42126</v>
      </c>
    </row>
    <row r="8" spans="2:8" x14ac:dyDescent="0.3">
      <c r="B8" s="5" t="s">
        <v>13</v>
      </c>
      <c r="C8" s="2" t="s">
        <v>22</v>
      </c>
      <c r="D8" s="2" t="s">
        <v>26</v>
      </c>
      <c r="E8" s="2" t="s">
        <v>30</v>
      </c>
      <c r="F8" s="26">
        <v>355</v>
      </c>
      <c r="G8" s="3">
        <v>39900</v>
      </c>
      <c r="H8" s="4">
        <v>42827</v>
      </c>
    </row>
    <row r="9" spans="2:8" x14ac:dyDescent="0.3">
      <c r="B9" s="5" t="s">
        <v>14</v>
      </c>
      <c r="C9" s="2" t="s">
        <v>23</v>
      </c>
      <c r="D9" s="2" t="s">
        <v>28</v>
      </c>
      <c r="E9" s="2" t="s">
        <v>29</v>
      </c>
      <c r="F9" s="26">
        <v>500</v>
      </c>
      <c r="G9" s="3">
        <v>23000</v>
      </c>
      <c r="H9" s="4">
        <v>42753</v>
      </c>
    </row>
    <row r="10" spans="2:8" x14ac:dyDescent="0.3">
      <c r="B10" s="28" t="s">
        <v>15</v>
      </c>
      <c r="C10" s="29" t="s">
        <v>24</v>
      </c>
      <c r="D10" s="29" t="s">
        <v>27</v>
      </c>
      <c r="E10" s="29" t="s">
        <v>30</v>
      </c>
      <c r="F10" s="30">
        <v>600</v>
      </c>
      <c r="G10" s="31">
        <v>11000</v>
      </c>
      <c r="H10" s="32">
        <v>41822</v>
      </c>
    </row>
    <row r="11" spans="2:8" x14ac:dyDescent="0.3">
      <c r="B11" s="33" t="s">
        <v>34</v>
      </c>
      <c r="C11" s="33"/>
      <c r="D11" s="33"/>
      <c r="E11" s="33"/>
      <c r="F11" s="33"/>
      <c r="G11" s="33"/>
      <c r="H11" s="34">
        <f>AVERAGE(G3:G10)</f>
        <v>27000</v>
      </c>
    </row>
    <row r="13" spans="2:8" ht="17.25" thickBot="1" x14ac:dyDescent="0.35"/>
    <row r="14" spans="2:8" x14ac:dyDescent="0.3">
      <c r="B14" s="21" t="s">
        <v>2</v>
      </c>
      <c r="C14" s="21" t="s">
        <v>4</v>
      </c>
    </row>
    <row r="15" spans="2:8" x14ac:dyDescent="0.3">
      <c r="B15" t="s">
        <v>35</v>
      </c>
      <c r="C15" t="s">
        <v>36</v>
      </c>
    </row>
    <row r="17" spans="2:5" ht="17.25" thickBot="1" x14ac:dyDescent="0.35"/>
    <row r="18" spans="2:5" ht="27" x14ac:dyDescent="0.3">
      <c r="B18" s="21" t="s">
        <v>1</v>
      </c>
      <c r="C18" s="21" t="s">
        <v>3</v>
      </c>
      <c r="D18" s="21" t="s">
        <v>4</v>
      </c>
      <c r="E18" s="22" t="s">
        <v>5</v>
      </c>
    </row>
    <row r="19" spans="2:5" x14ac:dyDescent="0.3">
      <c r="B19" s="2" t="s">
        <v>20</v>
      </c>
      <c r="C19" s="2" t="s">
        <v>30</v>
      </c>
      <c r="D19" s="26">
        <v>473</v>
      </c>
      <c r="E19" s="3">
        <v>18000</v>
      </c>
    </row>
    <row r="20" spans="2:5" x14ac:dyDescent="0.3">
      <c r="B20" s="2" t="s">
        <v>23</v>
      </c>
      <c r="C20" s="2" t="s">
        <v>29</v>
      </c>
      <c r="D20" s="26">
        <v>500</v>
      </c>
      <c r="E20" s="3">
        <v>23000</v>
      </c>
    </row>
    <row r="21" spans="2:5" x14ac:dyDescent="0.3">
      <c r="B21" s="29" t="s">
        <v>24</v>
      </c>
      <c r="C21" s="29" t="s">
        <v>30</v>
      </c>
      <c r="D21" s="30">
        <v>600</v>
      </c>
      <c r="E21" s="31">
        <v>11000</v>
      </c>
    </row>
  </sheetData>
  <mergeCells count="1">
    <mergeCell ref="B11:G11"/>
  </mergeCells>
  <phoneticPr fontId="2" type="noConversion"/>
  <conditionalFormatting sqref="B3:H10">
    <cfRule type="expression" dxfId="7" priority="1">
      <formula>$G3:$G10&lt;=20000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315E-5A0B-4E20-A394-4F3EE24D8D15}">
  <dimension ref="B1:H18"/>
  <sheetViews>
    <sheetView workbookViewId="0">
      <selection activeCell="F7" sqref="F7"/>
    </sheetView>
  </sheetViews>
  <sheetFormatPr defaultRowHeight="16.5" x14ac:dyDescent="0.3"/>
  <cols>
    <col min="1" max="1" width="1.625" customWidth="1"/>
    <col min="2" max="8" width="12.75"/>
  </cols>
  <sheetData>
    <row r="1" spans="2:8" ht="17.25" thickBot="1" x14ac:dyDescent="0.35"/>
    <row r="2" spans="2:8" ht="27" x14ac:dyDescent="0.3">
      <c r="B2" s="20" t="s">
        <v>0</v>
      </c>
      <c r="C2" s="21" t="s">
        <v>1</v>
      </c>
      <c r="D2" s="21" t="s">
        <v>2</v>
      </c>
      <c r="E2" s="21" t="s">
        <v>3</v>
      </c>
      <c r="F2" s="21" t="s">
        <v>4</v>
      </c>
      <c r="G2" s="22" t="s">
        <v>5</v>
      </c>
      <c r="H2" s="21" t="s">
        <v>6</v>
      </c>
    </row>
    <row r="3" spans="2:8" x14ac:dyDescent="0.3">
      <c r="B3" s="5" t="s">
        <v>12</v>
      </c>
      <c r="C3" s="2" t="s">
        <v>20</v>
      </c>
      <c r="D3" s="2" t="s">
        <v>28</v>
      </c>
      <c r="E3" s="2" t="s">
        <v>30</v>
      </c>
      <c r="F3" s="26">
        <v>473</v>
      </c>
      <c r="G3" s="42">
        <v>18000</v>
      </c>
      <c r="H3" s="4">
        <v>41398</v>
      </c>
    </row>
    <row r="4" spans="2:8" x14ac:dyDescent="0.3">
      <c r="B4" s="5" t="s">
        <v>25</v>
      </c>
      <c r="C4" s="2" t="s">
        <v>21</v>
      </c>
      <c r="D4" s="2" t="s">
        <v>28</v>
      </c>
      <c r="E4" s="2" t="s">
        <v>29</v>
      </c>
      <c r="F4" s="26">
        <v>355</v>
      </c>
      <c r="G4" s="42">
        <v>23000</v>
      </c>
      <c r="H4" s="4">
        <v>42126</v>
      </c>
    </row>
    <row r="5" spans="2:8" x14ac:dyDescent="0.3">
      <c r="B5" s="5" t="s">
        <v>14</v>
      </c>
      <c r="C5" s="2" t="s">
        <v>23</v>
      </c>
      <c r="D5" s="2" t="s">
        <v>28</v>
      </c>
      <c r="E5" s="2" t="s">
        <v>29</v>
      </c>
      <c r="F5" s="26">
        <v>500</v>
      </c>
      <c r="G5" s="42">
        <v>23000</v>
      </c>
      <c r="H5" s="4">
        <v>42753</v>
      </c>
    </row>
    <row r="6" spans="2:8" x14ac:dyDescent="0.3">
      <c r="B6" s="5"/>
      <c r="C6" s="2"/>
      <c r="D6" s="35" t="s">
        <v>41</v>
      </c>
      <c r="E6" s="2"/>
      <c r="F6" s="26"/>
      <c r="G6" s="42">
        <f>SUBTOTAL(1,G3:G5)</f>
        <v>21333.333333333332</v>
      </c>
      <c r="H6" s="4"/>
    </row>
    <row r="7" spans="2:8" x14ac:dyDescent="0.3">
      <c r="B7" s="5"/>
      <c r="C7" s="2">
        <f>SUBTOTAL(3,C3:C5)</f>
        <v>3</v>
      </c>
      <c r="D7" s="35" t="s">
        <v>38</v>
      </c>
      <c r="E7" s="2"/>
      <c r="F7" s="26"/>
      <c r="G7" s="42"/>
      <c r="H7" s="4"/>
    </row>
    <row r="8" spans="2:8" x14ac:dyDescent="0.3">
      <c r="B8" s="5" t="s">
        <v>9</v>
      </c>
      <c r="C8" s="2" t="s">
        <v>17</v>
      </c>
      <c r="D8" s="2" t="s">
        <v>26</v>
      </c>
      <c r="E8" s="2" t="s">
        <v>29</v>
      </c>
      <c r="F8" s="26">
        <v>335</v>
      </c>
      <c r="G8" s="42">
        <v>40000</v>
      </c>
      <c r="H8" s="4">
        <v>42654</v>
      </c>
    </row>
    <row r="9" spans="2:8" x14ac:dyDescent="0.3">
      <c r="B9" s="5" t="s">
        <v>10</v>
      </c>
      <c r="C9" s="2" t="s">
        <v>18</v>
      </c>
      <c r="D9" s="2" t="s">
        <v>26</v>
      </c>
      <c r="E9" s="2" t="s">
        <v>29</v>
      </c>
      <c r="F9" s="26">
        <v>473</v>
      </c>
      <c r="G9" s="42">
        <v>33000</v>
      </c>
      <c r="H9" s="4">
        <v>42827</v>
      </c>
    </row>
    <row r="10" spans="2:8" x14ac:dyDescent="0.3">
      <c r="B10" s="5" t="s">
        <v>13</v>
      </c>
      <c r="C10" s="2" t="s">
        <v>22</v>
      </c>
      <c r="D10" s="2" t="s">
        <v>26</v>
      </c>
      <c r="E10" s="2" t="s">
        <v>30</v>
      </c>
      <c r="F10" s="26">
        <v>355</v>
      </c>
      <c r="G10" s="42">
        <v>39900</v>
      </c>
      <c r="H10" s="4">
        <v>42827</v>
      </c>
    </row>
    <row r="11" spans="2:8" x14ac:dyDescent="0.3">
      <c r="B11" s="5"/>
      <c r="C11" s="2"/>
      <c r="D11" s="35" t="s">
        <v>42</v>
      </c>
      <c r="E11" s="2"/>
      <c r="F11" s="26"/>
      <c r="G11" s="42">
        <f>SUBTOTAL(1,G8:G10)</f>
        <v>37633.333333333336</v>
      </c>
      <c r="H11" s="4"/>
    </row>
    <row r="12" spans="2:8" x14ac:dyDescent="0.3">
      <c r="B12" s="5"/>
      <c r="C12" s="2">
        <f>SUBTOTAL(3,C8:C10)</f>
        <v>3</v>
      </c>
      <c r="D12" s="35" t="s">
        <v>39</v>
      </c>
      <c r="E12" s="2"/>
      <c r="F12" s="26"/>
      <c r="G12" s="42"/>
      <c r="H12" s="4"/>
    </row>
    <row r="13" spans="2:8" x14ac:dyDescent="0.3">
      <c r="B13" s="5" t="s">
        <v>11</v>
      </c>
      <c r="C13" s="2" t="s">
        <v>19</v>
      </c>
      <c r="D13" s="2" t="s">
        <v>27</v>
      </c>
      <c r="E13" s="2" t="s">
        <v>29</v>
      </c>
      <c r="F13" s="26">
        <v>350</v>
      </c>
      <c r="G13" s="42">
        <v>29800</v>
      </c>
      <c r="H13" s="4">
        <v>42737</v>
      </c>
    </row>
    <row r="14" spans="2:8" ht="17.25" thickBot="1" x14ac:dyDescent="0.35">
      <c r="B14" s="17" t="s">
        <v>15</v>
      </c>
      <c r="C14" s="9" t="s">
        <v>24</v>
      </c>
      <c r="D14" s="9" t="s">
        <v>27</v>
      </c>
      <c r="E14" s="9" t="s">
        <v>30</v>
      </c>
      <c r="F14" s="27">
        <v>600</v>
      </c>
      <c r="G14" s="43">
        <v>11000</v>
      </c>
      <c r="H14" s="19">
        <v>41822</v>
      </c>
    </row>
    <row r="15" spans="2:8" x14ac:dyDescent="0.3">
      <c r="B15" s="36"/>
      <c r="C15" s="36"/>
      <c r="D15" s="40" t="s">
        <v>43</v>
      </c>
      <c r="E15" s="36"/>
      <c r="F15" s="37"/>
      <c r="G15" s="41">
        <f>SUBTOTAL(1,G13:G14)</f>
        <v>20400</v>
      </c>
      <c r="H15" s="39"/>
    </row>
    <row r="16" spans="2:8" x14ac:dyDescent="0.3">
      <c r="B16" s="36"/>
      <c r="C16" s="36">
        <f>SUBTOTAL(3,C13:C14)</f>
        <v>2</v>
      </c>
      <c r="D16" s="40" t="s">
        <v>40</v>
      </c>
      <c r="E16" s="36"/>
      <c r="F16" s="37"/>
      <c r="G16" s="41"/>
      <c r="H16" s="39"/>
    </row>
    <row r="17" spans="2:8" x14ac:dyDescent="0.3">
      <c r="B17" s="36"/>
      <c r="C17" s="36"/>
      <c r="D17" s="40" t="s">
        <v>44</v>
      </c>
      <c r="E17" s="36"/>
      <c r="F17" s="37"/>
      <c r="G17" s="41">
        <f>SUBTOTAL(1,G3:G14)</f>
        <v>27212.5</v>
      </c>
      <c r="H17" s="39"/>
    </row>
    <row r="18" spans="2:8" x14ac:dyDescent="0.3">
      <c r="B18" s="36"/>
      <c r="C18" s="36">
        <f>SUBTOTAL(3,C3:C14)</f>
        <v>8</v>
      </c>
      <c r="D18" s="40" t="s">
        <v>37</v>
      </c>
      <c r="E18" s="36"/>
      <c r="F18" s="37"/>
      <c r="G18" s="38"/>
      <c r="H18" s="39"/>
    </row>
  </sheetData>
  <sortState xmlns:xlrd2="http://schemas.microsoft.com/office/spreadsheetml/2017/richdata2" ref="B3:H14">
    <sortCondition descending="1" ref="D3:D14"/>
  </sortState>
  <phoneticPr fontId="2" type="noConversion"/>
  <conditionalFormatting sqref="B18:H18">
    <cfRule type="expression" dxfId="6" priority="20">
      <formula>$G18:$G27&lt;=20000</formula>
    </cfRule>
  </conditionalFormatting>
  <conditionalFormatting sqref="B3:H3 B13:H15">
    <cfRule type="expression" dxfId="5" priority="24">
      <formula>$G3:$G14&lt;=20000</formula>
    </cfRule>
  </conditionalFormatting>
  <conditionalFormatting sqref="B7:H7">
    <cfRule type="expression" dxfId="4" priority="27">
      <formula>$G7:$G21&lt;=20000</formula>
    </cfRule>
  </conditionalFormatting>
  <conditionalFormatting sqref="B12:H12">
    <cfRule type="expression" dxfId="3" priority="31">
      <formula>$G12:$G24&lt;=20000</formula>
    </cfRule>
  </conditionalFormatting>
  <conditionalFormatting sqref="B16:H17">
    <cfRule type="expression" dxfId="2" priority="33">
      <formula>$G16:$G26&lt;=20000</formula>
    </cfRule>
  </conditionalFormatting>
  <conditionalFormatting sqref="B8:H11">
    <cfRule type="expression" dxfId="1" priority="40">
      <formula>$G8:$G21&lt;=20000</formula>
    </cfRule>
  </conditionalFormatting>
  <conditionalFormatting sqref="B4:H6">
    <cfRule type="expression" dxfId="0" priority="41">
      <formula>$G4:$G19&lt;=20000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용량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sejong2021</dc:creator>
  <cp:lastModifiedBy>sejong2021</cp:lastModifiedBy>
  <dcterms:created xsi:type="dcterms:W3CDTF">2022-07-07T05:02:02Z</dcterms:created>
  <dcterms:modified xsi:type="dcterms:W3CDTF">2022-07-07T06:54:32Z</dcterms:modified>
</cp:coreProperties>
</file>