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응귱\엑셀\"/>
    </mc:Choice>
  </mc:AlternateContent>
  <xr:revisionPtr revIDLastSave="0" documentId="13_ncr:1_{C4D95E53-5055-4F99-828E-25B8924D4621}" xr6:coauthVersionLast="47" xr6:coauthVersionMax="47" xr10:uidLastSave="{00000000-0000-0000-0000-000000000000}"/>
  <bookViews>
    <workbookView xWindow="-120" yWindow="-120" windowWidth="29040" windowHeight="15840" xr2:uid="{C8F9C473-7AB4-4C9E-AC05-8304304E3800}"/>
  </bookViews>
  <sheets>
    <sheet name="제1작업" sheetId="1" r:id="rId1"/>
    <sheet name="제2작업" sheetId="2" r:id="rId2"/>
    <sheet name="제3작업" sheetId="5" r:id="rId3"/>
    <sheet name="제4작업" sheetId="6" r:id="rId4"/>
  </sheets>
  <definedNames>
    <definedName name="_xlnm._FilterDatabase" localSheetId="1" hidden="1">제2작업!$B$2:$H$11</definedName>
    <definedName name="_xlnm.Criteria" localSheetId="1">제2작업!$B$14:$C$16</definedName>
    <definedName name="_xlnm.Extract" localSheetId="1">제2작업!$B$18:$E$18</definedName>
    <definedName name="급여">제1작업!$H$5:$H$12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1" l="1"/>
  <c r="I6" i="1"/>
  <c r="I7" i="1"/>
  <c r="I8" i="1"/>
  <c r="I9" i="1"/>
  <c r="I10" i="1"/>
  <c r="I11" i="1"/>
  <c r="I12" i="1"/>
  <c r="I5" i="1"/>
  <c r="H17" i="5"/>
  <c r="H15" i="5"/>
  <c r="H10" i="5"/>
  <c r="H5" i="5"/>
  <c r="C16" i="5"/>
  <c r="C11" i="5"/>
  <c r="C6" i="5"/>
  <c r="C18" i="5" s="1"/>
  <c r="H11" i="2"/>
  <c r="B15" i="2"/>
  <c r="J13" i="1"/>
  <c r="J14" i="1"/>
  <c r="E14" i="1"/>
  <c r="E13" i="1"/>
  <c r="J6" i="1"/>
  <c r="J7" i="1"/>
  <c r="J8" i="1"/>
  <c r="J9" i="1"/>
  <c r="J10" i="1"/>
  <c r="J11" i="1"/>
  <c r="J12" i="1"/>
</calcChain>
</file>

<file path=xl/sharedStrings.xml><?xml version="1.0" encoding="utf-8"?>
<sst xmlns="http://schemas.openxmlformats.org/spreadsheetml/2006/main" count="149" uniqueCount="45">
  <si>
    <t>사원코드</t>
    <phoneticPr fontId="2" type="noConversion"/>
  </si>
  <si>
    <t>이름</t>
    <phoneticPr fontId="2" type="noConversion"/>
  </si>
  <si>
    <t>발령부서</t>
    <phoneticPr fontId="2" type="noConversion"/>
  </si>
  <si>
    <t>발령구분</t>
    <phoneticPr fontId="2" type="noConversion"/>
  </si>
  <si>
    <t>근속기간</t>
    <phoneticPr fontId="2" type="noConversion"/>
  </si>
  <si>
    <t>출생년</t>
    <phoneticPr fontId="2" type="noConversion"/>
  </si>
  <si>
    <t>급여
(단위:원)</t>
    <phoneticPr fontId="2" type="noConversion"/>
  </si>
  <si>
    <t>출생년
순위</t>
    <phoneticPr fontId="2" type="noConversion"/>
  </si>
  <si>
    <t>비고</t>
    <phoneticPr fontId="2" type="noConversion"/>
  </si>
  <si>
    <t>PE-205</t>
  </si>
  <si>
    <t>PE-205</t>
    <phoneticPr fontId="2" type="noConversion"/>
  </si>
  <si>
    <t>PE-107</t>
    <phoneticPr fontId="2" type="noConversion"/>
  </si>
  <si>
    <t>TE-106</t>
    <phoneticPr fontId="2" type="noConversion"/>
  </si>
  <si>
    <t>PE-301</t>
    <phoneticPr fontId="2" type="noConversion"/>
  </si>
  <si>
    <t>TE-103</t>
    <phoneticPr fontId="2" type="noConversion"/>
  </si>
  <si>
    <t>PE-202</t>
    <phoneticPr fontId="2" type="noConversion"/>
  </si>
  <si>
    <t>TE-208</t>
    <phoneticPr fontId="2" type="noConversion"/>
  </si>
  <si>
    <t>TE-304</t>
    <phoneticPr fontId="2" type="noConversion"/>
  </si>
  <si>
    <t>김지은</t>
    <phoneticPr fontId="2" type="noConversion"/>
  </si>
  <si>
    <t>노승일</t>
    <phoneticPr fontId="2" type="noConversion"/>
  </si>
  <si>
    <t>김선정</t>
    <phoneticPr fontId="2" type="noConversion"/>
  </si>
  <si>
    <t>박성호</t>
    <phoneticPr fontId="2" type="noConversion"/>
  </si>
  <si>
    <t>배현진</t>
    <phoneticPr fontId="2" type="noConversion"/>
  </si>
  <si>
    <t>서은하</t>
    <phoneticPr fontId="2" type="noConversion"/>
  </si>
  <si>
    <t>장근오</t>
    <phoneticPr fontId="2" type="noConversion"/>
  </si>
  <si>
    <t>김재국</t>
    <phoneticPr fontId="2" type="noConversion"/>
  </si>
  <si>
    <t>재무관리부</t>
    <phoneticPr fontId="2" type="noConversion"/>
  </si>
  <si>
    <t>배송부</t>
    <phoneticPr fontId="2" type="noConversion"/>
  </si>
  <si>
    <t>식료사업부</t>
    <phoneticPr fontId="2" type="noConversion"/>
  </si>
  <si>
    <t>복직</t>
    <phoneticPr fontId="2" type="noConversion"/>
  </si>
  <si>
    <t>이동</t>
    <phoneticPr fontId="2" type="noConversion"/>
  </si>
  <si>
    <t>채용</t>
    <phoneticPr fontId="2" type="noConversion"/>
  </si>
  <si>
    <t>발령구분이 복직인 사원수</t>
    <phoneticPr fontId="2" type="noConversion"/>
  </si>
  <si>
    <t>최저 급여(단위:원)</t>
    <phoneticPr fontId="2" type="noConversion"/>
  </si>
  <si>
    <t>재무관리부 급여(단위:원) 평균</t>
    <phoneticPr fontId="2" type="noConversion"/>
  </si>
  <si>
    <t>급여(단위:원) 전체 평균</t>
    <phoneticPr fontId="2" type="noConversion"/>
  </si>
  <si>
    <t>&lt;=2</t>
    <phoneticPr fontId="2" type="noConversion"/>
  </si>
  <si>
    <t>재무관리부 개수</t>
  </si>
  <si>
    <t>배송부 개수</t>
  </si>
  <si>
    <t>식료사업부 개수</t>
  </si>
  <si>
    <t>전체 개수</t>
  </si>
  <si>
    <t>재무관리부 평균</t>
  </si>
  <si>
    <t>배송부 평균</t>
  </si>
  <si>
    <t>식료사업부 평균</t>
  </si>
  <si>
    <t>전체 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</si>
</sst>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&quot;년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41" fontId="3" fillId="0" borderId="0" xfId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41" fontId="3" fillId="0" borderId="1" xfId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41" fontId="3" fillId="0" borderId="8" xfId="1" applyFont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8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9"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sz="2000" b="1">
                <a:solidFill>
                  <a:schemeClr val="tx1"/>
                </a:solidFill>
              </a:rPr>
              <a:t>배송부 및 식료사업부 급여 현황</a:t>
            </a:r>
            <a:endParaRPr lang="en-US" sz="2000" b="1">
              <a:solidFill>
                <a:schemeClr val="tx1"/>
              </a:solidFill>
            </a:endParaRPr>
          </a:p>
        </c:rich>
      </c:tx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급여(단위:원)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D63-427C-A674-CE7DB97D09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(제1작업!$C$6:$C$7,제1작업!$C$9:$C$12)</c:f>
              <c:strCache>
                <c:ptCount val="6"/>
                <c:pt idx="0">
                  <c:v>노승일</c:v>
                </c:pt>
                <c:pt idx="1">
                  <c:v>김선정</c:v>
                </c:pt>
                <c:pt idx="2">
                  <c:v>박성호</c:v>
                </c:pt>
                <c:pt idx="3">
                  <c:v>서은하</c:v>
                </c:pt>
                <c:pt idx="4">
                  <c:v>장근오</c:v>
                </c:pt>
                <c:pt idx="5">
                  <c:v>김재국</c:v>
                </c:pt>
              </c:strCache>
            </c:strRef>
          </c:cat>
          <c:val>
            <c:numRef>
              <c:f>(제1작업!$H$6:$H$7,제1작업!$H$9:$H$12)</c:f>
              <c:numCache>
                <c:formatCode>_(* #,##0_);_(* \(#,##0\);_(* "-"_);_(@_)</c:formatCode>
                <c:ptCount val="6"/>
                <c:pt idx="0">
                  <c:v>4926000</c:v>
                </c:pt>
                <c:pt idx="1">
                  <c:v>1886000</c:v>
                </c:pt>
                <c:pt idx="2">
                  <c:v>2386000</c:v>
                </c:pt>
                <c:pt idx="3">
                  <c:v>4436000</c:v>
                </c:pt>
                <c:pt idx="4">
                  <c:v>2350000</c:v>
                </c:pt>
                <c:pt idx="5">
                  <c:v>1786000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63-427C-A674-CE7DB97D0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498654096"/>
        <c:axId val="498652456"/>
      </c:barChart>
      <c:lineChart>
        <c:grouping val="standard"/>
        <c:varyColors val="0"/>
        <c:ser>
          <c:idx val="0"/>
          <c:order val="0"/>
          <c:tx>
            <c:strRef>
              <c:f>제1작업!$F$4</c:f>
              <c:strCache>
                <c:ptCount val="1"/>
                <c:pt idx="0">
                  <c:v>근속기간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(제1작업!$C$6:$C$7,제1작업!$C$9:$C$12)</c:f>
              <c:strCache>
                <c:ptCount val="6"/>
                <c:pt idx="0">
                  <c:v>노승일</c:v>
                </c:pt>
                <c:pt idx="1">
                  <c:v>김선정</c:v>
                </c:pt>
                <c:pt idx="2">
                  <c:v>박성호</c:v>
                </c:pt>
                <c:pt idx="3">
                  <c:v>서은하</c:v>
                </c:pt>
                <c:pt idx="4">
                  <c:v>장근오</c:v>
                </c:pt>
                <c:pt idx="5">
                  <c:v>김재국</c:v>
                </c:pt>
              </c:strCache>
            </c:strRef>
          </c:cat>
          <c:val>
            <c:numRef>
              <c:f>(제1작업!$F$6:$F$7,제1작업!$F$9:$F$12)</c:f>
              <c:numCache>
                <c:formatCode>#,##0"년"</c:formatCode>
                <c:ptCount val="6"/>
                <c:pt idx="0">
                  <c:v>11</c:v>
                </c:pt>
                <c:pt idx="1">
                  <c:v>1</c:v>
                </c:pt>
                <c:pt idx="2">
                  <c:v>5</c:v>
                </c:pt>
                <c:pt idx="3">
                  <c:v>14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63-427C-A674-CE7DB97D0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047992"/>
        <c:axId val="496047664"/>
      </c:lineChart>
      <c:catAx>
        <c:axId val="4986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498652456"/>
        <c:crosses val="autoZero"/>
        <c:auto val="1"/>
        <c:lblAlgn val="ctr"/>
        <c:lblOffset val="100"/>
        <c:noMultiLvlLbl val="0"/>
      </c:catAx>
      <c:valAx>
        <c:axId val="498652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prstDash val="dash"/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498654096"/>
        <c:crosses val="autoZero"/>
        <c:crossBetween val="between"/>
      </c:valAx>
      <c:valAx>
        <c:axId val="496047664"/>
        <c:scaling>
          <c:orientation val="minMax"/>
        </c:scaling>
        <c:delete val="0"/>
        <c:axPos val="r"/>
        <c:numFmt formatCode="#,##0&quot;년&quot;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496047992"/>
        <c:crosses val="max"/>
        <c:crossBetween val="between"/>
        <c:majorUnit val="3"/>
      </c:valAx>
      <c:catAx>
        <c:axId val="4960479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6047664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100"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63174B-D790-436A-89F1-874E7EF0CE30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0</xdr:row>
      <xdr:rowOff>57149</xdr:rowOff>
    </xdr:from>
    <xdr:to>
      <xdr:col>6</xdr:col>
      <xdr:colOff>504826</xdr:colOff>
      <xdr:row>2</xdr:row>
      <xdr:rowOff>238124</xdr:rowOff>
    </xdr:to>
    <xdr:sp macro="" textlink="">
      <xdr:nvSpPr>
        <xdr:cNvPr id="4" name="배지 3">
          <a:extLst>
            <a:ext uri="{FF2B5EF4-FFF2-40B4-BE49-F238E27FC236}">
              <a16:creationId xmlns:a16="http://schemas.microsoft.com/office/drawing/2014/main" id="{6B840D9D-1D7F-4F25-8A7A-0465324E8184}"/>
            </a:ext>
          </a:extLst>
        </xdr:cNvPr>
        <xdr:cNvSpPr/>
      </xdr:nvSpPr>
      <xdr:spPr>
        <a:xfrm>
          <a:off x="142876" y="57149"/>
          <a:ext cx="5010150" cy="885825"/>
        </a:xfrm>
        <a:prstGeom prst="plaqu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성수물류 인사발령</a:t>
          </a:r>
        </a:p>
      </xdr:txBody>
    </xdr:sp>
    <xdr:clientData/>
  </xdr:twoCellAnchor>
  <xdr:twoCellAnchor editAs="oneCell">
    <xdr:from>
      <xdr:col>6</xdr:col>
      <xdr:colOff>904874</xdr:colOff>
      <xdr:row>0</xdr:row>
      <xdr:rowOff>133350</xdr:rowOff>
    </xdr:from>
    <xdr:to>
      <xdr:col>9</xdr:col>
      <xdr:colOff>895349</xdr:colOff>
      <xdr:row>2</xdr:row>
      <xdr:rowOff>247650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1CA5B03-2F98-4210-8B1C-532D16423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4" y="133350"/>
          <a:ext cx="2847975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356D2D0-E40E-4CB4-90A0-C1D5976028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0.24365</cdr:x>
      <cdr:y>0.12031</cdr:y>
    </cdr:from>
    <cdr:to>
      <cdr:x>0.37902</cdr:x>
      <cdr:y>0.22639</cdr:y>
    </cdr:to>
    <cdr:sp macro="" textlink="">
      <cdr:nvSpPr>
        <cdr:cNvPr id="2" name="말풍선: 모서리가 둥근 사각형 1">
          <a:extLst xmlns:a="http://schemas.openxmlformats.org/drawingml/2006/main">
            <a:ext uri="{FF2B5EF4-FFF2-40B4-BE49-F238E27FC236}">
              <a16:creationId xmlns:a16="http://schemas.microsoft.com/office/drawing/2014/main" id="{23CD77E2-F3B1-4BEC-B0E6-232D8A08C638}"/>
            </a:ext>
          </a:extLst>
        </cdr:cNvPr>
        <cdr:cNvSpPr/>
      </cdr:nvSpPr>
      <cdr:spPr>
        <a:xfrm xmlns:a="http://schemas.openxmlformats.org/drawingml/2006/main">
          <a:off x="2267107" y="732087"/>
          <a:ext cx="1259505" cy="645496"/>
        </a:xfrm>
        <a:prstGeom xmlns:a="http://schemas.openxmlformats.org/drawingml/2006/main" prst="wedgeRoundRectCallout">
          <a:avLst>
            <a:gd name="adj1" fmla="val -66458"/>
            <a:gd name="adj2" fmla="val 33232"/>
            <a:gd name="adj3" fmla="val 16667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ysClr val="windowText" lastClr="000000"/>
              </a:solidFill>
            </a:rPr>
            <a:t>경력 채용</a:t>
          </a:r>
          <a:endParaRPr lang="ko-KR">
            <a:solidFill>
              <a:sysClr val="windowText" lastClr="00000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0861-1EB9-480D-B85F-AA9597792084}">
  <dimension ref="B1:J14"/>
  <sheetViews>
    <sheetView tabSelected="1" workbookViewId="0">
      <selection activeCell="J5" sqref="J5"/>
    </sheetView>
  </sheetViews>
  <sheetFormatPr defaultColWidth="11.875" defaultRowHeight="20.25" customHeight="1" x14ac:dyDescent="0.3"/>
  <cols>
    <col min="1" max="1" width="1.625" style="1" customWidth="1"/>
    <col min="2" max="7" width="11.875" style="1"/>
    <col min="8" max="8" width="13.75" style="1" bestFit="1" customWidth="1"/>
    <col min="9" max="16384" width="11.875" style="1"/>
  </cols>
  <sheetData>
    <row r="1" spans="2:10" ht="27.75" customHeight="1" x14ac:dyDescent="0.3"/>
    <row r="2" spans="2:10" ht="27.75" customHeight="1" x14ac:dyDescent="0.3"/>
    <row r="3" spans="2:10" ht="27.75" customHeight="1" thickBot="1" x14ac:dyDescent="0.35"/>
    <row r="4" spans="2:10" ht="29.25" customHeight="1" x14ac:dyDescent="0.3">
      <c r="B4" s="23" t="s">
        <v>0</v>
      </c>
      <c r="C4" s="24" t="s">
        <v>1</v>
      </c>
      <c r="D4" s="24" t="s">
        <v>2</v>
      </c>
      <c r="E4" s="24" t="s">
        <v>3</v>
      </c>
      <c r="F4" s="24" t="s">
        <v>4</v>
      </c>
      <c r="G4" s="24" t="s">
        <v>5</v>
      </c>
      <c r="H4" s="25" t="s">
        <v>6</v>
      </c>
      <c r="I4" s="25" t="s">
        <v>7</v>
      </c>
      <c r="J4" s="26" t="s">
        <v>8</v>
      </c>
    </row>
    <row r="5" spans="2:10" ht="20.25" customHeight="1" x14ac:dyDescent="0.3">
      <c r="B5" s="8" t="s">
        <v>10</v>
      </c>
      <c r="C5" s="5" t="s">
        <v>18</v>
      </c>
      <c r="D5" s="5" t="s">
        <v>26</v>
      </c>
      <c r="E5" s="5" t="s">
        <v>29</v>
      </c>
      <c r="F5" s="28">
        <v>4</v>
      </c>
      <c r="G5" s="6">
        <v>1983</v>
      </c>
      <c r="H5" s="7">
        <v>2257000</v>
      </c>
      <c r="I5" s="5" t="str">
        <f>_xlfn.RANK.EQ(G5,G$5:G$12,1)&amp;"위"</f>
        <v>5위</v>
      </c>
      <c r="J5" s="9" t="str">
        <f>IF(LEFT(B5,2)="PE","정규직","계약직")</f>
        <v>정규직</v>
      </c>
    </row>
    <row r="6" spans="2:10" ht="20.25" customHeight="1" x14ac:dyDescent="0.3">
      <c r="B6" s="8" t="s">
        <v>11</v>
      </c>
      <c r="C6" s="5" t="s">
        <v>19</v>
      </c>
      <c r="D6" s="5" t="s">
        <v>27</v>
      </c>
      <c r="E6" s="5" t="s">
        <v>30</v>
      </c>
      <c r="F6" s="28">
        <v>11</v>
      </c>
      <c r="G6" s="6">
        <v>1979</v>
      </c>
      <c r="H6" s="7">
        <v>4926000</v>
      </c>
      <c r="I6" s="5" t="str">
        <f t="shared" ref="I6:I12" si="0">_xlfn.RANK.EQ(G6,G$5:G$12,1)&amp;"위"</f>
        <v>3위</v>
      </c>
      <c r="J6" s="9" t="str">
        <f t="shared" ref="J6:J12" si="1">IF(LEFT(B6,2)="PE","정규직","계약직")</f>
        <v>정규직</v>
      </c>
    </row>
    <row r="7" spans="2:10" ht="20.25" customHeight="1" x14ac:dyDescent="0.3">
      <c r="B7" s="8" t="s">
        <v>12</v>
      </c>
      <c r="C7" s="5" t="s">
        <v>20</v>
      </c>
      <c r="D7" s="5" t="s">
        <v>27</v>
      </c>
      <c r="E7" s="5" t="s">
        <v>31</v>
      </c>
      <c r="F7" s="28">
        <v>1</v>
      </c>
      <c r="G7" s="6">
        <v>1991</v>
      </c>
      <c r="H7" s="7">
        <v>1886000</v>
      </c>
      <c r="I7" s="5" t="str">
        <f t="shared" si="0"/>
        <v>7위</v>
      </c>
      <c r="J7" s="9" t="str">
        <f t="shared" si="1"/>
        <v>계약직</v>
      </c>
    </row>
    <row r="8" spans="2:10" ht="20.25" customHeight="1" x14ac:dyDescent="0.3">
      <c r="B8" s="8" t="s">
        <v>13</v>
      </c>
      <c r="C8" s="5" t="s">
        <v>22</v>
      </c>
      <c r="D8" s="5" t="s">
        <v>26</v>
      </c>
      <c r="E8" s="5" t="s">
        <v>30</v>
      </c>
      <c r="F8" s="28">
        <v>12</v>
      </c>
      <c r="G8" s="6">
        <v>1978</v>
      </c>
      <c r="H8" s="7">
        <v>5236000</v>
      </c>
      <c r="I8" s="5" t="str">
        <f t="shared" si="0"/>
        <v>2위</v>
      </c>
      <c r="J8" s="9" t="str">
        <f t="shared" si="1"/>
        <v>정규직</v>
      </c>
    </row>
    <row r="9" spans="2:10" ht="20.25" customHeight="1" x14ac:dyDescent="0.3">
      <c r="B9" s="8" t="s">
        <v>14</v>
      </c>
      <c r="C9" s="5" t="s">
        <v>21</v>
      </c>
      <c r="D9" s="5" t="s">
        <v>27</v>
      </c>
      <c r="E9" s="5" t="s">
        <v>30</v>
      </c>
      <c r="F9" s="28">
        <v>5</v>
      </c>
      <c r="G9" s="6">
        <v>1980</v>
      </c>
      <c r="H9" s="7">
        <v>2386000</v>
      </c>
      <c r="I9" s="5" t="str">
        <f t="shared" si="0"/>
        <v>4위</v>
      </c>
      <c r="J9" s="9" t="str">
        <f t="shared" si="1"/>
        <v>계약직</v>
      </c>
    </row>
    <row r="10" spans="2:10" ht="20.25" customHeight="1" x14ac:dyDescent="0.3">
      <c r="B10" s="8" t="s">
        <v>15</v>
      </c>
      <c r="C10" s="5" t="s">
        <v>23</v>
      </c>
      <c r="D10" s="5" t="s">
        <v>28</v>
      </c>
      <c r="E10" s="5" t="s">
        <v>30</v>
      </c>
      <c r="F10" s="28">
        <v>14</v>
      </c>
      <c r="G10" s="6">
        <v>1972</v>
      </c>
      <c r="H10" s="7">
        <v>4436000</v>
      </c>
      <c r="I10" s="5" t="str">
        <f t="shared" si="0"/>
        <v>1위</v>
      </c>
      <c r="J10" s="9" t="str">
        <f t="shared" si="1"/>
        <v>정규직</v>
      </c>
    </row>
    <row r="11" spans="2:10" ht="20.25" customHeight="1" x14ac:dyDescent="0.3">
      <c r="B11" s="8" t="s">
        <v>16</v>
      </c>
      <c r="C11" s="5" t="s">
        <v>24</v>
      </c>
      <c r="D11" s="5" t="s">
        <v>28</v>
      </c>
      <c r="E11" s="5" t="s">
        <v>31</v>
      </c>
      <c r="F11" s="28">
        <v>3</v>
      </c>
      <c r="G11" s="6">
        <v>1993</v>
      </c>
      <c r="H11" s="7">
        <v>2350000</v>
      </c>
      <c r="I11" s="5" t="str">
        <f t="shared" si="0"/>
        <v>8위</v>
      </c>
      <c r="J11" s="9" t="str">
        <f t="shared" si="1"/>
        <v>계약직</v>
      </c>
    </row>
    <row r="12" spans="2:10" ht="20.25" customHeight="1" thickBot="1" x14ac:dyDescent="0.35">
      <c r="B12" s="20" t="s">
        <v>17</v>
      </c>
      <c r="C12" s="12" t="s">
        <v>25</v>
      </c>
      <c r="D12" s="12" t="s">
        <v>28</v>
      </c>
      <c r="E12" s="12" t="s">
        <v>31</v>
      </c>
      <c r="F12" s="29">
        <v>1</v>
      </c>
      <c r="G12" s="21">
        <v>1985</v>
      </c>
      <c r="H12" s="22">
        <v>1786000</v>
      </c>
      <c r="I12" s="5" t="str">
        <f t="shared" si="0"/>
        <v>6위</v>
      </c>
      <c r="J12" s="9" t="str">
        <f t="shared" si="1"/>
        <v>계약직</v>
      </c>
    </row>
    <row r="13" spans="2:10" ht="20.25" customHeight="1" x14ac:dyDescent="0.3">
      <c r="B13" s="15" t="s">
        <v>33</v>
      </c>
      <c r="C13" s="16"/>
      <c r="D13" s="16"/>
      <c r="E13" s="17">
        <f>MIN(급여)</f>
        <v>1786000</v>
      </c>
      <c r="F13" s="18"/>
      <c r="G13" s="16" t="s">
        <v>32</v>
      </c>
      <c r="H13" s="16"/>
      <c r="I13" s="16"/>
      <c r="J13" s="19">
        <f>DCOUNT(B4:H12,,E4:E5)</f>
        <v>1</v>
      </c>
    </row>
    <row r="14" spans="2:10" ht="20.25" customHeight="1" thickBot="1" x14ac:dyDescent="0.35">
      <c r="B14" s="10" t="s">
        <v>34</v>
      </c>
      <c r="C14" s="11"/>
      <c r="D14" s="11"/>
      <c r="E14" s="12">
        <f>ROUND(DAVERAGE(B4:H12,7,D4:D5),-4)</f>
        <v>3750000</v>
      </c>
      <c r="F14" s="13"/>
      <c r="G14" s="27" t="s">
        <v>0</v>
      </c>
      <c r="H14" s="12" t="s">
        <v>9</v>
      </c>
      <c r="I14" s="27" t="s">
        <v>4</v>
      </c>
      <c r="J14" s="14">
        <f>VLOOKUP(H14,B$4:H$12,5,0)</f>
        <v>4</v>
      </c>
    </row>
  </sheetData>
  <mergeCells count="4">
    <mergeCell ref="B13:D13"/>
    <mergeCell ref="B14:D14"/>
    <mergeCell ref="F13:F14"/>
    <mergeCell ref="G13:I13"/>
  </mergeCells>
  <phoneticPr fontId="2" type="noConversion"/>
  <conditionalFormatting sqref="B5:J12">
    <cfRule type="expression" dxfId="8" priority="1">
      <formula>$H5:$H122&gt;=4000000</formula>
    </cfRule>
  </conditionalFormatting>
  <dataValidations count="1">
    <dataValidation type="list" allowBlank="1" showInputMessage="1" showErrorMessage="1" sqref="H14" xr:uid="{1B1BAD01-793A-4ECD-901C-BB12A1BC6C03}">
      <formula1>$B$5:$B$12</formula1>
    </dataValidation>
  </dataValidations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4BE0-851E-4F3E-B28E-6352B01E0828}">
  <dimension ref="B1:H22"/>
  <sheetViews>
    <sheetView workbookViewId="0">
      <selection activeCell="B18" sqref="B18:E18"/>
    </sheetView>
  </sheetViews>
  <sheetFormatPr defaultRowHeight="16.5" x14ac:dyDescent="0.3"/>
  <cols>
    <col min="1" max="1" width="1.625" customWidth="1"/>
    <col min="2" max="7" width="11.875"/>
    <col min="8" max="8" width="13.75" bestFit="1" customWidth="1"/>
  </cols>
  <sheetData>
    <row r="1" spans="2:8" ht="17.25" thickBot="1" x14ac:dyDescent="0.35"/>
    <row r="2" spans="2:8" ht="27" x14ac:dyDescent="0.3">
      <c r="B2" s="23" t="s">
        <v>0</v>
      </c>
      <c r="C2" s="24" t="s">
        <v>1</v>
      </c>
      <c r="D2" s="24" t="s">
        <v>2</v>
      </c>
      <c r="E2" s="24" t="s">
        <v>3</v>
      </c>
      <c r="F2" s="24" t="s">
        <v>4</v>
      </c>
      <c r="G2" s="24" t="s">
        <v>5</v>
      </c>
      <c r="H2" s="25" t="s">
        <v>6</v>
      </c>
    </row>
    <row r="3" spans="2:8" x14ac:dyDescent="0.3">
      <c r="B3" s="8" t="s">
        <v>10</v>
      </c>
      <c r="C3" s="5" t="s">
        <v>18</v>
      </c>
      <c r="D3" s="5" t="s">
        <v>26</v>
      </c>
      <c r="E3" s="5" t="s">
        <v>29</v>
      </c>
      <c r="F3" s="28">
        <v>4</v>
      </c>
      <c r="G3" s="6">
        <v>1983</v>
      </c>
      <c r="H3" s="7">
        <v>2594000</v>
      </c>
    </row>
    <row r="4" spans="2:8" x14ac:dyDescent="0.3">
      <c r="B4" s="8" t="s">
        <v>11</v>
      </c>
      <c r="C4" s="5" t="s">
        <v>19</v>
      </c>
      <c r="D4" s="5" t="s">
        <v>27</v>
      </c>
      <c r="E4" s="5" t="s">
        <v>30</v>
      </c>
      <c r="F4" s="28">
        <v>11</v>
      </c>
      <c r="G4" s="6">
        <v>1979</v>
      </c>
      <c r="H4" s="7">
        <v>4926000</v>
      </c>
    </row>
    <row r="5" spans="2:8" x14ac:dyDescent="0.3">
      <c r="B5" s="8" t="s">
        <v>12</v>
      </c>
      <c r="C5" s="5" t="s">
        <v>20</v>
      </c>
      <c r="D5" s="5" t="s">
        <v>27</v>
      </c>
      <c r="E5" s="5" t="s">
        <v>31</v>
      </c>
      <c r="F5" s="28">
        <v>1</v>
      </c>
      <c r="G5" s="6">
        <v>1991</v>
      </c>
      <c r="H5" s="7">
        <v>1886000</v>
      </c>
    </row>
    <row r="6" spans="2:8" x14ac:dyDescent="0.3">
      <c r="B6" s="8" t="s">
        <v>13</v>
      </c>
      <c r="C6" s="5" t="s">
        <v>22</v>
      </c>
      <c r="D6" s="5" t="s">
        <v>26</v>
      </c>
      <c r="E6" s="5" t="s">
        <v>30</v>
      </c>
      <c r="F6" s="28">
        <v>12</v>
      </c>
      <c r="G6" s="6">
        <v>1978</v>
      </c>
      <c r="H6" s="7">
        <v>5236000</v>
      </c>
    </row>
    <row r="7" spans="2:8" x14ac:dyDescent="0.3">
      <c r="B7" s="8" t="s">
        <v>14</v>
      </c>
      <c r="C7" s="5" t="s">
        <v>21</v>
      </c>
      <c r="D7" s="5" t="s">
        <v>27</v>
      </c>
      <c r="E7" s="5" t="s">
        <v>30</v>
      </c>
      <c r="F7" s="28">
        <v>5</v>
      </c>
      <c r="G7" s="6">
        <v>1980</v>
      </c>
      <c r="H7" s="7">
        <v>2386000</v>
      </c>
    </row>
    <row r="8" spans="2:8" x14ac:dyDescent="0.3">
      <c r="B8" s="8" t="s">
        <v>15</v>
      </c>
      <c r="C8" s="5" t="s">
        <v>23</v>
      </c>
      <c r="D8" s="5" t="s">
        <v>28</v>
      </c>
      <c r="E8" s="5" t="s">
        <v>30</v>
      </c>
      <c r="F8" s="28">
        <v>14</v>
      </c>
      <c r="G8" s="6">
        <v>1972</v>
      </c>
      <c r="H8" s="7">
        <v>4436000</v>
      </c>
    </row>
    <row r="9" spans="2:8" x14ac:dyDescent="0.3">
      <c r="B9" s="8" t="s">
        <v>16</v>
      </c>
      <c r="C9" s="5" t="s">
        <v>24</v>
      </c>
      <c r="D9" s="5" t="s">
        <v>28</v>
      </c>
      <c r="E9" s="5" t="s">
        <v>31</v>
      </c>
      <c r="F9" s="28">
        <v>3</v>
      </c>
      <c r="G9" s="6">
        <v>1993</v>
      </c>
      <c r="H9" s="7">
        <v>2350000</v>
      </c>
    </row>
    <row r="10" spans="2:8" ht="17.25" thickBot="1" x14ac:dyDescent="0.35">
      <c r="B10" s="20" t="s">
        <v>17</v>
      </c>
      <c r="C10" s="12" t="s">
        <v>25</v>
      </c>
      <c r="D10" s="12" t="s">
        <v>28</v>
      </c>
      <c r="E10" s="12" t="s">
        <v>31</v>
      </c>
      <c r="F10" s="29">
        <v>1</v>
      </c>
      <c r="G10" s="21">
        <v>1985</v>
      </c>
      <c r="H10" s="22">
        <v>1786000</v>
      </c>
    </row>
    <row r="11" spans="2:8" x14ac:dyDescent="0.3">
      <c r="B11" s="30" t="s">
        <v>35</v>
      </c>
      <c r="C11" s="30"/>
      <c r="D11" s="30"/>
      <c r="E11" s="30"/>
      <c r="F11" s="30"/>
      <c r="G11" s="30"/>
      <c r="H11" s="31">
        <f>AVERAGE(H3:H10)</f>
        <v>3200000</v>
      </c>
    </row>
    <row r="13" spans="2:8" ht="17.25" thickBot="1" x14ac:dyDescent="0.35"/>
    <row r="14" spans="2:8" x14ac:dyDescent="0.3">
      <c r="B14" s="24" t="s">
        <v>2</v>
      </c>
      <c r="C14" s="24" t="s">
        <v>4</v>
      </c>
    </row>
    <row r="15" spans="2:8" x14ac:dyDescent="0.3">
      <c r="B15" t="str">
        <f>"배송부"</f>
        <v>배송부</v>
      </c>
    </row>
    <row r="16" spans="2:8" x14ac:dyDescent="0.3">
      <c r="C16" t="s">
        <v>36</v>
      </c>
    </row>
    <row r="17" spans="2:5" ht="17.25" thickBot="1" x14ac:dyDescent="0.35"/>
    <row r="18" spans="2:5" ht="27" x14ac:dyDescent="0.3">
      <c r="B18" s="24" t="s">
        <v>1</v>
      </c>
      <c r="C18" s="24" t="s">
        <v>3</v>
      </c>
      <c r="D18" s="24" t="s">
        <v>4</v>
      </c>
      <c r="E18" s="25" t="s">
        <v>6</v>
      </c>
    </row>
    <row r="19" spans="2:5" x14ac:dyDescent="0.3">
      <c r="B19" s="5" t="s">
        <v>19</v>
      </c>
      <c r="C19" s="5" t="s">
        <v>30</v>
      </c>
      <c r="D19" s="28">
        <v>11</v>
      </c>
      <c r="E19" s="7">
        <v>4926000</v>
      </c>
    </row>
    <row r="20" spans="2:5" x14ac:dyDescent="0.3">
      <c r="B20" s="5" t="s">
        <v>20</v>
      </c>
      <c r="C20" s="5" t="s">
        <v>31</v>
      </c>
      <c r="D20" s="28">
        <v>1</v>
      </c>
      <c r="E20" s="7">
        <v>1886000</v>
      </c>
    </row>
    <row r="21" spans="2:5" x14ac:dyDescent="0.3">
      <c r="B21" s="5" t="s">
        <v>21</v>
      </c>
      <c r="C21" s="5" t="s">
        <v>30</v>
      </c>
      <c r="D21" s="28">
        <v>5</v>
      </c>
      <c r="E21" s="7">
        <v>2386000</v>
      </c>
    </row>
    <row r="22" spans="2:5" ht="17.25" thickBot="1" x14ac:dyDescent="0.35">
      <c r="B22" s="12" t="s">
        <v>25</v>
      </c>
      <c r="C22" s="12" t="s">
        <v>31</v>
      </c>
      <c r="D22" s="29">
        <v>1</v>
      </c>
      <c r="E22" s="22">
        <v>1786000</v>
      </c>
    </row>
  </sheetData>
  <mergeCells count="1">
    <mergeCell ref="B11:G11"/>
  </mergeCells>
  <phoneticPr fontId="2" type="noConversion"/>
  <conditionalFormatting sqref="B3:H10">
    <cfRule type="expression" dxfId="7" priority="1">
      <formula>$H3:$H120&gt;=4000000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D09-A600-42A9-A7E9-3262A9779075}">
  <dimension ref="B1:H18"/>
  <sheetViews>
    <sheetView workbookViewId="0">
      <selection activeCell="L12" sqref="L12"/>
    </sheetView>
  </sheetViews>
  <sheetFormatPr defaultRowHeight="16.5" x14ac:dyDescent="0.3"/>
  <cols>
    <col min="1" max="1" width="1.625" customWidth="1"/>
    <col min="2" max="3" width="11.875"/>
    <col min="4" max="4" width="17.125" bestFit="1" customWidth="1"/>
    <col min="5" max="7" width="11.875"/>
    <col min="8" max="8" width="13.75" bestFit="1" customWidth="1"/>
  </cols>
  <sheetData>
    <row r="1" spans="2:8" ht="17.25" thickBot="1" x14ac:dyDescent="0.35"/>
    <row r="2" spans="2:8" ht="27" x14ac:dyDescent="0.3">
      <c r="B2" s="23" t="s">
        <v>0</v>
      </c>
      <c r="C2" s="24" t="s">
        <v>1</v>
      </c>
      <c r="D2" s="24" t="s">
        <v>2</v>
      </c>
      <c r="E2" s="24" t="s">
        <v>3</v>
      </c>
      <c r="F2" s="24" t="s">
        <v>4</v>
      </c>
      <c r="G2" s="24" t="s">
        <v>5</v>
      </c>
      <c r="H2" s="25" t="s">
        <v>6</v>
      </c>
    </row>
    <row r="3" spans="2:8" x14ac:dyDescent="0.3">
      <c r="B3" s="8" t="s">
        <v>10</v>
      </c>
      <c r="C3" s="5" t="s">
        <v>18</v>
      </c>
      <c r="D3" s="5" t="s">
        <v>26</v>
      </c>
      <c r="E3" s="5" t="s">
        <v>29</v>
      </c>
      <c r="F3" s="28">
        <v>4</v>
      </c>
      <c r="G3" s="6">
        <v>1983</v>
      </c>
      <c r="H3" s="7">
        <v>2257000</v>
      </c>
    </row>
    <row r="4" spans="2:8" x14ac:dyDescent="0.3">
      <c r="B4" s="8" t="s">
        <v>13</v>
      </c>
      <c r="C4" s="5" t="s">
        <v>22</v>
      </c>
      <c r="D4" s="5" t="s">
        <v>26</v>
      </c>
      <c r="E4" s="5" t="s">
        <v>30</v>
      </c>
      <c r="F4" s="28">
        <v>12</v>
      </c>
      <c r="G4" s="6">
        <v>1978</v>
      </c>
      <c r="H4" s="7">
        <v>5236000</v>
      </c>
    </row>
    <row r="5" spans="2:8" x14ac:dyDescent="0.3">
      <c r="B5" s="8"/>
      <c r="C5" s="5"/>
      <c r="D5" s="32" t="s">
        <v>41</v>
      </c>
      <c r="E5" s="5"/>
      <c r="F5" s="28"/>
      <c r="G5" s="6"/>
      <c r="H5" s="7">
        <f>SUBTOTAL(1,H3:H4)</f>
        <v>3746500</v>
      </c>
    </row>
    <row r="6" spans="2:8" x14ac:dyDescent="0.3">
      <c r="B6" s="8"/>
      <c r="C6" s="5">
        <f>SUBTOTAL(3,C3:C4)</f>
        <v>2</v>
      </c>
      <c r="D6" s="32" t="s">
        <v>37</v>
      </c>
      <c r="E6" s="5"/>
      <c r="F6" s="28"/>
      <c r="G6" s="6"/>
      <c r="H6" s="7"/>
    </row>
    <row r="7" spans="2:8" x14ac:dyDescent="0.3">
      <c r="B7" s="8" t="s">
        <v>15</v>
      </c>
      <c r="C7" s="5" t="s">
        <v>23</v>
      </c>
      <c r="D7" s="5" t="s">
        <v>28</v>
      </c>
      <c r="E7" s="5" t="s">
        <v>30</v>
      </c>
      <c r="F7" s="28">
        <v>14</v>
      </c>
      <c r="G7" s="6">
        <v>1972</v>
      </c>
      <c r="H7" s="7">
        <v>4436000</v>
      </c>
    </row>
    <row r="8" spans="2:8" x14ac:dyDescent="0.3">
      <c r="B8" s="8" t="s">
        <v>16</v>
      </c>
      <c r="C8" s="5" t="s">
        <v>24</v>
      </c>
      <c r="D8" s="5" t="s">
        <v>28</v>
      </c>
      <c r="E8" s="5" t="s">
        <v>31</v>
      </c>
      <c r="F8" s="28">
        <v>3</v>
      </c>
      <c r="G8" s="6">
        <v>1993</v>
      </c>
      <c r="H8" s="7">
        <v>2350000</v>
      </c>
    </row>
    <row r="9" spans="2:8" x14ac:dyDescent="0.3">
      <c r="B9" s="8" t="s">
        <v>17</v>
      </c>
      <c r="C9" s="5" t="s">
        <v>25</v>
      </c>
      <c r="D9" s="5" t="s">
        <v>28</v>
      </c>
      <c r="E9" s="5" t="s">
        <v>31</v>
      </c>
      <c r="F9" s="28">
        <v>1</v>
      </c>
      <c r="G9" s="6">
        <v>1985</v>
      </c>
      <c r="H9" s="7">
        <v>1786000</v>
      </c>
    </row>
    <row r="10" spans="2:8" x14ac:dyDescent="0.3">
      <c r="B10" s="8"/>
      <c r="C10" s="5"/>
      <c r="D10" s="32" t="s">
        <v>43</v>
      </c>
      <c r="E10" s="5"/>
      <c r="F10" s="28"/>
      <c r="G10" s="6"/>
      <c r="H10" s="7">
        <f>SUBTOTAL(1,H7:H9)</f>
        <v>2857333.3333333335</v>
      </c>
    </row>
    <row r="11" spans="2:8" x14ac:dyDescent="0.3">
      <c r="B11" s="8"/>
      <c r="C11" s="5">
        <f>SUBTOTAL(3,C7:C9)</f>
        <v>3</v>
      </c>
      <c r="D11" s="32" t="s">
        <v>39</v>
      </c>
      <c r="E11" s="5"/>
      <c r="F11" s="28"/>
      <c r="G11" s="6"/>
      <c r="H11" s="7"/>
    </row>
    <row r="12" spans="2:8" x14ac:dyDescent="0.3">
      <c r="B12" s="8" t="s">
        <v>11</v>
      </c>
      <c r="C12" s="5" t="s">
        <v>19</v>
      </c>
      <c r="D12" s="5" t="s">
        <v>27</v>
      </c>
      <c r="E12" s="5" t="s">
        <v>30</v>
      </c>
      <c r="F12" s="28">
        <v>11</v>
      </c>
      <c r="G12" s="6">
        <v>1979</v>
      </c>
      <c r="H12" s="7">
        <v>4926000</v>
      </c>
    </row>
    <row r="13" spans="2:8" x14ac:dyDescent="0.3">
      <c r="B13" s="8" t="s">
        <v>12</v>
      </c>
      <c r="C13" s="5" t="s">
        <v>20</v>
      </c>
      <c r="D13" s="5" t="s">
        <v>27</v>
      </c>
      <c r="E13" s="5" t="s">
        <v>31</v>
      </c>
      <c r="F13" s="28">
        <v>1</v>
      </c>
      <c r="G13" s="6">
        <v>1991</v>
      </c>
      <c r="H13" s="7">
        <v>1886000</v>
      </c>
    </row>
    <row r="14" spans="2:8" ht="17.25" thickBot="1" x14ac:dyDescent="0.35">
      <c r="B14" s="20" t="s">
        <v>14</v>
      </c>
      <c r="C14" s="12" t="s">
        <v>21</v>
      </c>
      <c r="D14" s="12" t="s">
        <v>27</v>
      </c>
      <c r="E14" s="12" t="s">
        <v>30</v>
      </c>
      <c r="F14" s="29">
        <v>5</v>
      </c>
      <c r="G14" s="21">
        <v>1980</v>
      </c>
      <c r="H14" s="22">
        <v>2386000</v>
      </c>
    </row>
    <row r="15" spans="2:8" x14ac:dyDescent="0.3">
      <c r="B15" s="2"/>
      <c r="C15" s="2"/>
      <c r="D15" s="34" t="s">
        <v>42</v>
      </c>
      <c r="E15" s="2"/>
      <c r="F15" s="33"/>
      <c r="G15" s="3"/>
      <c r="H15" s="4">
        <f>SUBTOTAL(1,H12:H14)</f>
        <v>3066000</v>
      </c>
    </row>
    <row r="16" spans="2:8" x14ac:dyDescent="0.3">
      <c r="B16" s="2"/>
      <c r="C16" s="2">
        <f>SUBTOTAL(3,C12:C14)</f>
        <v>3</v>
      </c>
      <c r="D16" s="34" t="s">
        <v>38</v>
      </c>
      <c r="E16" s="2"/>
      <c r="F16" s="33"/>
      <c r="G16" s="3"/>
      <c r="H16" s="4"/>
    </row>
    <row r="17" spans="2:8" x14ac:dyDescent="0.3">
      <c r="B17" s="2"/>
      <c r="C17" s="2"/>
      <c r="D17" s="34" t="s">
        <v>44</v>
      </c>
      <c r="E17" s="2"/>
      <c r="F17" s="33"/>
      <c r="G17" s="3"/>
      <c r="H17" s="4">
        <f>SUBTOTAL(1,H3:H14)</f>
        <v>3157875</v>
      </c>
    </row>
    <row r="18" spans="2:8" x14ac:dyDescent="0.3">
      <c r="B18" s="2"/>
      <c r="C18" s="2">
        <f>SUBTOTAL(3,C3:C14)</f>
        <v>8</v>
      </c>
      <c r="D18" s="34" t="s">
        <v>40</v>
      </c>
      <c r="E18" s="2"/>
      <c r="F18" s="33"/>
      <c r="G18" s="3"/>
      <c r="H18" s="4"/>
    </row>
  </sheetData>
  <sortState xmlns:xlrd2="http://schemas.microsoft.com/office/spreadsheetml/2017/richdata2" ref="B3:H14">
    <sortCondition descending="1" ref="D3:D14"/>
  </sortState>
  <phoneticPr fontId="2" type="noConversion"/>
  <conditionalFormatting sqref="B18:H18">
    <cfRule type="expression" dxfId="6" priority="5">
      <formula>$H18:$H137&gt;=4000000</formula>
    </cfRule>
  </conditionalFormatting>
  <conditionalFormatting sqref="B11:H11">
    <cfRule type="expression" dxfId="5" priority="8">
      <formula>$H11:$H133&gt;=4000000</formula>
    </cfRule>
  </conditionalFormatting>
  <conditionalFormatting sqref="B6:H6">
    <cfRule type="expression" dxfId="4" priority="11">
      <formula>$H6:$H130&gt;=4000000</formula>
    </cfRule>
  </conditionalFormatting>
  <conditionalFormatting sqref="B16:H17">
    <cfRule type="expression" dxfId="3" priority="16">
      <formula>$H16:$H136&gt;=4000000</formula>
    </cfRule>
  </conditionalFormatting>
  <conditionalFormatting sqref="B12:H15">
    <cfRule type="expression" dxfId="2" priority="22">
      <formula>$H12:$H133&gt;=4000000</formula>
    </cfRule>
  </conditionalFormatting>
  <conditionalFormatting sqref="B7:H10">
    <cfRule type="expression" dxfId="1" priority="23">
      <formula>$H7:$H130&gt;=4000000</formula>
    </cfRule>
  </conditionalFormatting>
  <conditionalFormatting sqref="B3:H5">
    <cfRule type="expression" dxfId="0" priority="24">
      <formula>$H3:$H128&gt;=4000000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급여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sejong2021</dc:creator>
  <cp:lastModifiedBy>sejong2021</cp:lastModifiedBy>
  <dcterms:created xsi:type="dcterms:W3CDTF">2022-07-11T04:53:59Z</dcterms:created>
  <dcterms:modified xsi:type="dcterms:W3CDTF">2022-07-11T07:17:13Z</dcterms:modified>
</cp:coreProperties>
</file>