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응귱\엑셀\"/>
    </mc:Choice>
  </mc:AlternateContent>
  <xr:revisionPtr revIDLastSave="0" documentId="13_ncr:1_{24E71AE4-6D55-44B7-B98B-84AF80D4619F}" xr6:coauthVersionLast="47" xr6:coauthVersionMax="47" xr10:uidLastSave="{00000000-0000-0000-0000-000000000000}"/>
  <bookViews>
    <workbookView xWindow="-120" yWindow="-120" windowWidth="29040" windowHeight="15840" xr2:uid="{CCDC5C35-4EF1-4258-B0AD-C2100756BDC6}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소비전력">제1작업!$G$5:$G$12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5" i="1"/>
  <c r="I7" i="1"/>
  <c r="I8" i="1"/>
  <c r="I9" i="1"/>
  <c r="I10" i="1"/>
  <c r="I11" i="1"/>
  <c r="I12" i="1"/>
  <c r="I5" i="1"/>
  <c r="I6" i="1"/>
  <c r="E13" i="1"/>
  <c r="H15" i="3"/>
  <c r="H10" i="3"/>
  <c r="H5" i="3"/>
  <c r="H17" i="3" s="1"/>
  <c r="C16" i="3"/>
  <c r="C11" i="3"/>
  <c r="C6" i="3"/>
  <c r="C18" i="3" s="1"/>
  <c r="H11" i="2"/>
  <c r="J13" i="1"/>
  <c r="J14" i="1"/>
  <c r="E14" i="1"/>
</calcChain>
</file>

<file path=xl/sharedStrings.xml><?xml version="1.0" encoding="utf-8"?>
<sst xmlns="http://schemas.openxmlformats.org/spreadsheetml/2006/main" count="154" uniqueCount="48">
  <si>
    <t>제품코드</t>
    <phoneticPr fontId="3" type="noConversion"/>
  </si>
  <si>
    <t>제품명</t>
    <phoneticPr fontId="3" type="noConversion"/>
  </si>
  <si>
    <t>분류</t>
    <phoneticPr fontId="3" type="noConversion"/>
  </si>
  <si>
    <t>브랜드</t>
    <phoneticPr fontId="3" type="noConversion"/>
  </si>
  <si>
    <t>냉방능력</t>
    <phoneticPr fontId="3" type="noConversion"/>
  </si>
  <si>
    <t>소비자전력
(kW)</t>
    <phoneticPr fontId="3" type="noConversion"/>
  </si>
  <si>
    <t>가격
(단위:원)</t>
    <phoneticPr fontId="3" type="noConversion"/>
  </si>
  <si>
    <t>순위</t>
    <phoneticPr fontId="3" type="noConversion"/>
  </si>
  <si>
    <t>비고</t>
    <phoneticPr fontId="3" type="noConversion"/>
  </si>
  <si>
    <t>SPV-221</t>
  </si>
  <si>
    <t>SPV-221</t>
    <phoneticPr fontId="3" type="noConversion"/>
  </si>
  <si>
    <t>AFF-119</t>
    <phoneticPr fontId="3" type="noConversion"/>
  </si>
  <si>
    <t>SMA-319</t>
    <phoneticPr fontId="3" type="noConversion"/>
  </si>
  <si>
    <t>CSV-421</t>
    <phoneticPr fontId="3" type="noConversion"/>
  </si>
  <si>
    <t>EPV-120</t>
    <phoneticPr fontId="3" type="noConversion"/>
  </si>
  <si>
    <t>SWE-120</t>
    <phoneticPr fontId="3" type="noConversion"/>
  </si>
  <si>
    <t>WRV-220</t>
    <phoneticPr fontId="3" type="noConversion"/>
  </si>
  <si>
    <t>TPA-322</t>
    <phoneticPr fontId="3" type="noConversion"/>
  </si>
  <si>
    <t>시원바람</t>
    <phoneticPr fontId="3" type="noConversion"/>
  </si>
  <si>
    <t>무풍초절전</t>
    <phoneticPr fontId="3" type="noConversion"/>
  </si>
  <si>
    <t>무빙에어컨</t>
    <phoneticPr fontId="3" type="noConversion"/>
  </si>
  <si>
    <t>시원캐리어</t>
    <phoneticPr fontId="3" type="noConversion"/>
  </si>
  <si>
    <t>워니스타워</t>
    <phoneticPr fontId="3" type="noConversion"/>
  </si>
  <si>
    <t>회오리바람</t>
    <phoneticPr fontId="3" type="noConversion"/>
  </si>
  <si>
    <t>위터스월</t>
    <phoneticPr fontId="3" type="noConversion"/>
  </si>
  <si>
    <t>인디캠핑콘</t>
    <phoneticPr fontId="3" type="noConversion"/>
  </si>
  <si>
    <t>스탠드</t>
    <phoneticPr fontId="3" type="noConversion"/>
  </si>
  <si>
    <t>이동</t>
    <phoneticPr fontId="3" type="noConversion"/>
  </si>
  <si>
    <t>벽걸이</t>
    <phoneticPr fontId="3" type="noConversion"/>
  </si>
  <si>
    <t>성공전자</t>
    <phoneticPr fontId="3" type="noConversion"/>
  </si>
  <si>
    <t>삼별사</t>
    <phoneticPr fontId="3" type="noConversion"/>
  </si>
  <si>
    <t>신일사</t>
    <phoneticPr fontId="3" type="noConversion"/>
  </si>
  <si>
    <t>세계전자</t>
    <phoneticPr fontId="3" type="noConversion"/>
  </si>
  <si>
    <t>엘프사</t>
    <phoneticPr fontId="3" type="noConversion"/>
  </si>
  <si>
    <t>템피아</t>
    <phoneticPr fontId="3" type="noConversion"/>
  </si>
  <si>
    <t>두 번째로 높은 소비전력(kW)</t>
    <phoneticPr fontId="3" type="noConversion"/>
  </si>
  <si>
    <t>이동형 제품의 소비전력(kW)평균</t>
    <phoneticPr fontId="3" type="noConversion"/>
  </si>
  <si>
    <t>스탠드형 최소 가격(단위:원)</t>
    <phoneticPr fontId="3" type="noConversion"/>
  </si>
  <si>
    <t>성공전자의 냉방능력 평균</t>
    <phoneticPr fontId="3" type="noConversion"/>
  </si>
  <si>
    <t>&lt;=2</t>
    <phoneticPr fontId="3" type="noConversion"/>
  </si>
  <si>
    <t>이동 개수</t>
  </si>
  <si>
    <t>스탠드 개수</t>
  </si>
  <si>
    <t>벽걸이 개수</t>
  </si>
  <si>
    <t>전체 개수</t>
  </si>
  <si>
    <t>이동 평균</t>
  </si>
  <si>
    <t>스탠드 평균</t>
  </si>
  <si>
    <t>벽걸이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</si>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</sst>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8" formatCode="_-* #,##0.00_-;\-* #,##0.00_-;_-* &quot;-&quot;_-;_-@_-"/>
    <numFmt numFmtId="180" formatCode="#,##0&quot;W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41" fontId="2" fillId="0" borderId="8" xfId="1" applyFont="1" applyBorder="1" applyAlignment="1">
      <alignment horizontal="center" vertical="center"/>
    </xf>
    <xf numFmtId="178" fontId="2" fillId="0" borderId="1" xfId="1" applyNumberFormat="1" applyFont="1" applyBorder="1" applyAlignment="1">
      <alignment horizontal="center" vertical="center"/>
    </xf>
    <xf numFmtId="178" fontId="2" fillId="0" borderId="8" xfId="1" applyNumberFormat="1" applyFont="1" applyBorder="1" applyAlignment="1">
      <alignment horizontal="center" vertical="center"/>
    </xf>
    <xf numFmtId="180" fontId="2" fillId="0" borderId="1" xfId="1" applyNumberFormat="1" applyFont="1" applyBorder="1" applyAlignment="1">
      <alignment horizontal="right" vertical="center"/>
    </xf>
    <xf numFmtId="180" fontId="2" fillId="0" borderId="8" xfId="1" applyNumberFormat="1" applyFont="1" applyBorder="1" applyAlignment="1">
      <alignment horizontal="right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80" fontId="2" fillId="0" borderId="16" xfId="1" applyNumberFormat="1" applyFont="1" applyBorder="1" applyAlignment="1">
      <alignment horizontal="right" vertical="center"/>
    </xf>
    <xf numFmtId="178" fontId="2" fillId="0" borderId="16" xfId="1" applyNumberFormat="1" applyFont="1" applyBorder="1" applyAlignment="1">
      <alignment horizontal="center" vertical="center"/>
    </xf>
    <xf numFmtId="41" fontId="2" fillId="0" borderId="16" xfId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8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80" fontId="2" fillId="0" borderId="0" xfId="1" applyNumberFormat="1" applyFont="1" applyBorder="1" applyAlignment="1">
      <alignment horizontal="right" vertical="center"/>
    </xf>
    <xf numFmtId="178" fontId="2" fillId="0" borderId="0" xfId="1" applyNumberFormat="1" applyFont="1" applyBorder="1" applyAlignment="1">
      <alignment horizontal="center" vertical="center"/>
    </xf>
    <xf numFmtId="41" fontId="2" fillId="0" borderId="0" xfId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9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sz="2000" b="1">
                <a:solidFill>
                  <a:schemeClr val="tx1"/>
                </a:solidFill>
              </a:rPr>
              <a:t>스탠드 및 벽걸이 에어컨 비교</a:t>
            </a:r>
          </a:p>
        </c:rich>
      </c:tx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가격(단위:원)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52-4432-B359-AD85F88319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(제1작업!$C$5:$C$6,제1작업!$C$8:$C$11)</c:f>
              <c:strCache>
                <c:ptCount val="6"/>
                <c:pt idx="0">
                  <c:v>시원바람</c:v>
                </c:pt>
                <c:pt idx="1">
                  <c:v>무풍초절전</c:v>
                </c:pt>
                <c:pt idx="2">
                  <c:v>시원캐리어</c:v>
                </c:pt>
                <c:pt idx="3">
                  <c:v>워니스타워</c:v>
                </c:pt>
                <c:pt idx="4">
                  <c:v>회오리바람</c:v>
                </c:pt>
                <c:pt idx="5">
                  <c:v>위터스월</c:v>
                </c:pt>
              </c:strCache>
            </c:strRef>
          </c:cat>
          <c:val>
            <c:numRef>
              <c:f>(제1작업!$H$5:$H$6,제1작업!$H$8:$H$11)</c:f>
              <c:numCache>
                <c:formatCode>_(* #,##0_);_(* \(#,##0\);_(* "-"_);_(@_)</c:formatCode>
                <c:ptCount val="6"/>
                <c:pt idx="0">
                  <c:v>979830</c:v>
                </c:pt>
                <c:pt idx="1">
                  <c:v>826620</c:v>
                </c:pt>
                <c:pt idx="2">
                  <c:v>407570</c:v>
                </c:pt>
                <c:pt idx="3">
                  <c:v>1029270</c:v>
                </c:pt>
                <c:pt idx="4">
                  <c:v>769350</c:v>
                </c:pt>
                <c:pt idx="5">
                  <c:v>853020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2-4432-B359-AD85F8831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54620104"/>
        <c:axId val="454619448"/>
      </c:barChart>
      <c:lineChart>
        <c:grouping val="standar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냉방능력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(제1작업!$C$5:$C$6,제1작업!$C$8:$C$11)</c:f>
              <c:strCache>
                <c:ptCount val="6"/>
                <c:pt idx="0">
                  <c:v>시원바람</c:v>
                </c:pt>
                <c:pt idx="1">
                  <c:v>무풍초절전</c:v>
                </c:pt>
                <c:pt idx="2">
                  <c:v>시원캐리어</c:v>
                </c:pt>
                <c:pt idx="3">
                  <c:v>워니스타워</c:v>
                </c:pt>
                <c:pt idx="4">
                  <c:v>회오리바람</c:v>
                </c:pt>
                <c:pt idx="5">
                  <c:v>위터스월</c:v>
                </c:pt>
              </c:strCache>
            </c:strRef>
          </c:cat>
          <c:val>
            <c:numRef>
              <c:f>(제1작업!$F$5:$F$6,제1작업!$F$8:$F$11)</c:f>
              <c:numCache>
                <c:formatCode>#,##0"W"</c:formatCode>
                <c:ptCount val="6"/>
                <c:pt idx="0">
                  <c:v>6900</c:v>
                </c:pt>
                <c:pt idx="1">
                  <c:v>6450</c:v>
                </c:pt>
                <c:pt idx="2">
                  <c:v>6550</c:v>
                </c:pt>
                <c:pt idx="3">
                  <c:v>6500</c:v>
                </c:pt>
                <c:pt idx="4">
                  <c:v>6400</c:v>
                </c:pt>
                <c:pt idx="5">
                  <c:v>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2-4432-B359-AD85F8831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681464"/>
        <c:axId val="518683104"/>
      </c:lineChart>
      <c:catAx>
        <c:axId val="45462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454619448"/>
        <c:crosses val="autoZero"/>
        <c:auto val="1"/>
        <c:lblAlgn val="ctr"/>
        <c:lblOffset val="100"/>
        <c:noMultiLvlLbl val="0"/>
      </c:catAx>
      <c:valAx>
        <c:axId val="45461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454620104"/>
        <c:crosses val="autoZero"/>
        <c:crossBetween val="between"/>
      </c:valAx>
      <c:valAx>
        <c:axId val="518683104"/>
        <c:scaling>
          <c:orientation val="minMax"/>
          <c:max val="7200"/>
        </c:scaling>
        <c:delete val="0"/>
        <c:axPos val="r"/>
        <c:numFmt formatCode="#,##0&quot;W&quot;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518681464"/>
        <c:crosses val="max"/>
        <c:crossBetween val="between"/>
        <c:majorUnit val="300"/>
      </c:valAx>
      <c:catAx>
        <c:axId val="518681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8683104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E2A845-83FC-46D8-8EC1-AE943A00A3EB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142875</xdr:rowOff>
    </xdr:from>
    <xdr:to>
      <xdr:col>6</xdr:col>
      <xdr:colOff>552450</xdr:colOff>
      <xdr:row>2</xdr:row>
      <xdr:rowOff>266700</xdr:rowOff>
    </xdr:to>
    <xdr:sp macro="" textlink="">
      <xdr:nvSpPr>
        <xdr:cNvPr id="2" name="사각형: 잘린 위쪽 모서리 1">
          <a:extLst>
            <a:ext uri="{FF2B5EF4-FFF2-40B4-BE49-F238E27FC236}">
              <a16:creationId xmlns:a16="http://schemas.microsoft.com/office/drawing/2014/main" id="{D29F66B0-2CD2-44BC-B87E-A1ACAACBC1B0}"/>
            </a:ext>
          </a:extLst>
        </xdr:cNvPr>
        <xdr:cNvSpPr/>
      </xdr:nvSpPr>
      <xdr:spPr>
        <a:xfrm>
          <a:off x="123825" y="142875"/>
          <a:ext cx="5886450" cy="885825"/>
        </a:xfrm>
        <a:prstGeom prst="snip2Same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동일 냉방면적 에어컨 비교</a:t>
          </a:r>
        </a:p>
      </xdr:txBody>
    </xdr:sp>
    <xdr:clientData/>
  </xdr:twoCellAnchor>
  <xdr:twoCellAnchor editAs="oneCell">
    <xdr:from>
      <xdr:col>7</xdr:col>
      <xdr:colOff>0</xdr:colOff>
      <xdr:row>0</xdr:row>
      <xdr:rowOff>152400</xdr:rowOff>
    </xdr:from>
    <xdr:to>
      <xdr:col>10</xdr:col>
      <xdr:colOff>19050</xdr:colOff>
      <xdr:row>2</xdr:row>
      <xdr:rowOff>228600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23FA8D3-E7C9-4F18-B804-46A95F002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152400"/>
          <a:ext cx="321945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3C8C23C-75D9-463E-8D04-01B9E7665D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0.28088</cdr:x>
      <cdr:y>0.19146</cdr:y>
    </cdr:from>
    <cdr:to>
      <cdr:x>0.41878</cdr:x>
      <cdr:y>0.27555</cdr:y>
    </cdr:to>
    <cdr:sp macro="" textlink="">
      <cdr:nvSpPr>
        <cdr:cNvPr id="2" name="말풍선: 모서리가 둥근 사각형 1">
          <a:extLst xmlns:a="http://schemas.openxmlformats.org/drawingml/2006/main">
            <a:ext uri="{FF2B5EF4-FFF2-40B4-BE49-F238E27FC236}">
              <a16:creationId xmlns:a16="http://schemas.microsoft.com/office/drawing/2014/main" id="{D67A18EE-384F-4195-A202-40316BF83E60}"/>
            </a:ext>
          </a:extLst>
        </cdr:cNvPr>
        <cdr:cNvSpPr/>
      </cdr:nvSpPr>
      <cdr:spPr>
        <a:xfrm xmlns:a="http://schemas.openxmlformats.org/drawingml/2006/main">
          <a:off x="2613471" y="1165041"/>
          <a:ext cx="1283120" cy="511674"/>
        </a:xfrm>
        <a:prstGeom xmlns:a="http://schemas.openxmlformats.org/drawingml/2006/main" prst="wedgeRoundRectCallout">
          <a:avLst/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전년도 히트상품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971E-5430-4CBE-8197-E46CB9A05CCF}">
  <dimension ref="B1:J14"/>
  <sheetViews>
    <sheetView tabSelected="1" workbookViewId="0">
      <selection activeCell="J5" sqref="J5:J12"/>
    </sheetView>
  </sheetViews>
  <sheetFormatPr defaultColWidth="14" defaultRowHeight="21" customHeight="1" x14ac:dyDescent="0.3"/>
  <cols>
    <col min="1" max="1" width="1.625" style="2" customWidth="1"/>
    <col min="2" max="5" width="14" style="2"/>
    <col min="6" max="6" width="12" style="2" customWidth="1"/>
    <col min="7" max="7" width="13" style="2" customWidth="1"/>
    <col min="8" max="16384" width="14" style="2"/>
  </cols>
  <sheetData>
    <row r="1" spans="2:10" ht="30" customHeight="1" x14ac:dyDescent="0.3"/>
    <row r="2" spans="2:10" ht="30" customHeight="1" x14ac:dyDescent="0.3"/>
    <row r="3" spans="2:10" ht="30" customHeight="1" thickBot="1" x14ac:dyDescent="0.35"/>
    <row r="4" spans="2:10" ht="29.25" customHeight="1" x14ac:dyDescent="0.3">
      <c r="B4" s="18" t="s">
        <v>0</v>
      </c>
      <c r="C4" s="19" t="s">
        <v>1</v>
      </c>
      <c r="D4" s="19" t="s">
        <v>2</v>
      </c>
      <c r="E4" s="19" t="s">
        <v>3</v>
      </c>
      <c r="F4" s="19" t="s">
        <v>4</v>
      </c>
      <c r="G4" s="20" t="s">
        <v>5</v>
      </c>
      <c r="H4" s="20" t="s">
        <v>6</v>
      </c>
      <c r="I4" s="19" t="s">
        <v>7</v>
      </c>
      <c r="J4" s="21" t="s">
        <v>8</v>
      </c>
    </row>
    <row r="5" spans="2:10" ht="21" customHeight="1" x14ac:dyDescent="0.3">
      <c r="B5" s="5" t="s">
        <v>10</v>
      </c>
      <c r="C5" s="3" t="s">
        <v>18</v>
      </c>
      <c r="D5" s="3" t="s">
        <v>26</v>
      </c>
      <c r="E5" s="3" t="s">
        <v>29</v>
      </c>
      <c r="F5" s="27">
        <v>6900</v>
      </c>
      <c r="G5" s="25">
        <v>2.1</v>
      </c>
      <c r="H5" s="23">
        <v>979830</v>
      </c>
      <c r="I5" s="3" t="str">
        <f>_xlfn.RANK.EQ(F5,F$5:F$12,0)&amp;"위"</f>
        <v>1위</v>
      </c>
      <c r="J5" s="6" t="str">
        <f>IF(MID(B5,5,1)="1","초절전",IF(MID(B5,5,1)="2","인버터","기타"))</f>
        <v>인버터</v>
      </c>
    </row>
    <row r="6" spans="2:10" ht="21" customHeight="1" x14ac:dyDescent="0.3">
      <c r="B6" s="5" t="s">
        <v>11</v>
      </c>
      <c r="C6" s="3" t="s">
        <v>19</v>
      </c>
      <c r="D6" s="3" t="s">
        <v>26</v>
      </c>
      <c r="E6" s="3" t="s">
        <v>30</v>
      </c>
      <c r="F6" s="27">
        <v>6450</v>
      </c>
      <c r="G6" s="25">
        <v>1.88</v>
      </c>
      <c r="H6" s="23">
        <v>826620</v>
      </c>
      <c r="I6" s="3" t="str">
        <f>_xlfn.RANK.EQ(F6,F$5:F$12,0)&amp;"위"</f>
        <v>5위</v>
      </c>
      <c r="J6" s="6" t="str">
        <f t="shared" ref="J6:J12" si="0">IF(MID(B6,5,1)="1","초절전",IF(MID(B6,5,1)="2","인버터","기타"))</f>
        <v>초절전</v>
      </c>
    </row>
    <row r="7" spans="2:10" ht="21" customHeight="1" x14ac:dyDescent="0.3">
      <c r="B7" s="5" t="s">
        <v>12</v>
      </c>
      <c r="C7" s="3" t="s">
        <v>20</v>
      </c>
      <c r="D7" s="3" t="s">
        <v>27</v>
      </c>
      <c r="E7" s="3" t="s">
        <v>31</v>
      </c>
      <c r="F7" s="27">
        <v>6162</v>
      </c>
      <c r="G7" s="25">
        <v>2.2000000000000002</v>
      </c>
      <c r="H7" s="23">
        <v>1597970</v>
      </c>
      <c r="I7" s="3" t="str">
        <f t="shared" ref="I7:I12" si="1">_xlfn.RANK.EQ(F7,F$5:F$12,0)&amp;"위"</f>
        <v>7위</v>
      </c>
      <c r="J7" s="6" t="str">
        <f t="shared" si="0"/>
        <v>기타</v>
      </c>
    </row>
    <row r="8" spans="2:10" ht="21" customHeight="1" x14ac:dyDescent="0.3">
      <c r="B8" s="5" t="s">
        <v>13</v>
      </c>
      <c r="C8" s="3" t="s">
        <v>21</v>
      </c>
      <c r="D8" s="3" t="s">
        <v>28</v>
      </c>
      <c r="E8" s="3" t="s">
        <v>32</v>
      </c>
      <c r="F8" s="27">
        <v>6550</v>
      </c>
      <c r="G8" s="25">
        <v>2.25</v>
      </c>
      <c r="H8" s="23">
        <v>407570</v>
      </c>
      <c r="I8" s="3" t="str">
        <f t="shared" si="1"/>
        <v>2위</v>
      </c>
      <c r="J8" s="6" t="str">
        <f t="shared" si="0"/>
        <v>기타</v>
      </c>
    </row>
    <row r="9" spans="2:10" ht="21" customHeight="1" x14ac:dyDescent="0.3">
      <c r="B9" s="5" t="s">
        <v>14</v>
      </c>
      <c r="C9" s="3" t="s">
        <v>22</v>
      </c>
      <c r="D9" s="3" t="s">
        <v>26</v>
      </c>
      <c r="E9" s="3" t="s">
        <v>29</v>
      </c>
      <c r="F9" s="27">
        <v>6500</v>
      </c>
      <c r="G9" s="25">
        <v>2.1</v>
      </c>
      <c r="H9" s="23">
        <v>1029270</v>
      </c>
      <c r="I9" s="3" t="str">
        <f t="shared" si="1"/>
        <v>3위</v>
      </c>
      <c r="J9" s="6" t="str">
        <f t="shared" si="0"/>
        <v>초절전</v>
      </c>
    </row>
    <row r="10" spans="2:10" ht="21" customHeight="1" x14ac:dyDescent="0.3">
      <c r="B10" s="5" t="s">
        <v>15</v>
      </c>
      <c r="C10" s="3" t="s">
        <v>23</v>
      </c>
      <c r="D10" s="3" t="s">
        <v>28</v>
      </c>
      <c r="E10" s="3" t="s">
        <v>33</v>
      </c>
      <c r="F10" s="27">
        <v>6400</v>
      </c>
      <c r="G10" s="25">
        <v>2.0099999999999998</v>
      </c>
      <c r="H10" s="23">
        <v>769350</v>
      </c>
      <c r="I10" s="3" t="str">
        <f t="shared" si="1"/>
        <v>6위</v>
      </c>
      <c r="J10" s="6" t="str">
        <f t="shared" si="0"/>
        <v>초절전</v>
      </c>
    </row>
    <row r="11" spans="2:10" ht="21" customHeight="1" x14ac:dyDescent="0.3">
      <c r="B11" s="5" t="s">
        <v>16</v>
      </c>
      <c r="C11" s="3" t="s">
        <v>24</v>
      </c>
      <c r="D11" s="3" t="s">
        <v>28</v>
      </c>
      <c r="E11" s="3" t="s">
        <v>29</v>
      </c>
      <c r="F11" s="27">
        <v>6500</v>
      </c>
      <c r="G11" s="25">
        <v>2.14</v>
      </c>
      <c r="H11" s="23">
        <v>853020</v>
      </c>
      <c r="I11" s="3" t="str">
        <f t="shared" si="1"/>
        <v>3위</v>
      </c>
      <c r="J11" s="6" t="str">
        <f t="shared" si="0"/>
        <v>인버터</v>
      </c>
    </row>
    <row r="12" spans="2:10" ht="21" customHeight="1" thickBot="1" x14ac:dyDescent="0.35">
      <c r="B12" s="17" t="s">
        <v>17</v>
      </c>
      <c r="C12" s="9" t="s">
        <v>25</v>
      </c>
      <c r="D12" s="9" t="s">
        <v>27</v>
      </c>
      <c r="E12" s="9" t="s">
        <v>34</v>
      </c>
      <c r="F12" s="28">
        <v>6162</v>
      </c>
      <c r="G12" s="26">
        <v>2.4</v>
      </c>
      <c r="H12" s="24">
        <v>1480000</v>
      </c>
      <c r="I12" s="3" t="str">
        <f t="shared" si="1"/>
        <v>7위</v>
      </c>
      <c r="J12" s="6" t="str">
        <f t="shared" si="0"/>
        <v>기타</v>
      </c>
    </row>
    <row r="13" spans="2:10" ht="21" customHeight="1" x14ac:dyDescent="0.3">
      <c r="B13" s="12" t="s">
        <v>36</v>
      </c>
      <c r="C13" s="13"/>
      <c r="D13" s="13"/>
      <c r="E13" s="14">
        <f>SUMIF(D5:D12,"이동",소비전력)/COUNTIF(D5:D12,"이동")</f>
        <v>2.2999999999999998</v>
      </c>
      <c r="F13" s="15"/>
      <c r="G13" s="13" t="s">
        <v>35</v>
      </c>
      <c r="H13" s="13"/>
      <c r="I13" s="13"/>
      <c r="J13" s="16">
        <f>LARGE(소비전력,2)</f>
        <v>2.25</v>
      </c>
    </row>
    <row r="14" spans="2:10" ht="21" customHeight="1" thickBot="1" x14ac:dyDescent="0.35">
      <c r="B14" s="7" t="s">
        <v>37</v>
      </c>
      <c r="C14" s="8"/>
      <c r="D14" s="8"/>
      <c r="E14" s="9">
        <f>DMIN(D4:H12,5,D4:D5)</f>
        <v>826620</v>
      </c>
      <c r="F14" s="10"/>
      <c r="G14" s="22" t="s">
        <v>0</v>
      </c>
      <c r="H14" s="9" t="s">
        <v>9</v>
      </c>
      <c r="I14" s="22" t="s">
        <v>4</v>
      </c>
      <c r="J14" s="11">
        <f>VLOOKUP(H14,B$4:H$12,5,0)</f>
        <v>6900</v>
      </c>
    </row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8" priority="1">
      <formula>$G5:$G12&lt;=2.1</formula>
    </cfRule>
  </conditionalFormatting>
  <dataValidations count="1">
    <dataValidation type="list" allowBlank="1" showInputMessage="1" showErrorMessage="1" sqref="H14" xr:uid="{3CCF6574-E4AD-4644-A41B-5D5134FAC302}">
      <formula1>$B$5:$B$12</formula1>
    </dataValidation>
  </dataValidations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979BB-4DFF-4596-B1F2-A39611371266}">
  <dimension ref="B1:H22"/>
  <sheetViews>
    <sheetView workbookViewId="0">
      <selection activeCell="H11" sqref="H11"/>
    </sheetView>
  </sheetViews>
  <sheetFormatPr defaultRowHeight="13.5" x14ac:dyDescent="0.3"/>
  <cols>
    <col min="1" max="1" width="1.625" style="1" customWidth="1"/>
    <col min="2" max="5" width="14" style="1"/>
    <col min="6" max="6" width="12" style="1" customWidth="1"/>
    <col min="7" max="7" width="13" style="1" customWidth="1"/>
    <col min="8" max="8" width="14" style="1"/>
    <col min="9" max="16384" width="9" style="1"/>
  </cols>
  <sheetData>
    <row r="1" spans="2:8" ht="14.25" thickBot="1" x14ac:dyDescent="0.35"/>
    <row r="2" spans="2:8" ht="27" x14ac:dyDescent="0.3">
      <c r="B2" s="18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0" t="s">
        <v>6</v>
      </c>
    </row>
    <row r="3" spans="2:8" x14ac:dyDescent="0.3">
      <c r="B3" s="5" t="s">
        <v>10</v>
      </c>
      <c r="C3" s="3" t="s">
        <v>18</v>
      </c>
      <c r="D3" s="3" t="s">
        <v>26</v>
      </c>
      <c r="E3" s="3" t="s">
        <v>29</v>
      </c>
      <c r="F3" s="27">
        <v>6902.0000000000009</v>
      </c>
      <c r="G3" s="25">
        <v>2.1</v>
      </c>
      <c r="H3" s="23">
        <v>979830</v>
      </c>
    </row>
    <row r="4" spans="2:8" x14ac:dyDescent="0.3">
      <c r="B4" s="5" t="s">
        <v>11</v>
      </c>
      <c r="C4" s="3" t="s">
        <v>19</v>
      </c>
      <c r="D4" s="3" t="s">
        <v>26</v>
      </c>
      <c r="E4" s="3" t="s">
        <v>30</v>
      </c>
      <c r="F4" s="27">
        <v>6450</v>
      </c>
      <c r="G4" s="25">
        <v>1.88</v>
      </c>
      <c r="H4" s="23">
        <v>826620</v>
      </c>
    </row>
    <row r="5" spans="2:8" x14ac:dyDescent="0.3">
      <c r="B5" s="5" t="s">
        <v>12</v>
      </c>
      <c r="C5" s="3" t="s">
        <v>20</v>
      </c>
      <c r="D5" s="3" t="s">
        <v>27</v>
      </c>
      <c r="E5" s="3" t="s">
        <v>31</v>
      </c>
      <c r="F5" s="27">
        <v>6162</v>
      </c>
      <c r="G5" s="25">
        <v>2.2000000000000002</v>
      </c>
      <c r="H5" s="23">
        <v>1597970</v>
      </c>
    </row>
    <row r="6" spans="2:8" x14ac:dyDescent="0.3">
      <c r="B6" s="5" t="s">
        <v>13</v>
      </c>
      <c r="C6" s="3" t="s">
        <v>21</v>
      </c>
      <c r="D6" s="3" t="s">
        <v>28</v>
      </c>
      <c r="E6" s="3" t="s">
        <v>32</v>
      </c>
      <c r="F6" s="27">
        <v>6550</v>
      </c>
      <c r="G6" s="25">
        <v>2.25</v>
      </c>
      <c r="H6" s="23">
        <v>407570</v>
      </c>
    </row>
    <row r="7" spans="2:8" x14ac:dyDescent="0.3">
      <c r="B7" s="5" t="s">
        <v>14</v>
      </c>
      <c r="C7" s="3" t="s">
        <v>22</v>
      </c>
      <c r="D7" s="3" t="s">
        <v>26</v>
      </c>
      <c r="E7" s="3" t="s">
        <v>29</v>
      </c>
      <c r="F7" s="27">
        <v>6500</v>
      </c>
      <c r="G7" s="25">
        <v>2.1</v>
      </c>
      <c r="H7" s="23">
        <v>1029270</v>
      </c>
    </row>
    <row r="8" spans="2:8" x14ac:dyDescent="0.3">
      <c r="B8" s="5" t="s">
        <v>15</v>
      </c>
      <c r="C8" s="3" t="s">
        <v>23</v>
      </c>
      <c r="D8" s="3" t="s">
        <v>28</v>
      </c>
      <c r="E8" s="3" t="s">
        <v>33</v>
      </c>
      <c r="F8" s="27">
        <v>6400</v>
      </c>
      <c r="G8" s="25">
        <v>2.0099999999999998</v>
      </c>
      <c r="H8" s="23">
        <v>769350</v>
      </c>
    </row>
    <row r="9" spans="2:8" x14ac:dyDescent="0.3">
      <c r="B9" s="5" t="s">
        <v>16</v>
      </c>
      <c r="C9" s="3" t="s">
        <v>24</v>
      </c>
      <c r="D9" s="3" t="s">
        <v>28</v>
      </c>
      <c r="E9" s="3" t="s">
        <v>29</v>
      </c>
      <c r="F9" s="27">
        <v>6500</v>
      </c>
      <c r="G9" s="25">
        <v>2.14</v>
      </c>
      <c r="H9" s="23">
        <v>853020</v>
      </c>
    </row>
    <row r="10" spans="2:8" x14ac:dyDescent="0.3">
      <c r="B10" s="29" t="s">
        <v>17</v>
      </c>
      <c r="C10" s="30" t="s">
        <v>25</v>
      </c>
      <c r="D10" s="30" t="s">
        <v>27</v>
      </c>
      <c r="E10" s="30" t="s">
        <v>34</v>
      </c>
      <c r="F10" s="31">
        <v>6162</v>
      </c>
      <c r="G10" s="32">
        <v>2.4</v>
      </c>
      <c r="H10" s="33">
        <v>1480000</v>
      </c>
    </row>
    <row r="11" spans="2:8" x14ac:dyDescent="0.3">
      <c r="B11" s="4" t="s">
        <v>38</v>
      </c>
      <c r="C11" s="4"/>
      <c r="D11" s="4"/>
      <c r="E11" s="4"/>
      <c r="F11" s="4"/>
      <c r="G11" s="4"/>
      <c r="H11" s="34">
        <f>DAVERAGE(E2:H10,2,E2:E3)</f>
        <v>6634</v>
      </c>
    </row>
    <row r="13" spans="2:8" ht="14.25" thickBot="1" x14ac:dyDescent="0.35"/>
    <row r="14" spans="2:8" ht="27" x14ac:dyDescent="0.3">
      <c r="B14" s="19" t="s">
        <v>2</v>
      </c>
      <c r="C14" s="20" t="s">
        <v>5</v>
      </c>
    </row>
    <row r="15" spans="2:8" x14ac:dyDescent="0.3">
      <c r="B15" s="1" t="s">
        <v>28</v>
      </c>
    </row>
    <row r="16" spans="2:8" x14ac:dyDescent="0.3">
      <c r="C16" s="1" t="s">
        <v>39</v>
      </c>
    </row>
    <row r="17" spans="2:5" ht="14.25" thickBot="1" x14ac:dyDescent="0.35"/>
    <row r="18" spans="2:5" ht="27" x14ac:dyDescent="0.3">
      <c r="B18" s="19" t="s">
        <v>1</v>
      </c>
      <c r="C18" s="19" t="s">
        <v>2</v>
      </c>
      <c r="D18" s="19" t="s">
        <v>3</v>
      </c>
      <c r="E18" s="20" t="s">
        <v>6</v>
      </c>
    </row>
    <row r="19" spans="2:5" x14ac:dyDescent="0.3">
      <c r="B19" s="3" t="s">
        <v>19</v>
      </c>
      <c r="C19" s="3" t="s">
        <v>26</v>
      </c>
      <c r="D19" s="3" t="s">
        <v>30</v>
      </c>
      <c r="E19" s="23">
        <v>826620</v>
      </c>
    </row>
    <row r="20" spans="2:5" x14ac:dyDescent="0.3">
      <c r="B20" s="3" t="s">
        <v>21</v>
      </c>
      <c r="C20" s="3" t="s">
        <v>28</v>
      </c>
      <c r="D20" s="3" t="s">
        <v>32</v>
      </c>
      <c r="E20" s="23">
        <v>407570</v>
      </c>
    </row>
    <row r="21" spans="2:5" x14ac:dyDescent="0.3">
      <c r="B21" s="3" t="s">
        <v>23</v>
      </c>
      <c r="C21" s="3" t="s">
        <v>28</v>
      </c>
      <c r="D21" s="3" t="s">
        <v>33</v>
      </c>
      <c r="E21" s="23">
        <v>769350</v>
      </c>
    </row>
    <row r="22" spans="2:5" x14ac:dyDescent="0.3">
      <c r="B22" s="3" t="s">
        <v>24</v>
      </c>
      <c r="C22" s="3" t="s">
        <v>28</v>
      </c>
      <c r="D22" s="3" t="s">
        <v>29</v>
      </c>
      <c r="E22" s="23">
        <v>853020</v>
      </c>
    </row>
  </sheetData>
  <mergeCells count="1">
    <mergeCell ref="B11:G11"/>
  </mergeCells>
  <phoneticPr fontId="3" type="noConversion"/>
  <conditionalFormatting sqref="B3:H10">
    <cfRule type="expression" dxfId="7" priority="1">
      <formula>$G3:$G10&lt;=2.1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22F5-34B7-4C14-A3DC-9DACA25D8F3A}">
  <dimension ref="B1:H18"/>
  <sheetViews>
    <sheetView workbookViewId="0">
      <selection activeCell="K15" sqref="K15"/>
    </sheetView>
  </sheetViews>
  <sheetFormatPr defaultRowHeight="16.5" x14ac:dyDescent="0.3"/>
  <cols>
    <col min="1" max="1" width="1.625" customWidth="1"/>
    <col min="2" max="5" width="14"/>
    <col min="6" max="6" width="12" customWidth="1"/>
    <col min="7" max="7" width="13" customWidth="1"/>
    <col min="8" max="8" width="14"/>
  </cols>
  <sheetData>
    <row r="1" spans="2:8" ht="17.25" thickBot="1" x14ac:dyDescent="0.35"/>
    <row r="2" spans="2:8" ht="27" x14ac:dyDescent="0.3">
      <c r="B2" s="18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0" t="s">
        <v>5</v>
      </c>
      <c r="H2" s="20" t="s">
        <v>6</v>
      </c>
    </row>
    <row r="3" spans="2:8" x14ac:dyDescent="0.3">
      <c r="B3" s="5" t="s">
        <v>12</v>
      </c>
      <c r="C3" s="3" t="s">
        <v>20</v>
      </c>
      <c r="D3" s="3" t="s">
        <v>27</v>
      </c>
      <c r="E3" s="3" t="s">
        <v>31</v>
      </c>
      <c r="F3" s="27">
        <v>6162</v>
      </c>
      <c r="G3" s="25">
        <v>2.2000000000000002</v>
      </c>
      <c r="H3" s="23">
        <v>1597970</v>
      </c>
    </row>
    <row r="4" spans="2:8" x14ac:dyDescent="0.3">
      <c r="B4" s="5" t="s">
        <v>17</v>
      </c>
      <c r="C4" s="3" t="s">
        <v>25</v>
      </c>
      <c r="D4" s="3" t="s">
        <v>27</v>
      </c>
      <c r="E4" s="3" t="s">
        <v>34</v>
      </c>
      <c r="F4" s="27">
        <v>6162</v>
      </c>
      <c r="G4" s="25">
        <v>2.4</v>
      </c>
      <c r="H4" s="23">
        <v>1480000</v>
      </c>
    </row>
    <row r="5" spans="2:8" x14ac:dyDescent="0.3">
      <c r="B5" s="5"/>
      <c r="C5" s="3"/>
      <c r="D5" s="36" t="s">
        <v>44</v>
      </c>
      <c r="E5" s="3"/>
      <c r="F5" s="27"/>
      <c r="G5" s="25"/>
      <c r="H5" s="23">
        <f>SUBTOTAL(1,H3:H4)</f>
        <v>1538985</v>
      </c>
    </row>
    <row r="6" spans="2:8" x14ac:dyDescent="0.3">
      <c r="B6" s="5"/>
      <c r="C6" s="3">
        <f>SUBTOTAL(3,C3:C4)</f>
        <v>2</v>
      </c>
      <c r="D6" s="35" t="s">
        <v>40</v>
      </c>
      <c r="E6" s="3"/>
      <c r="F6" s="27"/>
      <c r="G6" s="25"/>
      <c r="H6" s="23"/>
    </row>
    <row r="7" spans="2:8" x14ac:dyDescent="0.3">
      <c r="B7" s="5" t="s">
        <v>10</v>
      </c>
      <c r="C7" s="3" t="s">
        <v>18</v>
      </c>
      <c r="D7" s="3" t="s">
        <v>26</v>
      </c>
      <c r="E7" s="3" t="s">
        <v>29</v>
      </c>
      <c r="F7" s="27">
        <v>6900</v>
      </c>
      <c r="G7" s="25">
        <v>2.1</v>
      </c>
      <c r="H7" s="23">
        <v>979830</v>
      </c>
    </row>
    <row r="8" spans="2:8" x14ac:dyDescent="0.3">
      <c r="B8" s="5" t="s">
        <v>11</v>
      </c>
      <c r="C8" s="3" t="s">
        <v>19</v>
      </c>
      <c r="D8" s="3" t="s">
        <v>26</v>
      </c>
      <c r="E8" s="3" t="s">
        <v>30</v>
      </c>
      <c r="F8" s="27">
        <v>6450</v>
      </c>
      <c r="G8" s="25">
        <v>1.88</v>
      </c>
      <c r="H8" s="23">
        <v>826620</v>
      </c>
    </row>
    <row r="9" spans="2:8" x14ac:dyDescent="0.3">
      <c r="B9" s="5" t="s">
        <v>14</v>
      </c>
      <c r="C9" s="3" t="s">
        <v>22</v>
      </c>
      <c r="D9" s="3" t="s">
        <v>26</v>
      </c>
      <c r="E9" s="3" t="s">
        <v>29</v>
      </c>
      <c r="F9" s="27">
        <v>6500</v>
      </c>
      <c r="G9" s="25">
        <v>2.1</v>
      </c>
      <c r="H9" s="23">
        <v>1029270</v>
      </c>
    </row>
    <row r="10" spans="2:8" x14ac:dyDescent="0.3">
      <c r="B10" s="5"/>
      <c r="C10" s="3"/>
      <c r="D10" s="36" t="s">
        <v>45</v>
      </c>
      <c r="E10" s="3"/>
      <c r="F10" s="27"/>
      <c r="G10" s="25"/>
      <c r="H10" s="23">
        <f>SUBTOTAL(1,H7:H9)</f>
        <v>945240</v>
      </c>
    </row>
    <row r="11" spans="2:8" x14ac:dyDescent="0.3">
      <c r="B11" s="5"/>
      <c r="C11" s="3">
        <f>SUBTOTAL(3,C7:C9)</f>
        <v>3</v>
      </c>
      <c r="D11" s="36" t="s">
        <v>41</v>
      </c>
      <c r="E11" s="3"/>
      <c r="F11" s="27"/>
      <c r="G11" s="25"/>
      <c r="H11" s="23"/>
    </row>
    <row r="12" spans="2:8" x14ac:dyDescent="0.3">
      <c r="B12" s="5" t="s">
        <v>13</v>
      </c>
      <c r="C12" s="3" t="s">
        <v>21</v>
      </c>
      <c r="D12" s="3" t="s">
        <v>28</v>
      </c>
      <c r="E12" s="3" t="s">
        <v>32</v>
      </c>
      <c r="F12" s="27">
        <v>6550</v>
      </c>
      <c r="G12" s="25">
        <v>2.25</v>
      </c>
      <c r="H12" s="23">
        <v>407570</v>
      </c>
    </row>
    <row r="13" spans="2:8" x14ac:dyDescent="0.3">
      <c r="B13" s="5" t="s">
        <v>15</v>
      </c>
      <c r="C13" s="3" t="s">
        <v>23</v>
      </c>
      <c r="D13" s="3" t="s">
        <v>28</v>
      </c>
      <c r="E13" s="3" t="s">
        <v>33</v>
      </c>
      <c r="F13" s="27">
        <v>6400</v>
      </c>
      <c r="G13" s="25">
        <v>2.0099999999999998</v>
      </c>
      <c r="H13" s="23">
        <v>769350</v>
      </c>
    </row>
    <row r="14" spans="2:8" ht="17.25" thickBot="1" x14ac:dyDescent="0.35">
      <c r="B14" s="17" t="s">
        <v>16</v>
      </c>
      <c r="C14" s="9" t="s">
        <v>24</v>
      </c>
      <c r="D14" s="9" t="s">
        <v>28</v>
      </c>
      <c r="E14" s="9" t="s">
        <v>29</v>
      </c>
      <c r="F14" s="28">
        <v>6500</v>
      </c>
      <c r="G14" s="26">
        <v>2.14</v>
      </c>
      <c r="H14" s="24">
        <v>853020</v>
      </c>
    </row>
    <row r="15" spans="2:8" x14ac:dyDescent="0.3">
      <c r="B15" s="37"/>
      <c r="C15" s="37"/>
      <c r="D15" s="41" t="s">
        <v>46</v>
      </c>
      <c r="E15" s="37"/>
      <c r="F15" s="38"/>
      <c r="G15" s="39"/>
      <c r="H15" s="40">
        <f>SUBTOTAL(1,H12:H14)</f>
        <v>676646.66666666663</v>
      </c>
    </row>
    <row r="16" spans="2:8" x14ac:dyDescent="0.3">
      <c r="B16" s="37"/>
      <c r="C16" s="37">
        <f>SUBTOTAL(3,C12:C14)</f>
        <v>3</v>
      </c>
      <c r="D16" s="41" t="s">
        <v>42</v>
      </c>
      <c r="E16" s="37"/>
      <c r="F16" s="38"/>
      <c r="G16" s="39"/>
      <c r="H16" s="40"/>
    </row>
    <row r="17" spans="2:8" x14ac:dyDescent="0.3">
      <c r="B17" s="37"/>
      <c r="C17" s="37"/>
      <c r="D17" s="41" t="s">
        <v>47</v>
      </c>
      <c r="E17" s="37"/>
      <c r="F17" s="38"/>
      <c r="G17" s="39"/>
      <c r="H17" s="40">
        <f>SUBTOTAL(1,H3:H14)</f>
        <v>992953.75</v>
      </c>
    </row>
    <row r="18" spans="2:8" x14ac:dyDescent="0.3">
      <c r="B18" s="37"/>
      <c r="C18" s="37">
        <f>SUBTOTAL(3,C3:C14)</f>
        <v>8</v>
      </c>
      <c r="D18" s="41" t="s">
        <v>43</v>
      </c>
      <c r="E18" s="37"/>
      <c r="F18" s="38"/>
      <c r="G18" s="39"/>
      <c r="H18" s="40"/>
    </row>
  </sheetData>
  <sortState xmlns:xlrd2="http://schemas.microsoft.com/office/spreadsheetml/2017/richdata2" ref="B3:H14">
    <sortCondition descending="1" ref="D3:D14"/>
  </sortState>
  <phoneticPr fontId="3" type="noConversion"/>
  <conditionalFormatting sqref="B18:H18">
    <cfRule type="expression" dxfId="6" priority="5">
      <formula>$G18:$G27&lt;=2.1</formula>
    </cfRule>
  </conditionalFormatting>
  <conditionalFormatting sqref="B3:H3 B12:H15">
    <cfRule type="expression" dxfId="5" priority="9">
      <formula>$G3:$G14&lt;=2.1</formula>
    </cfRule>
  </conditionalFormatting>
  <conditionalFormatting sqref="B6:H6">
    <cfRule type="expression" dxfId="4" priority="12">
      <formula>$G6:$G20&lt;=2.1</formula>
    </cfRule>
  </conditionalFormatting>
  <conditionalFormatting sqref="B11:H11">
    <cfRule type="expression" dxfId="3" priority="16">
      <formula>$G11:$G23&lt;=2.1</formula>
    </cfRule>
  </conditionalFormatting>
  <conditionalFormatting sqref="B16:H17">
    <cfRule type="expression" dxfId="2" priority="18">
      <formula>$G16:$G26&lt;=2.1</formula>
    </cfRule>
  </conditionalFormatting>
  <conditionalFormatting sqref="B7:H10">
    <cfRule type="expression" dxfId="1" priority="25">
      <formula>$G7:$G20&lt;=2.1</formula>
    </cfRule>
  </conditionalFormatting>
  <conditionalFormatting sqref="B4:H5">
    <cfRule type="expression" dxfId="0" priority="26">
      <formula>$G4:$G19&lt;=2.1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소비전력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sejong2021</dc:creator>
  <cp:lastModifiedBy>sejong2021</cp:lastModifiedBy>
  <dcterms:created xsi:type="dcterms:W3CDTF">2022-07-14T04:58:44Z</dcterms:created>
  <dcterms:modified xsi:type="dcterms:W3CDTF">2022-07-14T06:36:52Z</dcterms:modified>
</cp:coreProperties>
</file>