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_SHARED_FOLDERS\Air Quality\Phase 2\ICS_chem_PM\"/>
    </mc:Choice>
  </mc:AlternateContent>
  <bookViews>
    <workbookView xWindow="285" yWindow="150" windowWidth="15480" windowHeight="6300" firstSheet="2" activeTab="2"/>
  </bookViews>
  <sheets>
    <sheet name="Masdar_Institute_roof" sheetId="6" r:id="rId1"/>
    <sheet name="Masdar_Field" sheetId="7" r:id="rId2"/>
    <sheet name="EXPO2020_Dubai" sheetId="13" r:id="rId3"/>
    <sheet name="summary_MI_roof" sheetId="9" r:id="rId4"/>
    <sheet name="Masdar_Roof_PMF" sheetId="11" r:id="rId5"/>
    <sheet name="summary_MI_field_station" sheetId="10" r:id="rId6"/>
    <sheet name="Masdar_Field_PMF" sheetId="12" r:id="rId7"/>
  </sheets>
  <calcPr calcId="162913"/>
</workbook>
</file>

<file path=xl/calcChain.xml><?xml version="1.0" encoding="utf-8"?>
<calcChain xmlns="http://schemas.openxmlformats.org/spreadsheetml/2006/main">
  <c r="M5" i="13" l="1"/>
  <c r="D29" i="13" l="1"/>
  <c r="D30" i="13"/>
  <c r="D31" i="13"/>
  <c r="D32" i="13"/>
  <c r="D33" i="13"/>
  <c r="D34" i="13"/>
  <c r="D28" i="13" l="1"/>
  <c r="D27" i="13"/>
  <c r="D26" i="13"/>
  <c r="G25" i="13"/>
  <c r="D25" i="13"/>
  <c r="G24" i="13"/>
  <c r="D24" i="13"/>
  <c r="G23" i="13"/>
  <c r="D23" i="13"/>
  <c r="G22" i="13"/>
  <c r="D22" i="13"/>
  <c r="G21" i="13"/>
  <c r="D21" i="13"/>
  <c r="G20" i="13"/>
  <c r="D20" i="13"/>
  <c r="BC19" i="13"/>
  <c r="BB19" i="13"/>
  <c r="BA19" i="13"/>
  <c r="G19" i="13"/>
  <c r="D19" i="13"/>
  <c r="BC18" i="13"/>
  <c r="BB18" i="13"/>
  <c r="BA18" i="13"/>
  <c r="G18" i="13"/>
  <c r="D18" i="13"/>
  <c r="BC17" i="13"/>
  <c r="BB17" i="13"/>
  <c r="BA17" i="13"/>
  <c r="G17" i="13"/>
  <c r="D17" i="13"/>
  <c r="BC16" i="13"/>
  <c r="BB16" i="13"/>
  <c r="BA16" i="13"/>
  <c r="G16" i="13"/>
  <c r="D16" i="13"/>
  <c r="BC15" i="13"/>
  <c r="BB15" i="13"/>
  <c r="BA15" i="13"/>
  <c r="G15" i="13"/>
  <c r="D15" i="13"/>
  <c r="BC14" i="13"/>
  <c r="BB14" i="13"/>
  <c r="BA14" i="13"/>
  <c r="G14" i="13"/>
  <c r="D14" i="13"/>
  <c r="BC13" i="13"/>
  <c r="BB13" i="13"/>
  <c r="BA13" i="13"/>
  <c r="G13" i="13"/>
  <c r="D13" i="13"/>
  <c r="BC12" i="13"/>
  <c r="BB12" i="13"/>
  <c r="BA12" i="13"/>
  <c r="G12" i="13"/>
  <c r="D12" i="13"/>
  <c r="BC11" i="13"/>
  <c r="BB11" i="13"/>
  <c r="BA11" i="13"/>
  <c r="G11" i="13"/>
  <c r="D11" i="13"/>
  <c r="BC10" i="13"/>
  <c r="BB10" i="13"/>
  <c r="BA10" i="13"/>
  <c r="R10" i="13"/>
  <c r="V10" i="13" s="1"/>
  <c r="M10" i="13"/>
  <c r="D10" i="13"/>
  <c r="BC9" i="13"/>
  <c r="BB9" i="13"/>
  <c r="BA9" i="13"/>
  <c r="G9" i="13"/>
  <c r="D9" i="13"/>
  <c r="BC8" i="13"/>
  <c r="BB8" i="13"/>
  <c r="BA8" i="13"/>
  <c r="G8" i="13"/>
  <c r="D8" i="13"/>
  <c r="BC7" i="13"/>
  <c r="BB7" i="13"/>
  <c r="BA7" i="13"/>
  <c r="G7" i="13"/>
  <c r="D7" i="13"/>
  <c r="BC6" i="13"/>
  <c r="BB6" i="13"/>
  <c r="BA6" i="13"/>
  <c r="G6" i="13"/>
  <c r="D6" i="13"/>
  <c r="BC5" i="13"/>
  <c r="BB5" i="13"/>
  <c r="BA5" i="13"/>
  <c r="G5" i="13"/>
  <c r="D5" i="13"/>
  <c r="H23" i="13" l="1"/>
  <c r="R23" i="13" s="1"/>
  <c r="BE10" i="13"/>
  <c r="H17" i="13"/>
  <c r="R17" i="13" s="1"/>
  <c r="H8" i="13"/>
  <c r="R8" i="13" s="1"/>
  <c r="U8" i="13" s="1"/>
  <c r="AR8" i="13" s="1"/>
  <c r="H9" i="13"/>
  <c r="M9" i="13" s="1"/>
  <c r="H16" i="13"/>
  <c r="R16" i="13" s="1"/>
  <c r="H20" i="13"/>
  <c r="M20" i="13" s="1"/>
  <c r="H22" i="13"/>
  <c r="R22" i="13" s="1"/>
  <c r="H14" i="13"/>
  <c r="M14" i="13" s="1"/>
  <c r="H12" i="13"/>
  <c r="M12" i="13" s="1"/>
  <c r="H6" i="13"/>
  <c r="R6" i="13" s="1"/>
  <c r="H7" i="13"/>
  <c r="BD10" i="13"/>
  <c r="H15" i="13"/>
  <c r="R15" i="13" s="1"/>
  <c r="V15" i="13" s="1"/>
  <c r="BF15" i="13" s="1"/>
  <c r="H19" i="13"/>
  <c r="R19" i="13" s="1"/>
  <c r="V19" i="13" s="1"/>
  <c r="H13" i="13"/>
  <c r="M13" i="13" s="1"/>
  <c r="H18" i="13"/>
  <c r="M18" i="13" s="1"/>
  <c r="H24" i="13"/>
  <c r="R24" i="13" s="1"/>
  <c r="H5" i="13"/>
  <c r="H11" i="13"/>
  <c r="M11" i="13" s="1"/>
  <c r="H25" i="13"/>
  <c r="BF10" i="13"/>
  <c r="H21" i="13"/>
  <c r="U10" i="13"/>
  <c r="M23" i="13"/>
  <c r="X13" i="6"/>
  <c r="AN8" i="13" l="1"/>
  <c r="AJ8" i="13"/>
  <c r="M17" i="13"/>
  <c r="M6" i="13"/>
  <c r="R9" i="13"/>
  <c r="R11" i="13"/>
  <c r="U11" i="13" s="1"/>
  <c r="M8" i="13"/>
  <c r="AD8" i="13"/>
  <c r="V8" i="13"/>
  <c r="BE8" i="13" s="1"/>
  <c r="AH8" i="13"/>
  <c r="AP8" i="13"/>
  <c r="M24" i="13"/>
  <c r="R14" i="13"/>
  <c r="Z8" i="13"/>
  <c r="X8" i="13"/>
  <c r="R12" i="13"/>
  <c r="V12" i="13" s="1"/>
  <c r="M22" i="13"/>
  <c r="R20" i="13"/>
  <c r="M15" i="13"/>
  <c r="U15" i="13"/>
  <c r="AD15" i="13" s="1"/>
  <c r="M16" i="13"/>
  <c r="M19" i="13"/>
  <c r="BF8" i="13"/>
  <c r="R13" i="13"/>
  <c r="V13" i="13" s="1"/>
  <c r="R18" i="13"/>
  <c r="V18" i="13" s="1"/>
  <c r="R5" i="13"/>
  <c r="U5" i="13" s="1"/>
  <c r="U19" i="13"/>
  <c r="AD19" i="13" s="1"/>
  <c r="BE19" i="13"/>
  <c r="BD19" i="13"/>
  <c r="BF19" i="13"/>
  <c r="R7" i="13"/>
  <c r="M7" i="13"/>
  <c r="BE15" i="13"/>
  <c r="BD8" i="13"/>
  <c r="M25" i="13"/>
  <c r="R25" i="13"/>
  <c r="U16" i="13"/>
  <c r="V16" i="13"/>
  <c r="V6" i="13"/>
  <c r="U6" i="13"/>
  <c r="M21" i="13"/>
  <c r="R21" i="13"/>
  <c r="V11" i="13"/>
  <c r="AJ10" i="13"/>
  <c r="X10" i="13"/>
  <c r="AH10" i="13"/>
  <c r="Z10" i="13"/>
  <c r="AR10" i="13"/>
  <c r="AN10" i="13"/>
  <c r="AD10" i="13"/>
  <c r="BD15" i="13"/>
  <c r="V9" i="13"/>
  <c r="U9" i="13"/>
  <c r="V14" i="13"/>
  <c r="U14" i="13"/>
  <c r="V17" i="13"/>
  <c r="U17" i="13"/>
  <c r="E36" i="7"/>
  <c r="E35" i="7"/>
  <c r="E34" i="7"/>
  <c r="E36" i="6"/>
  <c r="E35" i="6"/>
  <c r="X19" i="13" l="1"/>
  <c r="U12" i="13"/>
  <c r="X12" i="13" s="1"/>
  <c r="AJ15" i="13"/>
  <c r="AN19" i="13"/>
  <c r="AH15" i="13"/>
  <c r="AG19" i="13"/>
  <c r="AJ19" i="13"/>
  <c r="AN15" i="13"/>
  <c r="AR15" i="13"/>
  <c r="Z19" i="13"/>
  <c r="AR19" i="13"/>
  <c r="AP19" i="13"/>
  <c r="X15" i="13"/>
  <c r="AH19" i="13"/>
  <c r="AP15" i="13"/>
  <c r="V5" i="13"/>
  <c r="BF5" i="13" s="1"/>
  <c r="U18" i="13"/>
  <c r="AH18" i="13" s="1"/>
  <c r="Z15" i="13"/>
  <c r="U13" i="13"/>
  <c r="X13" i="13" s="1"/>
  <c r="V7" i="13"/>
  <c r="U7" i="13"/>
  <c r="BE16" i="13"/>
  <c r="BD16" i="13"/>
  <c r="BF16" i="13"/>
  <c r="AR16" i="13"/>
  <c r="AH16" i="13"/>
  <c r="X16" i="13"/>
  <c r="AN16" i="13"/>
  <c r="AD16" i="13"/>
  <c r="AB16" i="13"/>
  <c r="AJ16" i="13"/>
  <c r="Z16" i="13"/>
  <c r="BD17" i="13"/>
  <c r="BF17" i="13"/>
  <c r="BE17" i="13"/>
  <c r="AN17" i="13"/>
  <c r="Z17" i="13"/>
  <c r="AJ17" i="13"/>
  <c r="X17" i="13"/>
  <c r="AD17" i="13"/>
  <c r="AR17" i="13"/>
  <c r="AP17" i="13"/>
  <c r="AH17" i="13"/>
  <c r="AJ12" i="13"/>
  <c r="AH12" i="13"/>
  <c r="Z12" i="13"/>
  <c r="AR12" i="13"/>
  <c r="AD12" i="13"/>
  <c r="AN9" i="13"/>
  <c r="Z9" i="13"/>
  <c r="AJ9" i="13"/>
  <c r="X9" i="13"/>
  <c r="AH9" i="13"/>
  <c r="AD9" i="13"/>
  <c r="AR9" i="13"/>
  <c r="AP9" i="13"/>
  <c r="BD12" i="13"/>
  <c r="BE12" i="13"/>
  <c r="BF12" i="13"/>
  <c r="BD9" i="13"/>
  <c r="BF9" i="13"/>
  <c r="BE9" i="13"/>
  <c r="AJ11" i="13"/>
  <c r="X11" i="13"/>
  <c r="AH11" i="13"/>
  <c r="Z11" i="13"/>
  <c r="AR11" i="13"/>
  <c r="AN11" i="13"/>
  <c r="AD11" i="13"/>
  <c r="AP18" i="13"/>
  <c r="AH6" i="13"/>
  <c r="Z6" i="13"/>
  <c r="AR6" i="13"/>
  <c r="AG6" i="13"/>
  <c r="X6" i="13"/>
  <c r="AD6" i="13"/>
  <c r="AB6" i="13"/>
  <c r="AN6" i="13"/>
  <c r="AJ6" i="13"/>
  <c r="AH14" i="13"/>
  <c r="X14" i="13"/>
  <c r="AR14" i="13"/>
  <c r="AD14" i="13"/>
  <c r="Z14" i="13"/>
  <c r="AN14" i="13"/>
  <c r="AJ14" i="13"/>
  <c r="AB14" i="13"/>
  <c r="BD11" i="13"/>
  <c r="BE11" i="13"/>
  <c r="BF11" i="13"/>
  <c r="BF18" i="13"/>
  <c r="BD18" i="13"/>
  <c r="BE18" i="13"/>
  <c r="BF6" i="13"/>
  <c r="BD6" i="13"/>
  <c r="BE6" i="13"/>
  <c r="Z13" i="13"/>
  <c r="BF14" i="13"/>
  <c r="BE14" i="13"/>
  <c r="BD14" i="13"/>
  <c r="AN5" i="13"/>
  <c r="Z5" i="13"/>
  <c r="AR5" i="13"/>
  <c r="AD5" i="13"/>
  <c r="AP5" i="13"/>
  <c r="X5" i="13"/>
  <c r="AJ5" i="13"/>
  <c r="AH5" i="13"/>
  <c r="BD13" i="13"/>
  <c r="BE13" i="13"/>
  <c r="BF13" i="13"/>
  <c r="O31" i="7"/>
  <c r="O32" i="7"/>
  <c r="O33" i="7"/>
  <c r="I33" i="7"/>
  <c r="J33" i="7" s="1"/>
  <c r="I32" i="7"/>
  <c r="J32" i="7" s="1"/>
  <c r="I31" i="7"/>
  <c r="O31" i="6"/>
  <c r="O32" i="6"/>
  <c r="O33" i="6"/>
  <c r="I33" i="6"/>
  <c r="J33" i="6"/>
  <c r="T33" i="6"/>
  <c r="I32" i="6"/>
  <c r="J32" i="6" s="1"/>
  <c r="T32" i="6" s="1"/>
  <c r="AN12" i="13" l="1"/>
  <c r="AJ18" i="13"/>
  <c r="Z18" i="13"/>
  <c r="AR18" i="13"/>
  <c r="BD5" i="13"/>
  <c r="AN18" i="13"/>
  <c r="X18" i="13"/>
  <c r="AJ13" i="13"/>
  <c r="AR13" i="13"/>
  <c r="AD18" i="13"/>
  <c r="AD13" i="13"/>
  <c r="BE5" i="13"/>
  <c r="AH13" i="13"/>
  <c r="AN13" i="13"/>
  <c r="AN7" i="13"/>
  <c r="AJ7" i="13"/>
  <c r="X7" i="13"/>
  <c r="AD7" i="13"/>
  <c r="AH7" i="13"/>
  <c r="AR7" i="13"/>
  <c r="Z7" i="13"/>
  <c r="AG7" i="13"/>
  <c r="BF7" i="13"/>
  <c r="BE7" i="13"/>
  <c r="BD7" i="13"/>
  <c r="E33" i="7"/>
  <c r="E32" i="7"/>
  <c r="E34" i="6"/>
  <c r="E33" i="6"/>
  <c r="E31" i="7"/>
  <c r="J31" i="7" s="1"/>
  <c r="E32" i="6"/>
  <c r="J30" i="7"/>
  <c r="O30" i="7"/>
  <c r="I30" i="7"/>
  <c r="E30" i="7"/>
  <c r="I31" i="6"/>
  <c r="J31" i="6"/>
  <c r="T31" i="6" s="1"/>
  <c r="E31" i="6"/>
  <c r="O30" i="6"/>
  <c r="I30" i="6"/>
  <c r="J30" i="6"/>
  <c r="T30" i="6"/>
  <c r="E30" i="6"/>
  <c r="I29" i="7"/>
  <c r="T29" i="7"/>
  <c r="E29" i="7"/>
  <c r="I29" i="6"/>
  <c r="J29" i="6"/>
  <c r="O29" i="6" s="1"/>
  <c r="E29" i="6"/>
  <c r="T29" i="6" l="1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V26" i="12" l="1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V27" i="12" l="1"/>
  <c r="S27" i="12"/>
  <c r="O27" i="12"/>
  <c r="K27" i="12"/>
  <c r="G27" i="12"/>
  <c r="C27" i="12"/>
  <c r="I27" i="12"/>
  <c r="L27" i="12"/>
  <c r="N27" i="12"/>
  <c r="U27" i="12"/>
  <c r="E27" i="12"/>
  <c r="H27" i="12"/>
  <c r="J27" i="12"/>
  <c r="Q27" i="12"/>
  <c r="T27" i="12"/>
  <c r="D27" i="12"/>
  <c r="F27" i="12"/>
  <c r="M27" i="12"/>
  <c r="P27" i="12"/>
  <c r="R27" i="12"/>
  <c r="B27" i="12"/>
  <c r="V26" i="11"/>
  <c r="T27" i="11" s="1"/>
  <c r="C27" i="11"/>
  <c r="G27" i="11"/>
  <c r="K27" i="11"/>
  <c r="O27" i="11"/>
  <c r="S27" i="11"/>
  <c r="K26" i="11"/>
  <c r="L26" i="11"/>
  <c r="M26" i="11"/>
  <c r="N26" i="11"/>
  <c r="O26" i="11"/>
  <c r="P26" i="11"/>
  <c r="Q26" i="11"/>
  <c r="R26" i="11"/>
  <c r="S26" i="11"/>
  <c r="T26" i="11"/>
  <c r="U26" i="11"/>
  <c r="C26" i="11"/>
  <c r="D26" i="11"/>
  <c r="E26" i="11"/>
  <c r="F26" i="11"/>
  <c r="G26" i="11"/>
  <c r="H26" i="11"/>
  <c r="I26" i="11"/>
  <c r="J26" i="11"/>
  <c r="B26" i="11"/>
  <c r="R27" i="11" l="1"/>
  <c r="N27" i="11"/>
  <c r="J27" i="11"/>
  <c r="F27" i="11"/>
  <c r="B27" i="11"/>
  <c r="Q27" i="11"/>
  <c r="M27" i="11"/>
  <c r="I27" i="11"/>
  <c r="E27" i="11"/>
  <c r="V27" i="11"/>
  <c r="U27" i="11"/>
  <c r="P27" i="11"/>
  <c r="L27" i="11"/>
  <c r="H27" i="11"/>
  <c r="D27" i="11"/>
  <c r="W2" i="12"/>
  <c r="W3" i="11" l="1"/>
  <c r="W4" i="11"/>
  <c r="W5" i="11"/>
  <c r="W6" i="11"/>
  <c r="W7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" i="11"/>
  <c r="BF18" i="6" l="1"/>
  <c r="BG18" i="6"/>
  <c r="BH18" i="6"/>
  <c r="I28" i="7" l="1"/>
  <c r="I28" i="6"/>
  <c r="E18" i="6" l="1"/>
  <c r="BF14" i="7" l="1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13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E27" i="6"/>
  <c r="BE26" i="6"/>
  <c r="BE25" i="6"/>
  <c r="BE24" i="6"/>
  <c r="BE23" i="6"/>
  <c r="BE22" i="6"/>
  <c r="BE21" i="6"/>
  <c r="BE20" i="6"/>
  <c r="BD27" i="6"/>
  <c r="BD26" i="6"/>
  <c r="BD25" i="6"/>
  <c r="BD24" i="6"/>
  <c r="BD23" i="6"/>
  <c r="BD22" i="6"/>
  <c r="BD21" i="6"/>
  <c r="BD20" i="6"/>
  <c r="BC27" i="6"/>
  <c r="BC26" i="6"/>
  <c r="BC25" i="6"/>
  <c r="BC24" i="6"/>
  <c r="BC23" i="6"/>
  <c r="BC22" i="6"/>
  <c r="BC21" i="6"/>
  <c r="BC20" i="6"/>
  <c r="BE14" i="6"/>
  <c r="BE15" i="6"/>
  <c r="BE16" i="6"/>
  <c r="BE17" i="6"/>
  <c r="BE18" i="6"/>
  <c r="BE19" i="6"/>
  <c r="BE13" i="6"/>
  <c r="BD14" i="6"/>
  <c r="BD15" i="6"/>
  <c r="BD16" i="6"/>
  <c r="BD17" i="6"/>
  <c r="BD18" i="6"/>
  <c r="BD19" i="6"/>
  <c r="BD13" i="6"/>
  <c r="BC14" i="6"/>
  <c r="BC15" i="6"/>
  <c r="BC16" i="6"/>
  <c r="BC17" i="6"/>
  <c r="BC18" i="6"/>
  <c r="BC19" i="6"/>
  <c r="BC13" i="6"/>
  <c r="I27" i="7" l="1"/>
  <c r="I27" i="6"/>
  <c r="I26" i="7" l="1"/>
  <c r="I26" i="6"/>
  <c r="I25" i="7" l="1"/>
  <c r="I24" i="7"/>
  <c r="I25" i="6"/>
  <c r="I24" i="6"/>
  <c r="J25" i="6" l="1"/>
  <c r="T25" i="6" s="1"/>
  <c r="X25" i="6" s="1"/>
  <c r="O25" i="6"/>
  <c r="E25" i="7"/>
  <c r="J25" i="7" s="1"/>
  <c r="E26" i="7"/>
  <c r="J26" i="7" s="1"/>
  <c r="E27" i="7"/>
  <c r="J27" i="7" s="1"/>
  <c r="E28" i="7"/>
  <c r="J28" i="7" s="1"/>
  <c r="E25" i="6"/>
  <c r="E26" i="6"/>
  <c r="J26" i="6" s="1"/>
  <c r="E27" i="6"/>
  <c r="J27" i="6" s="1"/>
  <c r="E28" i="6"/>
  <c r="J28" i="6" s="1"/>
  <c r="I23" i="7"/>
  <c r="I23" i="6"/>
  <c r="T27" i="6" l="1"/>
  <c r="O27" i="6"/>
  <c r="T26" i="6"/>
  <c r="O26" i="6"/>
  <c r="W25" i="6"/>
  <c r="AT25" i="6" s="1"/>
  <c r="T28" i="6"/>
  <c r="O28" i="6"/>
  <c r="O28" i="7"/>
  <c r="T28" i="7"/>
  <c r="O25" i="7"/>
  <c r="T25" i="7"/>
  <c r="X25" i="7" s="1"/>
  <c r="T27" i="7"/>
  <c r="O27" i="7"/>
  <c r="T26" i="7"/>
  <c r="O26" i="7"/>
  <c r="Y25" i="7"/>
  <c r="BG25" i="6"/>
  <c r="BH25" i="6"/>
  <c r="BF25" i="6"/>
  <c r="AR25" i="6"/>
  <c r="AF25" i="6"/>
  <c r="AB25" i="6"/>
  <c r="Z25" i="6"/>
  <c r="I22" i="7"/>
  <c r="I22" i="6"/>
  <c r="W27" i="6" l="1"/>
  <c r="X27" i="6"/>
  <c r="AJ25" i="6"/>
  <c r="AP25" i="6"/>
  <c r="AL25" i="6"/>
  <c r="X26" i="6"/>
  <c r="W26" i="6"/>
  <c r="Y26" i="7"/>
  <c r="X26" i="7"/>
  <c r="Y27" i="7"/>
  <c r="X27" i="7"/>
  <c r="BG25" i="7"/>
  <c r="BH25" i="7"/>
  <c r="BI25" i="7"/>
  <c r="AQ25" i="7"/>
  <c r="AU25" i="7"/>
  <c r="AM25" i="7"/>
  <c r="AK25" i="7"/>
  <c r="AA25" i="7"/>
  <c r="AC25" i="7"/>
  <c r="I21" i="7"/>
  <c r="I21" i="6"/>
  <c r="BF26" i="6" l="1"/>
  <c r="BG26" i="6"/>
  <c r="BH26" i="6"/>
  <c r="BF27" i="6"/>
  <c r="BG27" i="6"/>
  <c r="BH27" i="6"/>
  <c r="AP27" i="6"/>
  <c r="AJ27" i="6"/>
  <c r="AI27" i="6"/>
  <c r="Z27" i="6"/>
  <c r="AR27" i="6"/>
  <c r="AF27" i="6"/>
  <c r="AB27" i="6"/>
  <c r="AT27" i="6"/>
  <c r="AL27" i="6"/>
  <c r="AR26" i="6"/>
  <c r="AL26" i="6"/>
  <c r="AT26" i="6"/>
  <c r="AJ26" i="6"/>
  <c r="AP26" i="6"/>
  <c r="Z26" i="6"/>
  <c r="AF26" i="6"/>
  <c r="AB26" i="6"/>
  <c r="BI27" i="7"/>
  <c r="BG27" i="7"/>
  <c r="BH27" i="7"/>
  <c r="AK26" i="7"/>
  <c r="AC26" i="7"/>
  <c r="AU26" i="7"/>
  <c r="AA26" i="7"/>
  <c r="AM26" i="7"/>
  <c r="BG26" i="7"/>
  <c r="BH26" i="7"/>
  <c r="BI26" i="7"/>
  <c r="AM27" i="7"/>
  <c r="AU27" i="7"/>
  <c r="AA27" i="7"/>
  <c r="AQ27" i="7"/>
  <c r="AC27" i="7"/>
  <c r="AK27" i="7"/>
  <c r="I20" i="7"/>
  <c r="I20" i="6"/>
  <c r="E22" i="7" l="1"/>
  <c r="J22" i="7" s="1"/>
  <c r="E23" i="7"/>
  <c r="J23" i="7" s="1"/>
  <c r="E24" i="7"/>
  <c r="J24" i="7" s="1"/>
  <c r="E21" i="7"/>
  <c r="J21" i="7" s="1"/>
  <c r="E22" i="6"/>
  <c r="J22" i="6" s="1"/>
  <c r="E23" i="6"/>
  <c r="J23" i="6" s="1"/>
  <c r="E24" i="6"/>
  <c r="J24" i="6" s="1"/>
  <c r="E21" i="6"/>
  <c r="J21" i="6" s="1"/>
  <c r="T24" i="6" l="1"/>
  <c r="O24" i="6"/>
  <c r="T21" i="7"/>
  <c r="O21" i="7"/>
  <c r="T24" i="7"/>
  <c r="O24" i="7"/>
  <c r="O23" i="7"/>
  <c r="T23" i="7"/>
  <c r="O22" i="7"/>
  <c r="T22" i="7"/>
  <c r="O21" i="6"/>
  <c r="T21" i="6"/>
  <c r="O23" i="6"/>
  <c r="T23" i="6"/>
  <c r="O22" i="6"/>
  <c r="T22" i="6"/>
  <c r="I19" i="7"/>
  <c r="I19" i="6"/>
  <c r="X24" i="6" l="1"/>
  <c r="W24" i="6"/>
  <c r="Y24" i="7"/>
  <c r="X24" i="7"/>
  <c r="Y23" i="7"/>
  <c r="X23" i="7"/>
  <c r="Y21" i="7"/>
  <c r="X21" i="7"/>
  <c r="Y22" i="7"/>
  <c r="X22" i="7"/>
  <c r="X21" i="6"/>
  <c r="W21" i="6"/>
  <c r="X23" i="6"/>
  <c r="W23" i="6"/>
  <c r="X22" i="6"/>
  <c r="W22" i="6"/>
  <c r="I18" i="7"/>
  <c r="I17" i="6"/>
  <c r="AP24" i="6" l="1"/>
  <c r="AJ24" i="6"/>
  <c r="AT24" i="6"/>
  <c r="AB24" i="6"/>
  <c r="AF24" i="6"/>
  <c r="Z24" i="6"/>
  <c r="AL24" i="6"/>
  <c r="AD24" i="6"/>
  <c r="BH24" i="6"/>
  <c r="BF24" i="6"/>
  <c r="BG24" i="6"/>
  <c r="AU21" i="7"/>
  <c r="AA21" i="7"/>
  <c r="AQ21" i="7"/>
  <c r="AC21" i="7"/>
  <c r="AM21" i="7"/>
  <c r="AS21" i="7"/>
  <c r="AK21" i="7"/>
  <c r="BI21" i="7"/>
  <c r="BG21" i="7"/>
  <c r="BH21" i="7"/>
  <c r="AS24" i="7"/>
  <c r="AM24" i="7"/>
  <c r="AQ24" i="7"/>
  <c r="AA24" i="7"/>
  <c r="AU24" i="7"/>
  <c r="AC24" i="7"/>
  <c r="AK24" i="7"/>
  <c r="AK22" i="7"/>
  <c r="AU22" i="7"/>
  <c r="AC22" i="7"/>
  <c r="AI22" i="7"/>
  <c r="AA22" i="7"/>
  <c r="AM22" i="7"/>
  <c r="AU23" i="7"/>
  <c r="AC23" i="7"/>
  <c r="AK23" i="7"/>
  <c r="AM23" i="7"/>
  <c r="AQ23" i="7"/>
  <c r="AA23" i="7"/>
  <c r="BG24" i="7"/>
  <c r="BH24" i="7"/>
  <c r="BI24" i="7"/>
  <c r="BI22" i="7"/>
  <c r="BG22" i="7"/>
  <c r="BH22" i="7"/>
  <c r="BI23" i="7"/>
  <c r="BG23" i="7"/>
  <c r="BH23" i="7"/>
  <c r="AT21" i="6"/>
  <c r="AP21" i="6"/>
  <c r="AF21" i="6"/>
  <c r="AL21" i="6"/>
  <c r="AJ21" i="6"/>
  <c r="AB21" i="6"/>
  <c r="Z21" i="6"/>
  <c r="BF22" i="6"/>
  <c r="BH22" i="6"/>
  <c r="BG22" i="6"/>
  <c r="AT23" i="6"/>
  <c r="AR23" i="6"/>
  <c r="AP23" i="6"/>
  <c r="AF23" i="6"/>
  <c r="AL23" i="6"/>
  <c r="AJ23" i="6"/>
  <c r="Z23" i="6"/>
  <c r="AB23" i="6"/>
  <c r="BG23" i="6"/>
  <c r="BF23" i="6"/>
  <c r="BH23" i="6"/>
  <c r="AT22" i="6"/>
  <c r="AP22" i="6"/>
  <c r="AF22" i="6"/>
  <c r="AL22" i="6"/>
  <c r="AJ22" i="6"/>
  <c r="Z22" i="6"/>
  <c r="AB22" i="6"/>
  <c r="AD22" i="6"/>
  <c r="BF21" i="6"/>
  <c r="BG21" i="6"/>
  <c r="BH21" i="6"/>
  <c r="I17" i="7" l="1"/>
  <c r="I16" i="7" l="1"/>
  <c r="I16" i="6"/>
  <c r="E20" i="7" l="1"/>
  <c r="J20" i="7" s="1"/>
  <c r="E19" i="7"/>
  <c r="J19" i="7" s="1"/>
  <c r="E18" i="7"/>
  <c r="J18" i="7" s="1"/>
  <c r="E17" i="7"/>
  <c r="J17" i="7" s="1"/>
  <c r="E19" i="6"/>
  <c r="J19" i="6" s="1"/>
  <c r="E20" i="6"/>
  <c r="J20" i="6" s="1"/>
  <c r="E15" i="6"/>
  <c r="E17" i="6"/>
  <c r="J17" i="6" s="1"/>
  <c r="O20" i="6" l="1"/>
  <c r="T20" i="6"/>
  <c r="O19" i="6"/>
  <c r="T19" i="6"/>
  <c r="O19" i="7"/>
  <c r="T19" i="7"/>
  <c r="T20" i="7"/>
  <c r="O20" i="7"/>
  <c r="O17" i="7"/>
  <c r="T17" i="7"/>
  <c r="T18" i="7"/>
  <c r="O18" i="7"/>
  <c r="O17" i="6"/>
  <c r="T17" i="6"/>
  <c r="I15" i="7"/>
  <c r="I15" i="6"/>
  <c r="J15" i="6" s="1"/>
  <c r="T15" i="6" s="1"/>
  <c r="X20" i="6" l="1"/>
  <c r="W20" i="6"/>
  <c r="X15" i="6"/>
  <c r="W15" i="6"/>
  <c r="X19" i="6"/>
  <c r="W19" i="6"/>
  <c r="Y17" i="7"/>
  <c r="X17" i="7"/>
  <c r="Y19" i="7"/>
  <c r="X19" i="7"/>
  <c r="Y18" i="7"/>
  <c r="X18" i="7"/>
  <c r="Y20" i="7"/>
  <c r="X20" i="7"/>
  <c r="X17" i="6"/>
  <c r="W17" i="6"/>
  <c r="O15" i="6"/>
  <c r="I14" i="7"/>
  <c r="I14" i="6"/>
  <c r="AT19" i="6" l="1"/>
  <c r="AP19" i="6"/>
  <c r="AL19" i="6"/>
  <c r="AF19" i="6"/>
  <c r="AJ19" i="6"/>
  <c r="AB19" i="6"/>
  <c r="Z19" i="6"/>
  <c r="AT20" i="6"/>
  <c r="AP20" i="6"/>
  <c r="AF20" i="6"/>
  <c r="AJ20" i="6"/>
  <c r="AL20" i="6"/>
  <c r="AB20" i="6"/>
  <c r="Z20" i="6"/>
  <c r="BH19" i="6"/>
  <c r="BF19" i="6"/>
  <c r="BG19" i="6"/>
  <c r="BF20" i="6"/>
  <c r="BG20" i="6"/>
  <c r="BH20" i="6"/>
  <c r="AT15" i="6"/>
  <c r="AP15" i="6"/>
  <c r="AF15" i="6"/>
  <c r="AJ15" i="6"/>
  <c r="AI15" i="6"/>
  <c r="AL15" i="6"/>
  <c r="AB15" i="6"/>
  <c r="Z15" i="6"/>
  <c r="BF17" i="6"/>
  <c r="BG17" i="6"/>
  <c r="BH17" i="6"/>
  <c r="BH15" i="6"/>
  <c r="BF15" i="6"/>
  <c r="BG15" i="6"/>
  <c r="BG18" i="7"/>
  <c r="BH18" i="7"/>
  <c r="BI18" i="7"/>
  <c r="BI17" i="7"/>
  <c r="BG17" i="7"/>
  <c r="BH17" i="7"/>
  <c r="AU20" i="7"/>
  <c r="AM20" i="7"/>
  <c r="AQ20" i="7"/>
  <c r="AE20" i="7"/>
  <c r="AS20" i="7"/>
  <c r="AA20" i="7"/>
  <c r="AK20" i="7"/>
  <c r="AC20" i="7"/>
  <c r="AK19" i="7"/>
  <c r="AE19" i="7"/>
  <c r="AU19" i="7"/>
  <c r="AM19" i="7"/>
  <c r="AS19" i="7"/>
  <c r="AA19" i="7"/>
  <c r="AQ19" i="7"/>
  <c r="AC19" i="7"/>
  <c r="BI20" i="7"/>
  <c r="BG20" i="7"/>
  <c r="BH20" i="7"/>
  <c r="BH19" i="7"/>
  <c r="BI19" i="7"/>
  <c r="BG19" i="7"/>
  <c r="AQ18" i="7"/>
  <c r="AA18" i="7"/>
  <c r="AM18" i="7"/>
  <c r="AK18" i="7"/>
  <c r="AU18" i="7"/>
  <c r="AC18" i="7"/>
  <c r="AU17" i="7"/>
  <c r="AA17" i="7"/>
  <c r="AQ17" i="7"/>
  <c r="AC17" i="7"/>
  <c r="AM17" i="7"/>
  <c r="AK17" i="7"/>
  <c r="AR17" i="6"/>
  <c r="AP17" i="6"/>
  <c r="AT17" i="6"/>
  <c r="AL17" i="6"/>
  <c r="AJ17" i="6"/>
  <c r="AF17" i="6"/>
  <c r="AB17" i="6"/>
  <c r="Z17" i="6"/>
  <c r="I13" i="7"/>
  <c r="I13" i="6"/>
  <c r="I10" i="7" l="1"/>
  <c r="I10" i="6"/>
  <c r="T10" i="6" s="1"/>
  <c r="T10" i="7" l="1"/>
  <c r="U10" i="7" s="1"/>
  <c r="W10" i="6"/>
  <c r="X10" i="6"/>
  <c r="E16" i="7"/>
  <c r="J16" i="7" s="1"/>
  <c r="E15" i="7"/>
  <c r="J15" i="7" s="1"/>
  <c r="E14" i="7"/>
  <c r="J14" i="7" s="1"/>
  <c r="E13" i="7"/>
  <c r="J13" i="7" s="1"/>
  <c r="E16" i="6"/>
  <c r="J16" i="6" s="1"/>
  <c r="E14" i="6"/>
  <c r="J14" i="6" s="1"/>
  <c r="E13" i="6"/>
  <c r="J13" i="6" s="1"/>
  <c r="O16" i="6" l="1"/>
  <c r="T16" i="6"/>
  <c r="O13" i="6"/>
  <c r="T13" i="6"/>
  <c r="BG10" i="6"/>
  <c r="BH10" i="6"/>
  <c r="BF10" i="6"/>
  <c r="Z10" i="6"/>
  <c r="O14" i="6"/>
  <c r="T14" i="6"/>
  <c r="O13" i="7"/>
  <c r="T13" i="7"/>
  <c r="O14" i="7"/>
  <c r="T14" i="7"/>
  <c r="T15" i="7"/>
  <c r="O15" i="7"/>
  <c r="O16" i="7"/>
  <c r="T16" i="7"/>
  <c r="BR10" i="6"/>
  <c r="BQ10" i="6"/>
  <c r="BP10" i="6"/>
  <c r="Y10" i="7"/>
  <c r="X10" i="7"/>
  <c r="AT10" i="6"/>
  <c r="AB10" i="6"/>
  <c r="AR10" i="6"/>
  <c r="AP10" i="6"/>
  <c r="AJ10" i="6"/>
  <c r="AF10" i="6"/>
  <c r="AD10" i="6"/>
  <c r="W13" i="6" l="1"/>
  <c r="X14" i="6"/>
  <c r="W14" i="6"/>
  <c r="X16" i="6"/>
  <c r="W16" i="6"/>
  <c r="Y13" i="7"/>
  <c r="X13" i="7"/>
  <c r="X15" i="7"/>
  <c r="Y15" i="7"/>
  <c r="Y16" i="7"/>
  <c r="X16" i="7"/>
  <c r="Y14" i="7"/>
  <c r="X14" i="7"/>
  <c r="BG10" i="7"/>
  <c r="BH10" i="7"/>
  <c r="BI10" i="7"/>
  <c r="AQ10" i="7"/>
  <c r="AA10" i="7"/>
  <c r="AU10" i="7"/>
  <c r="AS10" i="7"/>
  <c r="AG10" i="7"/>
  <c r="AE10" i="7"/>
  <c r="AC10" i="7"/>
  <c r="BR10" i="7"/>
  <c r="BQ10" i="7"/>
  <c r="BS10" i="7"/>
  <c r="I9" i="7"/>
  <c r="I9" i="6"/>
  <c r="N9" i="6"/>
  <c r="AT14" i="6" l="1"/>
  <c r="AP14" i="6"/>
  <c r="AF14" i="6"/>
  <c r="AJ14" i="6"/>
  <c r="AI14" i="6"/>
  <c r="AL14" i="6"/>
  <c r="AB14" i="6"/>
  <c r="AD14" i="6"/>
  <c r="Z14" i="6"/>
  <c r="BG14" i="6"/>
  <c r="BH14" i="6"/>
  <c r="BF14" i="6"/>
  <c r="AT16" i="6"/>
  <c r="AR16" i="6"/>
  <c r="AP16" i="6"/>
  <c r="AL16" i="6"/>
  <c r="AB16" i="6"/>
  <c r="AF16" i="6"/>
  <c r="AJ16" i="6"/>
  <c r="Z16" i="6"/>
  <c r="AR13" i="6"/>
  <c r="AT13" i="6"/>
  <c r="AP13" i="6"/>
  <c r="AF13" i="6"/>
  <c r="AJ13" i="6"/>
  <c r="AL13" i="6"/>
  <c r="AB13" i="6"/>
  <c r="Z13" i="6"/>
  <c r="BF16" i="6"/>
  <c r="BG16" i="6"/>
  <c r="BH16" i="6"/>
  <c r="BH13" i="6"/>
  <c r="BG13" i="6"/>
  <c r="BF13" i="6"/>
  <c r="BI14" i="7"/>
  <c r="BG14" i="7"/>
  <c r="BH14" i="7"/>
  <c r="AU15" i="7"/>
  <c r="AK15" i="7"/>
  <c r="AS15" i="7"/>
  <c r="AA15" i="7"/>
  <c r="AQ15" i="7"/>
  <c r="AC15" i="7"/>
  <c r="AM15" i="7"/>
  <c r="AK16" i="7"/>
  <c r="AU16" i="7"/>
  <c r="AA16" i="7"/>
  <c r="AQ16" i="7"/>
  <c r="AC16" i="7"/>
  <c r="AM16" i="7"/>
  <c r="AM13" i="7"/>
  <c r="AU13" i="7"/>
  <c r="AA13" i="7"/>
  <c r="AQ13" i="7"/>
  <c r="AC13" i="7"/>
  <c r="AK13" i="7"/>
  <c r="AE13" i="7"/>
  <c r="BG16" i="7"/>
  <c r="BH16" i="7"/>
  <c r="BI16" i="7"/>
  <c r="BG13" i="7"/>
  <c r="BI13" i="7"/>
  <c r="BH13" i="7"/>
  <c r="AQ14" i="7"/>
  <c r="AE14" i="7"/>
  <c r="AM14" i="7"/>
  <c r="AA14" i="7"/>
  <c r="AK14" i="7"/>
  <c r="AU14" i="7"/>
  <c r="AC14" i="7"/>
  <c r="BI15" i="7"/>
  <c r="BG15" i="7"/>
  <c r="BH15" i="7"/>
  <c r="T9" i="7"/>
  <c r="U9" i="7" s="1"/>
  <c r="T9" i="6"/>
  <c r="Y9" i="7" l="1"/>
  <c r="X9" i="7"/>
  <c r="W9" i="6"/>
  <c r="X9" i="6"/>
  <c r="N8" i="6"/>
  <c r="I8" i="6"/>
  <c r="BH9" i="6" l="1"/>
  <c r="BF9" i="6"/>
  <c r="BG9" i="6"/>
  <c r="Z9" i="6"/>
  <c r="BG9" i="7"/>
  <c r="BH9" i="7"/>
  <c r="BI9" i="7"/>
  <c r="BP9" i="6"/>
  <c r="BQ9" i="6"/>
  <c r="BR9" i="6"/>
  <c r="AQ9" i="7"/>
  <c r="AA9" i="7"/>
  <c r="AU9" i="7"/>
  <c r="AS9" i="7"/>
  <c r="AG9" i="7"/>
  <c r="AE9" i="7"/>
  <c r="AC9" i="7"/>
  <c r="AK9" i="7"/>
  <c r="BR9" i="7"/>
  <c r="BS9" i="7"/>
  <c r="BQ9" i="7"/>
  <c r="AR9" i="6"/>
  <c r="AP9" i="6"/>
  <c r="AT9" i="6"/>
  <c r="AJ9" i="6"/>
  <c r="AF9" i="6"/>
  <c r="AD9" i="6"/>
  <c r="AB9" i="6"/>
  <c r="T8" i="6"/>
  <c r="I7" i="6"/>
  <c r="N7" i="6"/>
  <c r="W8" i="6" l="1"/>
  <c r="X8" i="6"/>
  <c r="T7" i="6"/>
  <c r="N6" i="6"/>
  <c r="I6" i="6"/>
  <c r="T6" i="6" s="1"/>
  <c r="BF8" i="6" l="1"/>
  <c r="BG8" i="6"/>
  <c r="BH8" i="6"/>
  <c r="Z8" i="6"/>
  <c r="BP8" i="6"/>
  <c r="BR8" i="6"/>
  <c r="BQ8" i="6"/>
  <c r="W6" i="6"/>
  <c r="X6" i="6"/>
  <c r="W7" i="6"/>
  <c r="X7" i="6"/>
  <c r="AR8" i="6"/>
  <c r="AP8" i="6"/>
  <c r="AT8" i="6"/>
  <c r="AJ8" i="6"/>
  <c r="AF8" i="6"/>
  <c r="AD8" i="6"/>
  <c r="AB8" i="6"/>
  <c r="N5" i="6"/>
  <c r="N4" i="6"/>
  <c r="I3" i="6"/>
  <c r="I3" i="7"/>
  <c r="T3" i="7" s="1"/>
  <c r="E9" i="6"/>
  <c r="J9" i="6" s="1"/>
  <c r="O9" i="6" s="1"/>
  <c r="Y3" i="7" l="1"/>
  <c r="U3" i="7"/>
  <c r="BG6" i="6"/>
  <c r="BH6" i="6"/>
  <c r="BF6" i="6"/>
  <c r="Z6" i="6"/>
  <c r="BF7" i="6"/>
  <c r="BG7" i="6"/>
  <c r="BH7" i="6"/>
  <c r="Z7" i="6"/>
  <c r="BR7" i="6"/>
  <c r="BQ7" i="6"/>
  <c r="BP7" i="6"/>
  <c r="BQ6" i="6"/>
  <c r="BP6" i="6"/>
  <c r="BR6" i="6"/>
  <c r="X3" i="7"/>
  <c r="AT7" i="6"/>
  <c r="AJ7" i="6"/>
  <c r="AF7" i="6"/>
  <c r="AD7" i="6"/>
  <c r="AB7" i="6"/>
  <c r="AR7" i="6"/>
  <c r="AP7" i="6"/>
  <c r="AF6" i="6"/>
  <c r="AD6" i="6"/>
  <c r="AR6" i="6"/>
  <c r="AP6" i="6"/>
  <c r="AT6" i="6"/>
  <c r="AJ6" i="6"/>
  <c r="AB6" i="6"/>
  <c r="T3" i="6"/>
  <c r="W3" i="6" s="1"/>
  <c r="E10" i="7"/>
  <c r="J10" i="7" s="1"/>
  <c r="O10" i="7" s="1"/>
  <c r="E9" i="7"/>
  <c r="J9" i="7" s="1"/>
  <c r="O9" i="7" s="1"/>
  <c r="E10" i="6"/>
  <c r="J10" i="6" s="1"/>
  <c r="O10" i="6" s="1"/>
  <c r="E8" i="6"/>
  <c r="J8" i="6" s="1"/>
  <c r="O8" i="6" s="1"/>
  <c r="BH3" i="7" l="1"/>
  <c r="BG3" i="7"/>
  <c r="BI3" i="7"/>
  <c r="AA3" i="7"/>
  <c r="BG3" i="6"/>
  <c r="BH3" i="6"/>
  <c r="BF3" i="6"/>
  <c r="Z3" i="6"/>
  <c r="BS3" i="7"/>
  <c r="BR3" i="7"/>
  <c r="BQ3" i="7"/>
  <c r="AU3" i="7"/>
  <c r="AS3" i="7"/>
  <c r="AK3" i="7"/>
  <c r="AG3" i="7"/>
  <c r="AE3" i="7"/>
  <c r="AC3" i="7"/>
  <c r="X3" i="6"/>
  <c r="N3" i="7"/>
  <c r="I4" i="6"/>
  <c r="E3" i="6" l="1"/>
  <c r="J3" i="6" s="1"/>
  <c r="I8" i="7" l="1"/>
  <c r="T8" i="7" s="1"/>
  <c r="U8" i="7" s="1"/>
  <c r="T4" i="6"/>
  <c r="Y8" i="7" l="1"/>
  <c r="X8" i="7"/>
  <c r="W4" i="6"/>
  <c r="X4" i="6"/>
  <c r="I6" i="7"/>
  <c r="T6" i="7" s="1"/>
  <c r="U6" i="7" s="1"/>
  <c r="I7" i="7"/>
  <c r="T7" i="7" s="1"/>
  <c r="U7" i="7" s="1"/>
  <c r="E6" i="7"/>
  <c r="E7" i="7"/>
  <c r="E8" i="7"/>
  <c r="N5" i="7"/>
  <c r="I5" i="7"/>
  <c r="T5" i="7" s="1"/>
  <c r="U5" i="7" s="1"/>
  <c r="E5" i="7"/>
  <c r="N4" i="7"/>
  <c r="I4" i="7"/>
  <c r="T4" i="7" s="1"/>
  <c r="U4" i="7" s="1"/>
  <c r="E4" i="7"/>
  <c r="E3" i="7"/>
  <c r="I5" i="6"/>
  <c r="T5" i="6" s="1"/>
  <c r="W5" i="6" s="1"/>
  <c r="E4" i="6"/>
  <c r="J4" i="6" s="1"/>
  <c r="O4" i="6" s="1"/>
  <c r="E5" i="6"/>
  <c r="E6" i="6"/>
  <c r="E7" i="6"/>
  <c r="J7" i="6" s="1"/>
  <c r="O7" i="6" s="1"/>
  <c r="BF4" i="6" l="1"/>
  <c r="BG4" i="6"/>
  <c r="BH4" i="6"/>
  <c r="Z4" i="6"/>
  <c r="BH5" i="6"/>
  <c r="BF5" i="6"/>
  <c r="BG5" i="6"/>
  <c r="Z5" i="6"/>
  <c r="BI8" i="7"/>
  <c r="BG8" i="7"/>
  <c r="BH8" i="7"/>
  <c r="BP4" i="6"/>
  <c r="BR4" i="6"/>
  <c r="BQ4" i="6"/>
  <c r="Y6" i="7"/>
  <c r="X6" i="7"/>
  <c r="AA8" i="7"/>
  <c r="AU8" i="7"/>
  <c r="AS8" i="7"/>
  <c r="AG8" i="7"/>
  <c r="AE8" i="7"/>
  <c r="AC8" i="7"/>
  <c r="AK8" i="7"/>
  <c r="AQ8" i="7"/>
  <c r="BR8" i="7"/>
  <c r="BQ8" i="7"/>
  <c r="BS8" i="7"/>
  <c r="Y5" i="7"/>
  <c r="X5" i="7"/>
  <c r="Y4" i="7"/>
  <c r="X4" i="7"/>
  <c r="Y7" i="7"/>
  <c r="X7" i="7"/>
  <c r="X5" i="6"/>
  <c r="AR4" i="6"/>
  <c r="AP4" i="6"/>
  <c r="AT4" i="6"/>
  <c r="AJ4" i="6"/>
  <c r="AF4" i="6"/>
  <c r="AD4" i="6"/>
  <c r="AB4" i="6"/>
  <c r="J5" i="6"/>
  <c r="O5" i="6" s="1"/>
  <c r="J6" i="6"/>
  <c r="O6" i="6" s="1"/>
  <c r="J6" i="7"/>
  <c r="O6" i="7" s="1"/>
  <c r="J5" i="7"/>
  <c r="O5" i="7" s="1"/>
  <c r="J4" i="7"/>
  <c r="O4" i="7" s="1"/>
  <c r="J3" i="7"/>
  <c r="O3" i="7" s="1"/>
  <c r="J7" i="7"/>
  <c r="O7" i="7" s="1"/>
  <c r="J8" i="7"/>
  <c r="O8" i="7" s="1"/>
  <c r="N3" i="6"/>
  <c r="BG5" i="7" l="1"/>
  <c r="BH5" i="7"/>
  <c r="BI5" i="7"/>
  <c r="AA5" i="7"/>
  <c r="BG4" i="7"/>
  <c r="BH4" i="7"/>
  <c r="BI4" i="7"/>
  <c r="AA4" i="7"/>
  <c r="BH7" i="7"/>
  <c r="BI7" i="7"/>
  <c r="BG7" i="7"/>
  <c r="BG6" i="7"/>
  <c r="BH6" i="7"/>
  <c r="BI6" i="7"/>
  <c r="BQ3" i="6"/>
  <c r="BP3" i="6"/>
  <c r="BR3" i="6"/>
  <c r="AF3" i="6"/>
  <c r="BQ5" i="6"/>
  <c r="BR5" i="6"/>
  <c r="BP5" i="6"/>
  <c r="BR4" i="7"/>
  <c r="BQ4" i="7"/>
  <c r="BS4" i="7"/>
  <c r="AU7" i="7"/>
  <c r="AS7" i="7"/>
  <c r="AG7" i="7"/>
  <c r="AE7" i="7"/>
  <c r="AC7" i="7"/>
  <c r="AK7" i="7"/>
  <c r="AQ7" i="7"/>
  <c r="AA7" i="7"/>
  <c r="AU5" i="7"/>
  <c r="AS5" i="7"/>
  <c r="AG5" i="7"/>
  <c r="AE5" i="7"/>
  <c r="AC5" i="7"/>
  <c r="AK5" i="7"/>
  <c r="AK6" i="7"/>
  <c r="AQ6" i="7"/>
  <c r="AA6" i="7"/>
  <c r="AU6" i="7"/>
  <c r="AS6" i="7"/>
  <c r="AG6" i="7"/>
  <c r="AE6" i="7"/>
  <c r="AC6" i="7"/>
  <c r="BR7" i="7"/>
  <c r="BQ7" i="7"/>
  <c r="BS7" i="7"/>
  <c r="BR5" i="7"/>
  <c r="BS5" i="7"/>
  <c r="BQ5" i="7"/>
  <c r="BR6" i="7"/>
  <c r="BQ6" i="7"/>
  <c r="BS6" i="7"/>
  <c r="AU4" i="7"/>
  <c r="AS4" i="7"/>
  <c r="AG4" i="7"/>
  <c r="AE4" i="7"/>
  <c r="AC4" i="7"/>
  <c r="AK4" i="7"/>
  <c r="AR5" i="6"/>
  <c r="AP5" i="6"/>
  <c r="AT5" i="6"/>
  <c r="AJ5" i="6"/>
  <c r="AF5" i="6"/>
  <c r="AD5" i="6"/>
  <c r="AB5" i="6"/>
  <c r="AJ3" i="6"/>
  <c r="AR3" i="6"/>
  <c r="AT3" i="6"/>
  <c r="AD3" i="6"/>
  <c r="AP3" i="6"/>
  <c r="AL3" i="6"/>
  <c r="AB3" i="6"/>
  <c r="O3" i="6"/>
  <c r="O18" i="6"/>
  <c r="W18" i="6"/>
  <c r="Z18" i="6" s="1"/>
  <c r="T18" i="6"/>
  <c r="X18" i="6"/>
  <c r="AP18" i="6" l="1"/>
  <c r="AL18" i="6"/>
  <c r="AB18" i="6"/>
  <c r="AJ18" i="6"/>
  <c r="AF18" i="6"/>
  <c r="AT18" i="6"/>
  <c r="G10" i="13"/>
  <c r="I18" i="6"/>
  <c r="H18" i="6"/>
</calcChain>
</file>

<file path=xl/sharedStrings.xml><?xml version="1.0" encoding="utf-8"?>
<sst xmlns="http://schemas.openxmlformats.org/spreadsheetml/2006/main" count="1185" uniqueCount="178">
  <si>
    <t>Average blank</t>
  </si>
  <si>
    <t>Filter No.</t>
  </si>
  <si>
    <t>Start</t>
  </si>
  <si>
    <t>Stop</t>
  </si>
  <si>
    <t>Amb. T.</t>
  </si>
  <si>
    <t>Amb. P.</t>
  </si>
  <si>
    <t>Qn</t>
  </si>
  <si>
    <t>Standard</t>
  </si>
  <si>
    <t>Sampled vol.(m³)</t>
  </si>
  <si>
    <t>Blank 1st w. (mg)</t>
  </si>
  <si>
    <t>Blank 2nd w. (mg)</t>
  </si>
  <si>
    <t>Blank 3nd w. (mg)</t>
  </si>
  <si>
    <t>sampling_time (min.)</t>
  </si>
  <si>
    <t>TSP MASS (ug)</t>
  </si>
  <si>
    <t>Mass conc. (ug/m3)</t>
  </si>
  <si>
    <t>Federico</t>
  </si>
  <si>
    <t>IC sample (mg)</t>
  </si>
  <si>
    <t>dilution (ml)</t>
  </si>
  <si>
    <t>IC conc (mg/L)</t>
  </si>
  <si>
    <t>blank + dust</t>
  </si>
  <si>
    <t>SO4- (mg/L)</t>
  </si>
  <si>
    <t>from IC</t>
  </si>
  <si>
    <t>in the sample (ug/m3)</t>
  </si>
  <si>
    <t>SO4-</t>
  </si>
  <si>
    <t>sampled surface</t>
  </si>
  <si>
    <t>(cm2)</t>
  </si>
  <si>
    <t>NO3- (mg/L)</t>
  </si>
  <si>
    <t>NO3-</t>
  </si>
  <si>
    <t>K+ (mg/L)</t>
  </si>
  <si>
    <t>K+</t>
  </si>
  <si>
    <t>NH4+ (mg/L)</t>
  </si>
  <si>
    <t>NH4+</t>
  </si>
  <si>
    <t>(ug/m3)</t>
  </si>
  <si>
    <t>TOC blank</t>
  </si>
  <si>
    <t>IC blank</t>
  </si>
  <si>
    <t>TC blank</t>
  </si>
  <si>
    <t>TOC filter</t>
  </si>
  <si>
    <t>IC filter</t>
  </si>
  <si>
    <t>TC filter</t>
  </si>
  <si>
    <t>Operator Federico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</si>
  <si>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</si>
  <si>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</si>
  <si>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</si>
  <si>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</si>
  <si>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</si>
  <si>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</si>
  <si>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</si>
  <si>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</si>
  <si>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</si>
  <si>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</si>
  <si>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</si>
  <si>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</si>
  <si>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</si>
  <si>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</si>
  <si>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</si>
  <si>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</si>
  <si>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Fl- (mg/L)</t>
  </si>
  <si>
    <t>Fl-</t>
  </si>
  <si>
    <t>Cl- (mg/L)</t>
  </si>
  <si>
    <t>Cl-</t>
  </si>
  <si>
    <t>NO2- (mg/L)</t>
  </si>
  <si>
    <t>NO2-</t>
  </si>
  <si>
    <t>PO4- (mg/L)</t>
  </si>
  <si>
    <t>PO4-</t>
  </si>
  <si>
    <t>na</t>
  </si>
  <si>
    <t>Ca+ (mg/L)</t>
  </si>
  <si>
    <t>Ca+</t>
  </si>
  <si>
    <t>Date</t>
  </si>
  <si>
    <t>conc</t>
  </si>
  <si>
    <t>ION</t>
  </si>
  <si>
    <t>A9</t>
  </si>
  <si>
    <t>B9</t>
  </si>
  <si>
    <t>A10</t>
  </si>
  <si>
    <t>B10</t>
  </si>
  <si>
    <t>A11</t>
  </si>
  <si>
    <t>B11</t>
  </si>
  <si>
    <t>A12</t>
  </si>
  <si>
    <t>B12</t>
  </si>
  <si>
    <t>solution (ml)</t>
  </si>
  <si>
    <t>calibration slope</t>
  </si>
  <si>
    <t>TSP</t>
  </si>
  <si>
    <t>dilution TOC (ml)</t>
  </si>
  <si>
    <t>IC conc TOC (mg/L)</t>
  </si>
  <si>
    <t>(mg/L)</t>
  </si>
  <si>
    <t>TC</t>
  </si>
  <si>
    <t>A13</t>
  </si>
  <si>
    <t>A14</t>
  </si>
  <si>
    <t>A15</t>
  </si>
  <si>
    <t>A16</t>
  </si>
  <si>
    <t>B13</t>
  </si>
  <si>
    <t>B14</t>
  </si>
  <si>
    <t>B15</t>
  </si>
  <si>
    <t>B16</t>
  </si>
  <si>
    <t>% of mass</t>
  </si>
  <si>
    <t>A17</t>
  </si>
  <si>
    <t>A18</t>
  </si>
  <si>
    <t>A19</t>
  </si>
  <si>
    <t>A20</t>
  </si>
  <si>
    <t>B17</t>
  </si>
  <si>
    <t>B18</t>
  </si>
  <si>
    <t>B19</t>
  </si>
  <si>
    <t>B20</t>
  </si>
  <si>
    <t>A21</t>
  </si>
  <si>
    <t>A22</t>
  </si>
  <si>
    <t>A23</t>
  </si>
  <si>
    <t>A24</t>
  </si>
  <si>
    <t>B21</t>
  </si>
  <si>
    <t>B22</t>
  </si>
  <si>
    <t>B23</t>
  </si>
  <si>
    <t>B24</t>
  </si>
  <si>
    <t>NEW METHODOLOGY</t>
  </si>
  <si>
    <t>mass on 3 punches of filter (4.65%)</t>
  </si>
  <si>
    <t>Loaded 1st w (mg)</t>
  </si>
  <si>
    <t>Loaded 2nd w (mg)</t>
  </si>
  <si>
    <t>Loaded 3rd w (mg)</t>
  </si>
  <si>
    <t>Average Loaded (mg)</t>
  </si>
  <si>
    <t>Br- (mg/L)</t>
  </si>
  <si>
    <t>Br-</t>
  </si>
  <si>
    <t>Na+ (mg/L)</t>
  </si>
  <si>
    <t>Na+</t>
  </si>
  <si>
    <t>conc TOC (mg/L)</t>
  </si>
  <si>
    <t>TOC filter (no blank)</t>
  </si>
  <si>
    <t>IC filter (no blank)</t>
  </si>
  <si>
    <t>TC filter (no blank)</t>
  </si>
  <si>
    <t>A25</t>
  </si>
  <si>
    <t>A26</t>
  </si>
  <si>
    <t>A27</t>
  </si>
  <si>
    <t>A28</t>
  </si>
  <si>
    <t>B25</t>
  </si>
  <si>
    <t>B26</t>
  </si>
  <si>
    <t>B27</t>
  </si>
  <si>
    <t>B28</t>
  </si>
  <si>
    <t>Si</t>
  </si>
  <si>
    <t>Sb</t>
  </si>
  <si>
    <t>SO4</t>
  </si>
  <si>
    <t>Fe</t>
  </si>
  <si>
    <t>Ba</t>
  </si>
  <si>
    <t>Zn</t>
  </si>
  <si>
    <t>Mg</t>
  </si>
  <si>
    <t>NO3</t>
  </si>
  <si>
    <t>Fl</t>
  </si>
  <si>
    <t>Cl</t>
  </si>
  <si>
    <t>NO2</t>
  </si>
  <si>
    <t>PO4</t>
  </si>
  <si>
    <t>Na</t>
  </si>
  <si>
    <t>NH4</t>
  </si>
  <si>
    <t>K</t>
  </si>
  <si>
    <t>Ca</t>
  </si>
  <si>
    <t>sum</t>
  </si>
  <si>
    <t>Al</t>
  </si>
  <si>
    <t>V</t>
  </si>
  <si>
    <t>Ni</t>
  </si>
  <si>
    <t>%</t>
  </si>
  <si>
    <t>mass</t>
  </si>
  <si>
    <t>A29</t>
  </si>
  <si>
    <t>A30</t>
  </si>
  <si>
    <t>B29</t>
  </si>
  <si>
    <t>B30</t>
  </si>
  <si>
    <t>A31</t>
  </si>
  <si>
    <t>A32</t>
  </si>
  <si>
    <t>A33</t>
  </si>
  <si>
    <t>A34</t>
  </si>
  <si>
    <t>B31</t>
  </si>
  <si>
    <t>B32</t>
  </si>
  <si>
    <t>B33</t>
  </si>
  <si>
    <t>B34</t>
  </si>
  <si>
    <t>-</t>
  </si>
  <si>
    <t>PM2.5 (ug)</t>
  </si>
  <si>
    <t>Stop Time</t>
  </si>
  <si>
    <t>NA</t>
  </si>
  <si>
    <t xml:space="preserve"> 24h00min</t>
  </si>
  <si>
    <t xml:space="preserve"> 22h22min</t>
  </si>
  <si>
    <t xml:space="preserve"> 23h59min</t>
  </si>
  <si>
    <t xml:space="preserve"> 10h42min</t>
  </si>
  <si>
    <t xml:space="preserve"> 23h57min</t>
  </si>
  <si>
    <t xml:space="preserve"> 23h58min</t>
  </si>
  <si>
    <t xml:space="preserve"> 16h26min</t>
  </si>
  <si>
    <t>sampling_time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</si>
</sst>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dd\-mmm\-yy\ hh:mm"/>
    <numFmt numFmtId="166" formatCode="0.0000"/>
    <numFmt numFmtId="167" formatCode="0.00000"/>
  </numFmts>
  <fonts count="1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rgb="FF00009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3" fillId="0" borderId="0" xfId="0" applyNumberFormat="1" applyFont="1" applyFill="1"/>
    <xf numFmtId="0" fontId="4" fillId="0" borderId="0" xfId="0" applyFont="1"/>
    <xf numFmtId="164" fontId="2" fillId="0" borderId="0" xfId="0" applyNumberFormat="1" applyFont="1"/>
    <xf numFmtId="1" fontId="4" fillId="0" borderId="0" xfId="0" applyNumberFormat="1" applyFont="1"/>
    <xf numFmtId="1" fontId="0" fillId="0" borderId="0" xfId="0" applyNumberFormat="1"/>
    <xf numFmtId="0" fontId="6" fillId="0" borderId="0" xfId="0" applyFont="1" applyFill="1"/>
    <xf numFmtId="165" fontId="0" fillId="0" borderId="0" xfId="0" applyNumberFormat="1" applyFill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8" fillId="0" borderId="0" xfId="0" applyFont="1" applyFill="1"/>
    <xf numFmtId="0" fontId="1" fillId="0" borderId="0" xfId="0" applyFont="1" applyFill="1"/>
    <xf numFmtId="0" fontId="9" fillId="0" borderId="0" xfId="0" applyNumberFormat="1" applyFont="1" applyFill="1"/>
    <xf numFmtId="0" fontId="0" fillId="0" borderId="0" xfId="0" applyFont="1" applyFill="1"/>
    <xf numFmtId="0" fontId="7" fillId="0" borderId="0" xfId="0" applyFont="1" applyFill="1" applyAlignment="1">
      <alignment horizontal="center"/>
    </xf>
    <xf numFmtId="0" fontId="10" fillId="0" borderId="0" xfId="0" applyFont="1" applyFill="1"/>
    <xf numFmtId="0" fontId="1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7" fillId="5" borderId="0" xfId="0" applyFont="1" applyFill="1"/>
    <xf numFmtId="0" fontId="7" fillId="5" borderId="0" xfId="0" applyFont="1" applyFill="1" applyAlignment="1">
      <alignment horizontal="center"/>
    </xf>
    <xf numFmtId="2" fontId="0" fillId="5" borderId="0" xfId="0" applyNumberFormat="1" applyFill="1"/>
    <xf numFmtId="0" fontId="0" fillId="5" borderId="0" xfId="0" applyFill="1"/>
    <xf numFmtId="2" fontId="12" fillId="5" borderId="0" xfId="0" applyNumberFormat="1" applyFont="1" applyFill="1"/>
    <xf numFmtId="166" fontId="0" fillId="0" borderId="0" xfId="0" applyNumberFormat="1" applyFill="1"/>
    <xf numFmtId="2" fontId="0" fillId="6" borderId="0" xfId="0" applyNumberFormat="1" applyFill="1"/>
    <xf numFmtId="0" fontId="0" fillId="0" borderId="0" xfId="0" applyAlignment="1">
      <alignment horizontal="right"/>
    </xf>
    <xf numFmtId="166" fontId="0" fillId="0" borderId="0" xfId="0" applyNumberFormat="1"/>
    <xf numFmtId="2" fontId="1" fillId="0" borderId="0" xfId="0" applyNumberFormat="1" applyFont="1" applyFill="1"/>
    <xf numFmtId="0" fontId="4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2" fontId="0" fillId="4" borderId="0" xfId="0" applyNumberFormat="1" applyFill="1"/>
    <xf numFmtId="165" fontId="1" fillId="0" borderId="0" xfId="0" applyNumberFormat="1" applyFont="1" applyFill="1"/>
    <xf numFmtId="165" fontId="4" fillId="0" borderId="0" xfId="0" applyNumberFormat="1" applyFont="1" applyFill="1"/>
    <xf numFmtId="0" fontId="11" fillId="0" borderId="0" xfId="0" applyFont="1"/>
    <xf numFmtId="0" fontId="13" fillId="0" borderId="0" xfId="0" applyFont="1"/>
    <xf numFmtId="0" fontId="1" fillId="0" borderId="0" xfId="0" applyFont="1"/>
    <xf numFmtId="0" fontId="1" fillId="6" borderId="0" xfId="0" applyFont="1" applyFill="1"/>
    <xf numFmtId="0" fontId="0" fillId="7" borderId="0" xfId="0" applyFill="1"/>
    <xf numFmtId="2" fontId="4" fillId="0" borderId="0" xfId="0" applyNumberFormat="1" applyFont="1"/>
    <xf numFmtId="167" fontId="0" fillId="0" borderId="0" xfId="0" applyNumberFormat="1"/>
    <xf numFmtId="0" fontId="7" fillId="6" borderId="0" xfId="0" applyFont="1" applyFill="1"/>
    <xf numFmtId="0" fontId="0" fillId="6" borderId="0" xfId="0" applyFill="1"/>
    <xf numFmtId="0" fontId="1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4" fillId="3" borderId="0" xfId="0" applyFont="1" applyFill="1"/>
    <xf numFmtId="1" fontId="4" fillId="3" borderId="0" xfId="0" applyNumberFormat="1" applyFont="1" applyFill="1"/>
    <xf numFmtId="0" fontId="5" fillId="0" borderId="0" xfId="0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Masdar Institute - Roof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Masdar_Institute_roof!$K$3:$K$33</c:f>
              <c:numCache>
                <c:formatCode>dd\-mmm\-yy\ hh:mm</c:formatCode>
                <c:ptCount val="31"/>
                <c:pt idx="0">
                  <c:v>42977.375</c:v>
                </c:pt>
                <c:pt idx="1">
                  <c:v>42984.708333333336</c:v>
                </c:pt>
                <c:pt idx="2">
                  <c:v>42991.708333333336</c:v>
                </c:pt>
                <c:pt idx="3">
                  <c:v>42998.708333333336</c:v>
                </c:pt>
                <c:pt idx="4">
                  <c:v>43005.708333333336</c:v>
                </c:pt>
                <c:pt idx="5">
                  <c:v>43012.708333333336</c:v>
                </c:pt>
                <c:pt idx="6">
                  <c:v>43019.708333333336</c:v>
                </c:pt>
                <c:pt idx="7">
                  <c:v>43026.708333333336</c:v>
                </c:pt>
                <c:pt idx="10">
                  <c:v>43034.333333333336</c:v>
                </c:pt>
                <c:pt idx="11">
                  <c:v>43040.708333333336</c:v>
                </c:pt>
                <c:pt idx="12">
                  <c:v>43047.708333333336</c:v>
                </c:pt>
                <c:pt idx="13">
                  <c:v>43054.708333333336</c:v>
                </c:pt>
                <c:pt idx="14">
                  <c:v>43061.708333333336</c:v>
                </c:pt>
                <c:pt idx="15">
                  <c:v>43068.708333333336</c:v>
                </c:pt>
                <c:pt idx="16">
                  <c:v>43075.708333333336</c:v>
                </c:pt>
                <c:pt idx="17">
                  <c:v>43082.708333333336</c:v>
                </c:pt>
                <c:pt idx="18">
                  <c:v>43089.708333333336</c:v>
                </c:pt>
                <c:pt idx="19">
                  <c:v>43096.708333333336</c:v>
                </c:pt>
                <c:pt idx="20">
                  <c:v>43103.708333333336</c:v>
                </c:pt>
                <c:pt idx="21">
                  <c:v>43110.708333333336</c:v>
                </c:pt>
                <c:pt idx="22">
                  <c:v>43117.708333333336</c:v>
                </c:pt>
                <c:pt idx="23">
                  <c:v>43124.708333333336</c:v>
                </c:pt>
                <c:pt idx="24">
                  <c:v>43131.708333333336</c:v>
                </c:pt>
                <c:pt idx="25">
                  <c:v>43138.708333333336</c:v>
                </c:pt>
                <c:pt idx="26">
                  <c:v>43145.708333333336</c:v>
                </c:pt>
                <c:pt idx="27">
                  <c:v>43152.708333333336</c:v>
                </c:pt>
                <c:pt idx="28">
                  <c:v>43159.708333333336</c:v>
                </c:pt>
                <c:pt idx="29">
                  <c:v>43166.708333333336</c:v>
                </c:pt>
                <c:pt idx="30">
                  <c:v>43173.708333333336</c:v>
                </c:pt>
              </c:numCache>
            </c:numRef>
          </c:cat>
          <c:val>
            <c:numRef>
              <c:f>Masdar_Institute_roof!$O$3:$O$33</c:f>
              <c:numCache>
                <c:formatCode>0.00</c:formatCode>
                <c:ptCount val="31"/>
                <c:pt idx="0">
                  <c:v>66.287878787880402</c:v>
                </c:pt>
                <c:pt idx="1">
                  <c:v>44.642857142856016</c:v>
                </c:pt>
                <c:pt idx="2">
                  <c:v>128.96825396825227</c:v>
                </c:pt>
                <c:pt idx="3">
                  <c:v>59.523809523808957</c:v>
                </c:pt>
                <c:pt idx="4">
                  <c:v>29.761904761903072</c:v>
                </c:pt>
                <c:pt idx="5">
                  <c:v>114.08730158730215</c:v>
                </c:pt>
                <c:pt idx="6">
                  <c:v>64.484126984127542</c:v>
                </c:pt>
                <c:pt idx="7">
                  <c:v>69.444444444444727</c:v>
                </c:pt>
                <c:pt idx="10">
                  <c:v>59.523809523808957</c:v>
                </c:pt>
                <c:pt idx="11">
                  <c:v>74.404761904761898</c:v>
                </c:pt>
                <c:pt idx="12">
                  <c:v>34.722222222224481</c:v>
                </c:pt>
                <c:pt idx="13">
                  <c:v>34.72222222222166</c:v>
                </c:pt>
                <c:pt idx="14">
                  <c:v>69.444444444444727</c:v>
                </c:pt>
                <c:pt idx="15">
                  <c:v>79.365079365079367</c:v>
                </c:pt>
                <c:pt idx="16">
                  <c:v>34.722222222223067</c:v>
                </c:pt>
                <c:pt idx="17">
                  <c:v>44.642857142856016</c:v>
                </c:pt>
                <c:pt idx="18">
                  <c:v>44.642857142858837</c:v>
                </c:pt>
                <c:pt idx="19">
                  <c:v>44.642857142857423</c:v>
                </c:pt>
                <c:pt idx="20">
                  <c:v>31.415343915343538</c:v>
                </c:pt>
                <c:pt idx="21">
                  <c:v>69.44444444444332</c:v>
                </c:pt>
                <c:pt idx="22">
                  <c:v>39.682539682540245</c:v>
                </c:pt>
                <c:pt idx="23">
                  <c:v>133.92857142857088</c:v>
                </c:pt>
                <c:pt idx="24">
                  <c:v>44.642857142856016</c:v>
                </c:pt>
                <c:pt idx="25">
                  <c:v>99.206349206349202</c:v>
                </c:pt>
                <c:pt idx="26">
                  <c:v>34.72222222222166</c:v>
                </c:pt>
                <c:pt idx="27">
                  <c:v>39.682539682540245</c:v>
                </c:pt>
                <c:pt idx="28">
                  <c:v>24.801587301587301</c:v>
                </c:pt>
                <c:pt idx="29">
                  <c:v>49.603174603174601</c:v>
                </c:pt>
                <c:pt idx="30">
                  <c:v>19.841269841268712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5-4366-9E58-A3D88A58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888128"/>
        <c:axId val="321888784"/>
      </c:lineChart>
      <c:dateAx>
        <c:axId val="321888128"/>
        <c:scaling>
          <c:orientation val="minMax"/>
        </c:scaling>
        <c:delete val="0"/>
        <c:axPos val="b"/>
        <c:numFmt formatCode="dd\-mmm\-yy\ h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88784"/>
        <c:crosses val="autoZero"/>
        <c:auto val="1"/>
        <c:lblOffset val="100"/>
        <c:baseTimeUnit val="days"/>
      </c:dateAx>
      <c:valAx>
        <c:axId val="32188878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TSP</a:t>
                </a:r>
                <a:r>
                  <a:rPr lang="en-US" baseline="0"/>
                  <a:t> (um m-3)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8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Field Station Masdar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29000406068181"/>
          <c:y val="0.12496564395465379"/>
          <c:w val="0.81838422139598632"/>
          <c:h val="0.4997574441477137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Masdar_Field!$K$3:$K$33</c:f>
              <c:numCache>
                <c:formatCode>dd\-mmm\-yy\ hh:mm</c:formatCode>
                <c:ptCount val="31"/>
                <c:pt idx="0">
                  <c:v>42976.75</c:v>
                </c:pt>
                <c:pt idx="1">
                  <c:v>42984.708333333336</c:v>
                </c:pt>
                <c:pt idx="2">
                  <c:v>42991.708333333336</c:v>
                </c:pt>
                <c:pt idx="3">
                  <c:v>42998.708333333336</c:v>
                </c:pt>
                <c:pt idx="4">
                  <c:v>43005.708333333336</c:v>
                </c:pt>
                <c:pt idx="5">
                  <c:v>43012.708333333336</c:v>
                </c:pt>
                <c:pt idx="6">
                  <c:v>43019.708333333336</c:v>
                </c:pt>
                <c:pt idx="7">
                  <c:v>43026.708333333336</c:v>
                </c:pt>
                <c:pt idx="10">
                  <c:v>43034.333333333336</c:v>
                </c:pt>
                <c:pt idx="11">
                  <c:v>43040.708333333336</c:v>
                </c:pt>
                <c:pt idx="12">
                  <c:v>43047.708333333336</c:v>
                </c:pt>
                <c:pt idx="13">
                  <c:v>43054.708333333336</c:v>
                </c:pt>
                <c:pt idx="14">
                  <c:v>43061.708333333336</c:v>
                </c:pt>
                <c:pt idx="15">
                  <c:v>43068.708333333336</c:v>
                </c:pt>
                <c:pt idx="16">
                  <c:v>43075.708333333336</c:v>
                </c:pt>
                <c:pt idx="17">
                  <c:v>43082.708333333336</c:v>
                </c:pt>
                <c:pt idx="18">
                  <c:v>43089.708333333336</c:v>
                </c:pt>
                <c:pt idx="19">
                  <c:v>43096.708333333336</c:v>
                </c:pt>
                <c:pt idx="20">
                  <c:v>43103.708333333336</c:v>
                </c:pt>
                <c:pt idx="21">
                  <c:v>43110.708333333336</c:v>
                </c:pt>
                <c:pt idx="22">
                  <c:v>43117.708333333336</c:v>
                </c:pt>
                <c:pt idx="23">
                  <c:v>43124.708333333336</c:v>
                </c:pt>
                <c:pt idx="24">
                  <c:v>43131.708333333336</c:v>
                </c:pt>
                <c:pt idx="25">
                  <c:v>43138.708333333336</c:v>
                </c:pt>
                <c:pt idx="26">
                  <c:v>43145.708333333336</c:v>
                </c:pt>
                <c:pt idx="27">
                  <c:v>43152.708333333336</c:v>
                </c:pt>
                <c:pt idx="28">
                  <c:v>43159.708333333336</c:v>
                </c:pt>
                <c:pt idx="29">
                  <c:v>43166.708333333336</c:v>
                </c:pt>
                <c:pt idx="30">
                  <c:v>43173.708333333336</c:v>
                </c:pt>
              </c:numCache>
            </c:numRef>
          </c:cat>
          <c:val>
            <c:numRef>
              <c:f>Masdar_Field!$O$3:$O$33</c:f>
              <c:numCache>
                <c:formatCode>0.00</c:formatCode>
                <c:ptCount val="31"/>
                <c:pt idx="0">
                  <c:v>191.9720767888322</c:v>
                </c:pt>
                <c:pt idx="1">
                  <c:v>79.365079365077676</c:v>
                </c:pt>
                <c:pt idx="2">
                  <c:v>208.3333333333342</c:v>
                </c:pt>
                <c:pt idx="3">
                  <c:v>64.484126984126135</c:v>
                </c:pt>
                <c:pt idx="4">
                  <c:v>99.206349206349202</c:v>
                </c:pt>
                <c:pt idx="5">
                  <c:v>79.365079365079083</c:v>
                </c:pt>
                <c:pt idx="6">
                  <c:v>39.682539682540245</c:v>
                </c:pt>
                <c:pt idx="7">
                  <c:v>59.523809523808957</c:v>
                </c:pt>
                <c:pt idx="10">
                  <c:v>44.642857142856016</c:v>
                </c:pt>
                <c:pt idx="11">
                  <c:v>24.801587301587301</c:v>
                </c:pt>
                <c:pt idx="12">
                  <c:v>66.137566137565202</c:v>
                </c:pt>
                <c:pt idx="13">
                  <c:v>34.722222222223067</c:v>
                </c:pt>
                <c:pt idx="14">
                  <c:v>128.96825396825508</c:v>
                </c:pt>
                <c:pt idx="15">
                  <c:v>183.53174603174688</c:v>
                </c:pt>
                <c:pt idx="16">
                  <c:v>34.722222222223067</c:v>
                </c:pt>
                <c:pt idx="17">
                  <c:v>54.563492063491779</c:v>
                </c:pt>
                <c:pt idx="18">
                  <c:v>57.870370370369898</c:v>
                </c:pt>
                <c:pt idx="19">
                  <c:v>24.801587301588711</c:v>
                </c:pt>
                <c:pt idx="20">
                  <c:v>64.484126984127542</c:v>
                </c:pt>
                <c:pt idx="21">
                  <c:v>24.801587301587301</c:v>
                </c:pt>
                <c:pt idx="22">
                  <c:v>34.72222222222166</c:v>
                </c:pt>
                <c:pt idx="23">
                  <c:v>69.444444444444727</c:v>
                </c:pt>
                <c:pt idx="24">
                  <c:v>59.523809523808957</c:v>
                </c:pt>
                <c:pt idx="25">
                  <c:v>138.88888888888945</c:v>
                </c:pt>
                <c:pt idx="27">
                  <c:v>29.761904761904479</c:v>
                </c:pt>
                <c:pt idx="28">
                  <c:v>29.761904761904479</c:v>
                </c:pt>
                <c:pt idx="29">
                  <c:v>59.523809523808957</c:v>
                </c:pt>
                <c:pt idx="30">
                  <c:v>69.44444444444332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C-4E6E-9695-264FDE508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788632"/>
        <c:axId val="317792240"/>
      </c:lineChart>
      <c:dateAx>
        <c:axId val="317788632"/>
        <c:scaling>
          <c:orientation val="minMax"/>
        </c:scaling>
        <c:delete val="0"/>
        <c:axPos val="b"/>
        <c:numFmt formatCode="dd\-mmm\-yy\ h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92240"/>
        <c:crosses val="autoZero"/>
        <c:auto val="1"/>
        <c:lblOffset val="100"/>
        <c:baseTimeUnit val="days"/>
      </c:dateAx>
      <c:valAx>
        <c:axId val="3177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TSP</a:t>
                </a:r>
                <a:r>
                  <a:rPr lang="en-US" baseline="0"/>
                  <a:t> (ug m-3)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8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Masdar Institute - Roof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EXPO2020_Dubai!$I$3:$I$25</c:f>
              <c:strCache>
                <c:ptCount val="23"/>
                <c:pt idx="2">
                  <c:v>NA</c:v>
                </c:pt>
                <c:pt idx="3">
                  <c:v>NA</c:v>
                </c:pt>
                <c:pt idx="4">
                  <c:v>NA</c:v>
                </c:pt>
                <c:pt idx="5">
                  <c:v>NA</c:v>
                </c:pt>
                <c:pt idx="6">
                  <c:v>NA</c:v>
                </c:pt>
                <c:pt idx="7">
                  <c:v>NA</c:v>
                </c:pt>
                <c:pt idx="8">
                  <c:v>NA</c:v>
                </c:pt>
                <c:pt idx="9">
                  <c:v>NA</c:v>
                </c:pt>
                <c:pt idx="10">
                  <c:v>NA</c:v>
                </c:pt>
                <c:pt idx="11">
                  <c:v>NA</c:v>
                </c:pt>
                <c:pt idx="12">
                  <c:v>NA</c:v>
                </c:pt>
                <c:pt idx="13">
                  <c:v>NA</c:v>
                </c:pt>
                <c:pt idx="14">
                  <c:v>NA</c:v>
                </c:pt>
                <c:pt idx="15">
                  <c:v>NA</c:v>
                </c:pt>
                <c:pt idx="16">
                  <c:v>NA</c:v>
                </c:pt>
                <c:pt idx="17">
                  <c:v>NA</c:v>
                </c:pt>
                <c:pt idx="18">
                  <c:v>NA</c:v>
                </c:pt>
                <c:pt idx="19">
                  <c:v>NA</c:v>
                </c:pt>
                <c:pt idx="20">
                  <c:v>NA</c:v>
                </c:pt>
                <c:pt idx="21">
                  <c:v>NA</c:v>
                </c:pt>
                <c:pt idx="22">
                  <c:v>NA</c:v>
                </c:pt>
              </c:strCache>
            </c:strRef>
          </c:cat>
          <c:val>
            <c:numRef>
              <c:f>EXPO2020_Dubai!$M$3:$M$25</c:f>
              <c:numCache>
                <c:formatCode>0.00</c:formatCode>
                <c:ptCount val="23"/>
                <c:pt idx="2">
                  <c:v>-39.256198347107556</c:v>
                </c:pt>
                <c:pt idx="3">
                  <c:v>-50.582801847371833</c:v>
                </c:pt>
                <c:pt idx="4">
                  <c:v>15.534382767191383</c:v>
                </c:pt>
                <c:pt idx="5">
                  <c:v>-7.1428571428570269</c:v>
                </c:pt>
                <c:pt idx="6">
                  <c:v>-64.995357474465706</c:v>
                </c:pt>
                <c:pt idx="7">
                  <c:v>16.363264471262017</c:v>
                </c:pt>
                <c:pt idx="8">
                  <c:v>-1.0189525168126585</c:v>
                </c:pt>
                <c:pt idx="9">
                  <c:v>-7.1574642126791108</c:v>
                </c:pt>
                <c:pt idx="10">
                  <c:v>-25.588536335721596</c:v>
                </c:pt>
                <c:pt idx="11">
                  <c:v>-16.289961311342118</c:v>
                </c:pt>
                <c:pt idx="12">
                  <c:v>-33.915724563206695</c:v>
                </c:pt>
                <c:pt idx="13">
                  <c:v>-56.912251655629142</c:v>
                </c:pt>
                <c:pt idx="14">
                  <c:v>1.0195758564439512</c:v>
                </c:pt>
                <c:pt idx="15">
                  <c:v>23.824321524756396</c:v>
                </c:pt>
                <c:pt idx="16">
                  <c:v>-58.521560574948836</c:v>
                </c:pt>
                <c:pt idx="17">
                  <c:v>-49.089793413786161</c:v>
                </c:pt>
                <c:pt idx="18">
                  <c:v>9.343853820598067</c:v>
                </c:pt>
                <c:pt idx="19">
                  <c:v>-16.511867905056405</c:v>
                </c:pt>
                <c:pt idx="20">
                  <c:v>-17.569243489045235</c:v>
                </c:pt>
                <c:pt idx="21">
                  <c:v>-51.440329218106996</c:v>
                </c:pt>
                <c:pt idx="22">
                  <c:v>41.83673469387778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3-4A7E-AAD1-3EDA97C3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888128"/>
        <c:axId val="321888784"/>
      </c:lineChart>
      <c:catAx>
        <c:axId val="32188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88784"/>
        <c:crosses val="autoZero"/>
        <c:auto val="1"/>
        <c:lblAlgn val="ctr"/>
        <c:lblOffset val="100"/>
        <c:noMultiLvlLbl val="1"/>
      </c:catAx>
      <c:valAx>
        <c:axId val="32188878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TSP</a:t>
                </a:r>
                <a:r>
                  <a:rPr lang="en-US" baseline="0"/>
                  <a:t> (um m-3)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8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43</xdr:row>
      <xdr:rowOff>138112</xdr:rowOff>
    </xdr:from>
    <xdr:to>
      <xdr:col>5</xdr:col>
      <xdr:colOff>133350</xdr:colOff>
      <xdr:row>60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309561</xdr:colOff>
      <xdr:row>44</xdr:row>
      <xdr:rowOff>33337</xdr:rowOff>
    </xdr:from>
    <xdr:to>
      <xdr:col>6</xdr:col>
      <xdr:colOff>257174</xdr:colOff>
      <xdr:row>65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35</xdr:row>
      <xdr:rowOff>138112</xdr:rowOff>
    </xdr:from>
    <xdr:to>
      <xdr:col>5</xdr:col>
      <xdr:colOff>761999</xdr:colOff>
      <xdr:row>52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1"/>
  <sheetViews>
    <sheetView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L7" sqref="L7"/>
    </sheetView>
  </sheetViews>
  <sheetFormatPr defaultRowHeight="12.75" x14ac:dyDescent="0.2"/>
  <cols>
    <col min="2" max="2" width="18.42578125" customWidth="1"/>
    <col min="3" max="3" width="17.42578125" customWidth="1"/>
    <col min="4" max="4" width="16.28515625" customWidth="1"/>
    <col min="5" max="5" width="15.28515625" customWidth="1"/>
    <col min="6" max="6" width="18.140625" customWidth="1"/>
    <col min="7" max="7" width="18" customWidth="1"/>
    <col min="8" max="8" width="17.85546875" customWidth="1"/>
    <col min="9" max="9" width="21.28515625" customWidth="1"/>
    <col min="10" max="10" width="16.5703125" customWidth="1"/>
    <col min="11" max="12" width="15.42578125" bestFit="1" customWidth="1"/>
    <col min="13" max="13" width="19.42578125" customWidth="1"/>
    <col min="14" max="14" width="17.28515625" customWidth="1"/>
    <col min="15" max="15" width="23.28515625" customWidth="1"/>
    <col min="19" max="19" width="15.140625" customWidth="1"/>
    <col min="20" max="20" width="31.7109375" customWidth="1"/>
    <col min="21" max="21" width="11.85546875" bestFit="1" customWidth="1"/>
    <col min="22" max="22" width="17.28515625" customWidth="1"/>
    <col min="23" max="23" width="14.140625" bestFit="1" customWidth="1"/>
    <col min="24" max="24" width="18.7109375" customWidth="1"/>
    <col min="25" max="25" width="11.5703125" bestFit="1" customWidth="1"/>
    <col min="26" max="26" width="20.85546875" bestFit="1" customWidth="1"/>
    <col min="27" max="27" width="11.5703125" bestFit="1" customWidth="1"/>
    <col min="28" max="28" width="20.85546875" bestFit="1" customWidth="1"/>
    <col min="29" max="29" width="14.28515625" customWidth="1"/>
    <col min="30" max="40" width="20" customWidth="1"/>
    <col min="41" max="42" width="20.85546875" customWidth="1"/>
    <col min="43" max="43" width="11.5703125" bestFit="1" customWidth="1"/>
    <col min="44" max="44" width="20.85546875" bestFit="1" customWidth="1"/>
    <col min="45" max="48" width="20.85546875" customWidth="1"/>
    <col min="49" max="49" width="10.42578125" bestFit="1" customWidth="1"/>
    <col min="50" max="50" width="8.42578125" bestFit="1" customWidth="1"/>
    <col min="51" max="51" width="9" bestFit="1" customWidth="1"/>
    <col min="52" max="54" width="9" customWidth="1"/>
    <col min="55" max="55" width="18.85546875" customWidth="1"/>
    <col min="56" max="56" width="17.42578125" bestFit="1" customWidth="1"/>
    <col min="57" max="57" width="18" bestFit="1" customWidth="1"/>
  </cols>
  <sheetData>
    <row r="1" spans="1:70" ht="15.75" x14ac:dyDescent="0.25">
      <c r="B1" s="13" t="s">
        <v>39</v>
      </c>
      <c r="C1" s="13" t="s">
        <v>15</v>
      </c>
      <c r="F1" t="s">
        <v>39</v>
      </c>
      <c r="G1" s="13" t="s">
        <v>15</v>
      </c>
      <c r="I1" s="8"/>
      <c r="K1" s="8"/>
      <c r="L1" s="8"/>
      <c r="M1" s="8"/>
      <c r="N1" s="5" t="s">
        <v>8</v>
      </c>
      <c r="P1" s="6"/>
      <c r="Q1" s="6"/>
      <c r="S1" s="14" t="s">
        <v>24</v>
      </c>
      <c r="T1" s="14" t="s">
        <v>16</v>
      </c>
      <c r="U1" s="15"/>
      <c r="V1" s="15"/>
      <c r="W1" s="15"/>
      <c r="X1" s="15"/>
      <c r="Y1" s="14" t="s">
        <v>21</v>
      </c>
      <c r="Z1" s="14" t="s">
        <v>23</v>
      </c>
      <c r="AA1" s="14" t="s">
        <v>21</v>
      </c>
      <c r="AB1" s="14" t="s">
        <v>27</v>
      </c>
      <c r="AC1" s="14" t="s">
        <v>21</v>
      </c>
      <c r="AD1" s="14" t="s">
        <v>57</v>
      </c>
      <c r="AE1" s="14" t="s">
        <v>21</v>
      </c>
      <c r="AF1" s="14" t="s">
        <v>59</v>
      </c>
      <c r="AG1" s="14" t="s">
        <v>21</v>
      </c>
      <c r="AH1" s="14" t="s">
        <v>21</v>
      </c>
      <c r="AI1" s="14" t="s">
        <v>117</v>
      </c>
      <c r="AJ1" s="14" t="s">
        <v>61</v>
      </c>
      <c r="AK1" s="14" t="s">
        <v>21</v>
      </c>
      <c r="AL1" s="14" t="s">
        <v>63</v>
      </c>
      <c r="AM1" s="14" t="s">
        <v>21</v>
      </c>
      <c r="AN1" s="14" t="s">
        <v>119</v>
      </c>
      <c r="AO1" s="14" t="s">
        <v>21</v>
      </c>
      <c r="AP1" s="14" t="s">
        <v>31</v>
      </c>
      <c r="AQ1" s="14" t="s">
        <v>21</v>
      </c>
      <c r="AR1" s="14" t="s">
        <v>29</v>
      </c>
      <c r="AS1" s="14" t="s">
        <v>21</v>
      </c>
      <c r="AT1" s="14" t="s">
        <v>66</v>
      </c>
      <c r="AU1" s="14"/>
      <c r="AV1" s="14"/>
      <c r="AW1" s="16" t="s">
        <v>33</v>
      </c>
      <c r="AX1" s="16" t="s">
        <v>34</v>
      </c>
      <c r="AY1" s="16" t="s">
        <v>35</v>
      </c>
      <c r="AZ1" s="1"/>
      <c r="BA1" s="1"/>
      <c r="BB1" s="1"/>
      <c r="BC1" s="16" t="s">
        <v>36</v>
      </c>
      <c r="BD1" s="16" t="s">
        <v>37</v>
      </c>
      <c r="BE1" s="16" t="s">
        <v>38</v>
      </c>
      <c r="BF1" s="14" t="s">
        <v>36</v>
      </c>
      <c r="BG1" s="14" t="s">
        <v>37</v>
      </c>
      <c r="BH1" s="14" t="s">
        <v>38</v>
      </c>
      <c r="BI1" s="24"/>
      <c r="BJ1" s="16" t="s">
        <v>33</v>
      </c>
      <c r="BK1" s="16" t="s">
        <v>35</v>
      </c>
      <c r="BL1" s="16" t="s">
        <v>34</v>
      </c>
      <c r="BM1" s="16" t="s">
        <v>36</v>
      </c>
      <c r="BN1" s="16" t="s">
        <v>38</v>
      </c>
      <c r="BO1" s="16" t="s">
        <v>37</v>
      </c>
      <c r="BP1" s="14" t="s">
        <v>36</v>
      </c>
      <c r="BQ1" s="14" t="s">
        <v>38</v>
      </c>
      <c r="BR1" s="14" t="s">
        <v>37</v>
      </c>
    </row>
    <row r="2" spans="1:70" ht="15.75" x14ac:dyDescent="0.25">
      <c r="A2" s="5" t="s">
        <v>1</v>
      </c>
      <c r="B2" s="5" t="s">
        <v>9</v>
      </c>
      <c r="C2" s="5" t="s">
        <v>10</v>
      </c>
      <c r="D2" s="5" t="s">
        <v>11</v>
      </c>
      <c r="E2" s="5" t="s">
        <v>0</v>
      </c>
      <c r="F2" s="7" t="s">
        <v>112</v>
      </c>
      <c r="G2" s="7" t="s">
        <v>113</v>
      </c>
      <c r="H2" s="7" t="s">
        <v>114</v>
      </c>
      <c r="I2" s="7" t="s">
        <v>115</v>
      </c>
      <c r="J2" s="7" t="s">
        <v>13</v>
      </c>
      <c r="K2" s="5" t="s">
        <v>2</v>
      </c>
      <c r="L2" s="5" t="s">
        <v>3</v>
      </c>
      <c r="M2" s="5" t="s">
        <v>12</v>
      </c>
      <c r="N2" s="7" t="s">
        <v>7</v>
      </c>
      <c r="O2" s="6" t="s">
        <v>14</v>
      </c>
      <c r="P2" s="5" t="s">
        <v>4</v>
      </c>
      <c r="Q2" s="5" t="s">
        <v>5</v>
      </c>
      <c r="R2" s="5" t="s">
        <v>6</v>
      </c>
      <c r="S2" s="14" t="s">
        <v>25</v>
      </c>
      <c r="T2" s="14" t="s">
        <v>19</v>
      </c>
      <c r="U2" s="14" t="s">
        <v>17</v>
      </c>
      <c r="V2" s="14" t="s">
        <v>81</v>
      </c>
      <c r="W2" s="14" t="s">
        <v>18</v>
      </c>
      <c r="X2" s="14" t="s">
        <v>120</v>
      </c>
      <c r="Y2" s="14" t="s">
        <v>20</v>
      </c>
      <c r="Z2" s="14" t="s">
        <v>22</v>
      </c>
      <c r="AA2" s="14" t="s">
        <v>26</v>
      </c>
      <c r="AB2" s="14" t="s">
        <v>22</v>
      </c>
      <c r="AC2" s="14" t="s">
        <v>56</v>
      </c>
      <c r="AD2" s="14" t="s">
        <v>22</v>
      </c>
      <c r="AE2" s="14" t="s">
        <v>58</v>
      </c>
      <c r="AF2" s="14" t="s">
        <v>22</v>
      </c>
      <c r="AG2" s="14" t="s">
        <v>60</v>
      </c>
      <c r="AH2" s="14" t="s">
        <v>116</v>
      </c>
      <c r="AI2" s="14" t="s">
        <v>22</v>
      </c>
      <c r="AJ2" s="14" t="s">
        <v>22</v>
      </c>
      <c r="AK2" s="14" t="s">
        <v>62</v>
      </c>
      <c r="AL2" s="14" t="s">
        <v>22</v>
      </c>
      <c r="AM2" s="14" t="s">
        <v>118</v>
      </c>
      <c r="AN2" s="14" t="s">
        <v>22</v>
      </c>
      <c r="AO2" s="14" t="s">
        <v>30</v>
      </c>
      <c r="AP2" s="14" t="s">
        <v>22</v>
      </c>
      <c r="AQ2" s="14" t="s">
        <v>28</v>
      </c>
      <c r="AR2" s="14" t="s">
        <v>22</v>
      </c>
      <c r="AS2" s="14" t="s">
        <v>65</v>
      </c>
      <c r="AT2" s="14" t="s">
        <v>22</v>
      </c>
      <c r="AU2" s="14" t="s">
        <v>78</v>
      </c>
      <c r="AV2" s="14" t="s">
        <v>79</v>
      </c>
      <c r="AW2" s="16" t="s">
        <v>83</v>
      </c>
      <c r="AX2" s="16" t="s">
        <v>83</v>
      </c>
      <c r="AY2" s="16" t="s">
        <v>83</v>
      </c>
      <c r="AZ2" s="1"/>
      <c r="BA2" s="1"/>
      <c r="BB2" s="1"/>
      <c r="BC2" s="16" t="s">
        <v>83</v>
      </c>
      <c r="BD2" s="16" t="s">
        <v>83</v>
      </c>
      <c r="BE2" s="16" t="s">
        <v>83</v>
      </c>
      <c r="BF2" s="14" t="s">
        <v>32</v>
      </c>
      <c r="BG2" s="14" t="s">
        <v>32</v>
      </c>
      <c r="BH2" s="14" t="s">
        <v>32</v>
      </c>
      <c r="BI2" s="24"/>
      <c r="BJ2" s="16" t="s">
        <v>83</v>
      </c>
      <c r="BK2" s="16" t="s">
        <v>83</v>
      </c>
      <c r="BL2" s="16" t="s">
        <v>83</v>
      </c>
      <c r="BM2" s="16" t="s">
        <v>83</v>
      </c>
      <c r="BN2" s="16" t="s">
        <v>83</v>
      </c>
      <c r="BO2" s="16" t="s">
        <v>83</v>
      </c>
      <c r="BP2" s="14" t="s">
        <v>32</v>
      </c>
      <c r="BQ2" s="14" t="s">
        <v>32</v>
      </c>
      <c r="BR2" s="14" t="s">
        <v>32</v>
      </c>
    </row>
    <row r="3" spans="1:70" s="1" customFormat="1" x14ac:dyDescent="0.2">
      <c r="A3" s="19" t="s">
        <v>40</v>
      </c>
      <c r="B3" s="3">
        <v>123.6</v>
      </c>
      <c r="C3" s="3">
        <v>123.1</v>
      </c>
      <c r="D3" s="3"/>
      <c r="E3" s="3">
        <f>AVERAGE(B3:D3)</f>
        <v>123.35</v>
      </c>
      <c r="F3" s="3">
        <v>124.2</v>
      </c>
      <c r="G3" s="3">
        <v>123.9</v>
      </c>
      <c r="H3" s="3"/>
      <c r="I3" s="3">
        <f>AVERAGE(F3:H3)</f>
        <v>124.05000000000001</v>
      </c>
      <c r="J3" s="3">
        <f t="shared" ref="J3:J15" si="0">(I3-E3) *1000</f>
        <v>700.00000000001705</v>
      </c>
      <c r="K3" s="10">
        <v>42977.375</v>
      </c>
      <c r="L3" s="10">
        <v>42984.708333333336</v>
      </c>
      <c r="M3" s="1">
        <v>10560</v>
      </c>
      <c r="N3" s="1">
        <f t="shared" ref="N3:N9" si="1">M3*0.001</f>
        <v>10.56</v>
      </c>
      <c r="O3" s="3">
        <f>J3/N3</f>
        <v>66.287878787880402</v>
      </c>
      <c r="S3" s="3">
        <v>50.24</v>
      </c>
      <c r="T3" s="3">
        <f>(I3/S3)*2</f>
        <v>4.9382961783439496</v>
      </c>
      <c r="U3" s="3">
        <v>30</v>
      </c>
      <c r="V3" s="36">
        <v>50</v>
      </c>
      <c r="W3" s="3">
        <f>($T3/$U3)*1000</f>
        <v>164.60987261146499</v>
      </c>
      <c r="X3" s="36">
        <f>($T3/$V3)*1000</f>
        <v>98.765923566878996</v>
      </c>
      <c r="Y3" s="1">
        <v>0.43604161546728104</v>
      </c>
      <c r="Z3" s="1">
        <f>(((Y3/$W3)*$I3)/$N3)*1000</f>
        <v>31.1175152856196</v>
      </c>
      <c r="AA3" s="1">
        <v>-1.633805845587033E-3</v>
      </c>
      <c r="AB3" s="1">
        <f>(((AA3/$W3)*$G3)/$N3)*1000</f>
        <v>-0.11645334157822226</v>
      </c>
      <c r="AC3" s="1">
        <v>1.3188860856468976E-3</v>
      </c>
      <c r="AD3" s="1">
        <f>(((AC3/$W3)*$G3)/$N3)*1000</f>
        <v>9.400669746007527E-2</v>
      </c>
      <c r="AE3" s="1">
        <v>4.3750896586117749E-3</v>
      </c>
      <c r="AF3" s="1">
        <f>(((AE3/$W3)*$G3)/$N3)*1000</f>
        <v>0.31184477141260419</v>
      </c>
      <c r="AG3" s="1">
        <v>-1.3271175018868875E-2</v>
      </c>
      <c r="AJ3" s="1">
        <f>(((AG3/$W3)*$G3)/$N3)*1000</f>
        <v>-0.94593410948496937</v>
      </c>
      <c r="AK3" s="1">
        <v>7.1130057316456385E-3</v>
      </c>
      <c r="AL3" s="1">
        <f>(((AK3/$W3)*$G3)/$N3)*1000</f>
        <v>0.50699615768454953</v>
      </c>
      <c r="AO3" s="1">
        <v>0.14194557593278989</v>
      </c>
      <c r="AP3" s="1">
        <f>(((AO3/$W3)*$G3)/$N3)*1000</f>
        <v>10.117503670504593</v>
      </c>
      <c r="AQ3" s="1">
        <v>5.3082389913008399E-3</v>
      </c>
      <c r="AR3" s="1">
        <f>(((AQ3/$W3)*$G3)/$N3)*1000</f>
        <v>0.37835717756945991</v>
      </c>
      <c r="AS3" s="1">
        <v>-3.1987116998197562E-2</v>
      </c>
      <c r="AT3" s="1">
        <f>(((AS3/$W3)*$G3)/$N3)*1000</f>
        <v>-2.2799567475872569</v>
      </c>
      <c r="AU3" s="22">
        <v>40</v>
      </c>
      <c r="AV3" s="22">
        <v>621</v>
      </c>
      <c r="AW3" s="23">
        <v>0</v>
      </c>
      <c r="AX3" s="23">
        <v>0.64</v>
      </c>
      <c r="AY3" s="23">
        <v>0.43</v>
      </c>
      <c r="BC3" s="1">
        <v>0.03</v>
      </c>
      <c r="BD3" s="1">
        <v>0.73</v>
      </c>
      <c r="BE3" s="1">
        <v>0.73</v>
      </c>
      <c r="BF3" s="3">
        <f>((((BC3-$AW$3)/$W3)*$I3)/$N3)*1000*0.5</f>
        <v>1.0704545454545453</v>
      </c>
      <c r="BG3" s="39">
        <f>((((BD3-$AX$3)/$W3)*$I3)/$N3)*1000*0.5</f>
        <v>3.2113636363636355</v>
      </c>
      <c r="BH3" s="3">
        <f>((((BE3-$AY$3)/$W3)*$I3)/$N3)*1000*0.5</f>
        <v>10.704545454545453</v>
      </c>
      <c r="BI3" s="24"/>
      <c r="BJ3" s="23">
        <v>1.5880000000000001</v>
      </c>
      <c r="BK3" s="23">
        <v>1.9970000000000001</v>
      </c>
      <c r="BL3" s="23">
        <v>0.4083</v>
      </c>
      <c r="BM3">
        <v>1.335</v>
      </c>
      <c r="BN3">
        <v>1.9079999999999999</v>
      </c>
      <c r="BO3">
        <v>0.57210000000000005</v>
      </c>
      <c r="BP3" s="1">
        <f>((((BM3-$BJ$3)/$X3)*$I3)/$N3)*1000</f>
        <v>-30.091666666666676</v>
      </c>
      <c r="BQ3" s="1">
        <f>((((BN3-$BK$3)/$X3)*$I3)/$N3)*1000</f>
        <v>-10.585606060606082</v>
      </c>
      <c r="BR3" s="25">
        <f>((((BO3-$BL$3)/$X3)*$I3)/$N3)*1000</f>
        <v>19.482272727272729</v>
      </c>
    </row>
    <row r="4" spans="1:70" s="1" customFormat="1" x14ac:dyDescent="0.2">
      <c r="A4" s="19" t="s">
        <v>41</v>
      </c>
      <c r="B4" s="3">
        <v>124.7</v>
      </c>
      <c r="C4" s="3">
        <v>124.6</v>
      </c>
      <c r="D4" s="3"/>
      <c r="E4" s="3">
        <f t="shared" ref="E4:E16" si="2">AVERAGE(B4:D4)</f>
        <v>124.65</v>
      </c>
      <c r="F4" s="3">
        <v>125</v>
      </c>
      <c r="G4" s="3">
        <v>125.2</v>
      </c>
      <c r="H4" s="3"/>
      <c r="I4" s="3">
        <f>AVERAGE(F4:H4)</f>
        <v>125.1</v>
      </c>
      <c r="J4" s="3">
        <f t="shared" si="0"/>
        <v>449.99999999998863</v>
      </c>
      <c r="K4" s="10">
        <v>42984.708333333336</v>
      </c>
      <c r="L4" s="10">
        <v>42991.708333333336</v>
      </c>
      <c r="M4" s="1">
        <v>10080</v>
      </c>
      <c r="N4" s="1">
        <f t="shared" si="1"/>
        <v>10.08</v>
      </c>
      <c r="O4" s="3">
        <f t="shared" ref="O4:O15" si="3">J4/N4</f>
        <v>44.642857142856016</v>
      </c>
      <c r="S4" s="3">
        <v>50.24</v>
      </c>
      <c r="T4" s="3">
        <f>(I4/S4)*2</f>
        <v>4.9800955414012735</v>
      </c>
      <c r="U4" s="3">
        <v>30</v>
      </c>
      <c r="V4" s="36">
        <v>50</v>
      </c>
      <c r="W4" s="3">
        <f>($T4/$U4)*1000</f>
        <v>166.00318471337576</v>
      </c>
      <c r="X4" s="36">
        <f t="shared" ref="X4:X10" si="4">($T4/$V4)*1000</f>
        <v>99.601910828025467</v>
      </c>
      <c r="Y4" s="1">
        <v>0.23859880740763117</v>
      </c>
      <c r="Z4" s="1">
        <f t="shared" ref="Z4:Z10" si="5">(((Y4/$W4)*$I4)/$N4)*1000</f>
        <v>17.838101315713381</v>
      </c>
      <c r="AA4" s="1">
        <v>-4.7357568477124357E-3</v>
      </c>
      <c r="AB4" s="1">
        <f t="shared" ref="AB4:AB10" si="6">(((AA4/$W4)*$G4)/$N4)*1000</f>
        <v>-0.35433721937259616</v>
      </c>
      <c r="AC4" s="1">
        <v>-1.0242284361354104E-2</v>
      </c>
      <c r="AD4" s="1">
        <f t="shared" ref="AD4:AD10" si="7">(((AC4/$W4)*$G4)/$N4)*1000</f>
        <v>-0.76634478444109799</v>
      </c>
      <c r="AE4" s="1">
        <v>-6.3457968013974519E-2</v>
      </c>
      <c r="AF4" s="1">
        <f t="shared" ref="AF4:AF10" si="8">(((AE4/$W4)*$G4)/$N4)*1000</f>
        <v>-4.7480309180080278</v>
      </c>
      <c r="AG4" s="1">
        <v>-2.3603550871347578E-2</v>
      </c>
      <c r="AJ4" s="1">
        <f t="shared" ref="AJ4:AJ10" si="9">(((AG4/$W4)*$G4)/$N4)*1000</f>
        <v>-1.7660570109533575</v>
      </c>
      <c r="AK4" s="21" t="s">
        <v>64</v>
      </c>
      <c r="AL4" s="21" t="s">
        <v>64</v>
      </c>
      <c r="AM4" s="21"/>
      <c r="AN4" s="21"/>
      <c r="AO4" s="1">
        <v>8.3652244861799563E-2</v>
      </c>
      <c r="AP4" s="1">
        <f t="shared" ref="AP4:AP10" si="10">(((AO4/$W4)*$G4)/$N4)*1000</f>
        <v>6.2590003650469246</v>
      </c>
      <c r="AQ4" s="1">
        <v>4.1790478964228717E-3</v>
      </c>
      <c r="AR4" s="1">
        <f t="shared" ref="AR4:AR10" si="11">(((AQ4/$W4)*$G4)/$N4)*1000</f>
        <v>0.3126833278948139</v>
      </c>
      <c r="AS4" s="1">
        <v>-2.0173677246035249E-2</v>
      </c>
      <c r="AT4" s="1">
        <f t="shared" ref="AT4:AT10" si="12">(((AS4/$W4)*$G4)/$N4)*1000</f>
        <v>-1.5094281505042342</v>
      </c>
      <c r="BC4" s="3">
        <v>0.39</v>
      </c>
      <c r="BD4" s="1">
        <v>0.75</v>
      </c>
      <c r="BE4" s="3">
        <v>0.8</v>
      </c>
      <c r="BF4" s="3">
        <f t="shared" ref="BF4:BF10" si="13">((((BC4-$AW$3)/$W4)*$I4)/$N4)*1000*0.5</f>
        <v>14.578571428571431</v>
      </c>
      <c r="BG4" s="39">
        <f t="shared" ref="BG4:BG10" si="14">((((BD4-$AX$3)/$W4)*$I4)/$N4)*1000*0.5</f>
        <v>4.1119047619047624</v>
      </c>
      <c r="BH4" s="3">
        <f t="shared" ref="BH4:BH10" si="15">((((BE4-$AY$3)/$W4)*$I4)/$N4)*1000*0.5</f>
        <v>13.830952380952384</v>
      </c>
      <c r="BI4" s="24"/>
      <c r="BM4">
        <v>1.464</v>
      </c>
      <c r="BN4">
        <v>2.2029999999999998</v>
      </c>
      <c r="BO4">
        <v>0.73899999999999999</v>
      </c>
      <c r="BP4" s="1">
        <f t="shared" ref="BP4:BP10" si="16">((((BM4-$BJ$3)/$X4)*$I4)/$N4)*1000</f>
        <v>-15.450793650793665</v>
      </c>
      <c r="BQ4" s="1">
        <f t="shared" ref="BQ4:BQ10" si="17">((((BN4-$BK$3)/$X4)*$I4)/$N4)*1000</f>
        <v>25.668253968253936</v>
      </c>
      <c r="BR4" s="25">
        <f>((((BO4-$BL$3)/$X4)*$I4)/$N4)*1000</f>
        <v>41.206269841269844</v>
      </c>
    </row>
    <row r="5" spans="1:70" s="1" customFormat="1" x14ac:dyDescent="0.2">
      <c r="A5" s="19" t="s">
        <v>42</v>
      </c>
      <c r="B5" s="3">
        <v>123.4</v>
      </c>
      <c r="C5" s="3">
        <v>125.2</v>
      </c>
      <c r="D5" s="3"/>
      <c r="E5" s="3">
        <f t="shared" si="2"/>
        <v>124.30000000000001</v>
      </c>
      <c r="F5" s="3">
        <v>125.6</v>
      </c>
      <c r="G5" s="3">
        <v>125.6</v>
      </c>
      <c r="H5" s="3"/>
      <c r="I5" s="3">
        <f t="shared" ref="I5" si="18">AVERAGE(F5:H5)</f>
        <v>125.6</v>
      </c>
      <c r="J5" s="3">
        <f t="shared" si="0"/>
        <v>1299.9999999999829</v>
      </c>
      <c r="K5" s="10">
        <v>42991.708333333336</v>
      </c>
      <c r="L5" s="10">
        <v>42998.708333333336</v>
      </c>
      <c r="M5" s="1">
        <v>10080</v>
      </c>
      <c r="N5" s="1">
        <f t="shared" si="1"/>
        <v>10.08</v>
      </c>
      <c r="O5" s="3">
        <f t="shared" si="3"/>
        <v>128.96825396825227</v>
      </c>
      <c r="S5" s="3">
        <v>50.24</v>
      </c>
      <c r="T5" s="3">
        <f t="shared" ref="T5:T9" si="19">(I5/S5)*2</f>
        <v>5</v>
      </c>
      <c r="U5" s="3">
        <v>30</v>
      </c>
      <c r="V5" s="36">
        <v>50</v>
      </c>
      <c r="W5" s="3">
        <f>($T5/$U5)*1000</f>
        <v>166.66666666666666</v>
      </c>
      <c r="X5" s="36">
        <f t="shared" si="4"/>
        <v>100</v>
      </c>
      <c r="Y5" s="1">
        <v>0.24762725770821215</v>
      </c>
      <c r="Z5" s="1">
        <f t="shared" si="5"/>
        <v>18.513085457233004</v>
      </c>
      <c r="AA5" s="1">
        <v>2.2117417110841253E-2</v>
      </c>
      <c r="AB5" s="1">
        <f t="shared" si="6"/>
        <v>1.6535402316200367</v>
      </c>
      <c r="AC5" s="1">
        <v>-5.52487207153185E-3</v>
      </c>
      <c r="AD5" s="1">
        <f t="shared" si="7"/>
        <v>-0.41304995963357172</v>
      </c>
      <c r="AE5" s="1">
        <v>-6.8483887993541326E-2</v>
      </c>
      <c r="AF5" s="1">
        <f t="shared" si="8"/>
        <v>-5.1199859118980893</v>
      </c>
      <c r="AG5" s="1">
        <v>2.5211547361009723E-2</v>
      </c>
      <c r="AJ5" s="1">
        <f t="shared" si="9"/>
        <v>1.8848633027040602</v>
      </c>
      <c r="AK5" s="21" t="s">
        <v>64</v>
      </c>
      <c r="AL5" s="21" t="s">
        <v>64</v>
      </c>
      <c r="AM5" s="21"/>
      <c r="AN5" s="21"/>
      <c r="AO5" s="1">
        <v>7.5820288158866544E-2</v>
      </c>
      <c r="AP5" s="1">
        <f t="shared" si="10"/>
        <v>5.6684691623533556</v>
      </c>
      <c r="AQ5" s="1">
        <v>2.2455164677455119E-3</v>
      </c>
      <c r="AR5" s="1">
        <f t="shared" si="11"/>
        <v>0.16787908830287873</v>
      </c>
      <c r="AS5" s="1">
        <v>-2.6866911290920226E-2</v>
      </c>
      <c r="AT5" s="1">
        <f t="shared" si="12"/>
        <v>-2.0086214631783217</v>
      </c>
      <c r="BC5" s="1">
        <v>0.04</v>
      </c>
      <c r="BD5" s="1">
        <v>0.84</v>
      </c>
      <c r="BE5" s="1">
        <v>1.05</v>
      </c>
      <c r="BF5" s="3">
        <f t="shared" si="13"/>
        <v>1.4952380952380953</v>
      </c>
      <c r="BG5" s="39">
        <f t="shared" si="14"/>
        <v>7.4761904761904754</v>
      </c>
      <c r="BH5" s="3">
        <f t="shared" si="15"/>
        <v>23.176190476190477</v>
      </c>
      <c r="BI5" s="24"/>
      <c r="BM5">
        <v>1.742</v>
      </c>
      <c r="BN5">
        <v>2.3170000000000002</v>
      </c>
      <c r="BO5">
        <v>0.57499999999999996</v>
      </c>
      <c r="BP5" s="1">
        <f t="shared" si="16"/>
        <v>19.188888888888876</v>
      </c>
      <c r="BQ5" s="1">
        <f t="shared" si="17"/>
        <v>39.873015873015881</v>
      </c>
      <c r="BR5" s="25">
        <f t="shared" ref="BR5:BR10" si="20">((((BO5-$BL$3)/$X5)*$I5)/$N5)*1000</f>
        <v>20.771349206349203</v>
      </c>
    </row>
    <row r="6" spans="1:70" s="1" customFormat="1" x14ac:dyDescent="0.2">
      <c r="A6" s="19" t="s">
        <v>43</v>
      </c>
      <c r="B6" s="3">
        <v>124.5</v>
      </c>
      <c r="C6" s="3">
        <v>124.4</v>
      </c>
      <c r="D6" s="3"/>
      <c r="E6" s="3">
        <f t="shared" si="2"/>
        <v>124.45</v>
      </c>
      <c r="F6" s="3">
        <v>125</v>
      </c>
      <c r="G6" s="3">
        <v>125.1</v>
      </c>
      <c r="H6" s="3"/>
      <c r="I6" s="3">
        <f t="shared" ref="I6:I14" si="21">AVERAGE(F6:H6)</f>
        <v>125.05</v>
      </c>
      <c r="J6" s="3">
        <f t="shared" si="0"/>
        <v>599.99999999999432</v>
      </c>
      <c r="K6" s="10">
        <v>42998.708333333336</v>
      </c>
      <c r="L6" s="10">
        <v>43005.708333333336</v>
      </c>
      <c r="M6" s="1">
        <v>10080</v>
      </c>
      <c r="N6" s="1">
        <f t="shared" si="1"/>
        <v>10.08</v>
      </c>
      <c r="O6" s="3">
        <f t="shared" si="3"/>
        <v>59.523809523808957</v>
      </c>
      <c r="S6" s="3">
        <v>50.24</v>
      </c>
      <c r="T6" s="3">
        <f t="shared" si="19"/>
        <v>4.9781050955414008</v>
      </c>
      <c r="U6" s="3">
        <v>30</v>
      </c>
      <c r="V6" s="36">
        <v>50</v>
      </c>
      <c r="W6" s="3">
        <f t="shared" ref="W6:W10" si="22">($T6/$U6)*1000</f>
        <v>165.9368365180467</v>
      </c>
      <c r="X6" s="36">
        <f t="shared" si="4"/>
        <v>99.562101910828005</v>
      </c>
      <c r="Y6" s="1">
        <v>0.11173494703946851</v>
      </c>
      <c r="Z6" s="1">
        <f t="shared" si="5"/>
        <v>8.3535174691412166</v>
      </c>
      <c r="AA6" s="1">
        <v>-1.07068057031664E-2</v>
      </c>
      <c r="AB6" s="1">
        <f t="shared" si="6"/>
        <v>-0.80078124473707779</v>
      </c>
      <c r="AC6" s="1">
        <v>5.8851218396216431E-5</v>
      </c>
      <c r="AD6" s="1">
        <f t="shared" si="7"/>
        <v>4.4015884128427414E-3</v>
      </c>
      <c r="AE6" s="1">
        <v>-2.50803196155851E-2</v>
      </c>
      <c r="AF6" s="1">
        <f t="shared" si="8"/>
        <v>-1.8758021875966653</v>
      </c>
      <c r="AG6" s="1">
        <v>-1.2946002983310612E-3</v>
      </c>
      <c r="AJ6" s="1">
        <f t="shared" si="9"/>
        <v>-9.6825483442550125E-2</v>
      </c>
      <c r="AK6" s="21" t="s">
        <v>64</v>
      </c>
      <c r="AL6" s="21" t="s">
        <v>64</v>
      </c>
      <c r="AM6" s="21"/>
      <c r="AN6" s="21"/>
      <c r="AO6" s="1">
        <v>4.1073230363674829E-2</v>
      </c>
      <c r="AP6" s="1">
        <f t="shared" si="10"/>
        <v>3.0719407307698945</v>
      </c>
      <c r="AQ6" s="1">
        <v>2.3671028595938504E-3</v>
      </c>
      <c r="AR6" s="1">
        <f t="shared" si="11"/>
        <v>0.17703987789427061</v>
      </c>
      <c r="AS6" s="1">
        <v>-4.1158442767116332E-3</v>
      </c>
      <c r="AT6" s="1">
        <f t="shared" si="12"/>
        <v>-0.30783139195982623</v>
      </c>
      <c r="BC6" s="1">
        <v>0</v>
      </c>
      <c r="BD6" s="1">
        <v>0.71</v>
      </c>
      <c r="BE6" s="1">
        <v>0.84</v>
      </c>
      <c r="BF6" s="3">
        <f t="shared" si="13"/>
        <v>0</v>
      </c>
      <c r="BG6" s="39">
        <f t="shared" si="14"/>
        <v>2.6166666666666654</v>
      </c>
      <c r="BH6" s="3">
        <f t="shared" si="15"/>
        <v>15.326190476190474</v>
      </c>
      <c r="BI6" s="24"/>
      <c r="BM6">
        <v>1.756</v>
      </c>
      <c r="BN6">
        <v>2.4580000000000002</v>
      </c>
      <c r="BO6">
        <v>0.70120000000000005</v>
      </c>
      <c r="BP6" s="1">
        <f t="shared" si="16"/>
        <v>20.933333333333326</v>
      </c>
      <c r="BQ6" s="1">
        <f t="shared" si="17"/>
        <v>57.442063492063525</v>
      </c>
      <c r="BR6" s="25">
        <f t="shared" si="20"/>
        <v>36.49626984126985</v>
      </c>
    </row>
    <row r="7" spans="1:70" s="1" customFormat="1" x14ac:dyDescent="0.2">
      <c r="A7" s="19" t="s">
        <v>44</v>
      </c>
      <c r="B7" s="3">
        <v>125.3</v>
      </c>
      <c r="C7" s="3">
        <v>125</v>
      </c>
      <c r="D7" s="3"/>
      <c r="E7" s="3">
        <f t="shared" si="2"/>
        <v>125.15</v>
      </c>
      <c r="F7" s="3">
        <v>125.3</v>
      </c>
      <c r="G7" s="3">
        <v>125.6</v>
      </c>
      <c r="H7" s="3"/>
      <c r="I7" s="3">
        <f t="shared" si="21"/>
        <v>125.44999999999999</v>
      </c>
      <c r="J7" s="3">
        <f t="shared" si="0"/>
        <v>299.99999999998295</v>
      </c>
      <c r="K7" s="10">
        <v>43005.708333333336</v>
      </c>
      <c r="L7" s="10">
        <v>43012.708333333336</v>
      </c>
      <c r="M7" s="1">
        <v>10080</v>
      </c>
      <c r="N7" s="1">
        <f t="shared" si="1"/>
        <v>10.08</v>
      </c>
      <c r="O7" s="3">
        <f t="shared" si="3"/>
        <v>29.761904761903072</v>
      </c>
      <c r="S7" s="3">
        <v>50.24</v>
      </c>
      <c r="T7" s="3">
        <f t="shared" si="19"/>
        <v>4.9940286624203818</v>
      </c>
      <c r="U7" s="3">
        <v>30</v>
      </c>
      <c r="V7" s="36">
        <v>50</v>
      </c>
      <c r="W7" s="3">
        <f t="shared" si="22"/>
        <v>166.46762208067938</v>
      </c>
      <c r="X7" s="36">
        <f t="shared" si="4"/>
        <v>99.880573248407643</v>
      </c>
      <c r="Y7" s="1">
        <v>0.19625796500107406</v>
      </c>
      <c r="Z7" s="1">
        <f t="shared" si="5"/>
        <v>14.672619288175536</v>
      </c>
      <c r="AA7" s="1">
        <v>7.0312907301718464E-2</v>
      </c>
      <c r="AB7" s="1">
        <f t="shared" si="6"/>
        <v>5.2630123238780273</v>
      </c>
      <c r="AC7" s="1">
        <v>-2.7123517977922784E-4</v>
      </c>
      <c r="AD7" s="1">
        <f t="shared" si="7"/>
        <v>-2.0302305062166865E-2</v>
      </c>
      <c r="AE7" s="1">
        <v>-5.4677517259156261E-3</v>
      </c>
      <c r="AF7" s="1">
        <f t="shared" si="8"/>
        <v>-0.40926830964214705</v>
      </c>
      <c r="AG7" s="1">
        <v>-1.1616685952439476E-2</v>
      </c>
      <c r="AJ7" s="1">
        <f t="shared" si="9"/>
        <v>-0.86952401310840788</v>
      </c>
      <c r="AK7" s="21" t="s">
        <v>64</v>
      </c>
      <c r="AL7" s="21" t="s">
        <v>64</v>
      </c>
      <c r="AM7" s="21"/>
      <c r="AN7" s="21"/>
      <c r="AO7" s="1">
        <v>-1.1524404012997813E-2</v>
      </c>
      <c r="AP7" s="1">
        <f t="shared" si="10"/>
        <v>-0.86261659022986392</v>
      </c>
      <c r="AQ7" s="1">
        <v>-3.8466541213330041E-3</v>
      </c>
      <c r="AR7" s="1">
        <f t="shared" si="11"/>
        <v>-0.28792705099504556</v>
      </c>
      <c r="AS7" s="1">
        <v>1.4089578620792298E-2</v>
      </c>
      <c r="AT7" s="1">
        <f t="shared" si="12"/>
        <v>1.0546232372568372</v>
      </c>
      <c r="BC7" s="1">
        <v>0.13</v>
      </c>
      <c r="BD7" s="1">
        <v>0.71</v>
      </c>
      <c r="BE7" s="1">
        <v>0.67</v>
      </c>
      <c r="BF7" s="3">
        <f t="shared" si="13"/>
        <v>4.85952380952381</v>
      </c>
      <c r="BG7" s="39">
        <f t="shared" si="14"/>
        <v>2.6166666666666654</v>
      </c>
      <c r="BH7" s="3">
        <f t="shared" si="15"/>
        <v>8.9714285714285733</v>
      </c>
      <c r="BI7" s="24"/>
      <c r="BM7">
        <v>1.792</v>
      </c>
      <c r="BN7">
        <v>2.3029999999999999</v>
      </c>
      <c r="BO7">
        <v>0.51119999999999999</v>
      </c>
      <c r="BP7" s="1">
        <f t="shared" si="16"/>
        <v>25.419047619047607</v>
      </c>
      <c r="BQ7" s="1">
        <f t="shared" si="17"/>
        <v>38.128571428571405</v>
      </c>
      <c r="BR7" s="25">
        <f t="shared" si="20"/>
        <v>12.821666666666665</v>
      </c>
    </row>
    <row r="8" spans="1:70" s="1" customFormat="1" x14ac:dyDescent="0.2">
      <c r="A8" s="19" t="s">
        <v>45</v>
      </c>
      <c r="B8" s="3">
        <v>123.8</v>
      </c>
      <c r="C8" s="3">
        <v>123.7</v>
      </c>
      <c r="D8" s="3"/>
      <c r="E8" s="3">
        <f t="shared" si="2"/>
        <v>123.75</v>
      </c>
      <c r="F8" s="3">
        <v>125.1</v>
      </c>
      <c r="G8" s="3">
        <v>124.7</v>
      </c>
      <c r="H8" s="3"/>
      <c r="I8" s="3">
        <f t="shared" si="21"/>
        <v>124.9</v>
      </c>
      <c r="J8" s="3">
        <f t="shared" si="0"/>
        <v>1150.0000000000057</v>
      </c>
      <c r="K8" s="10">
        <v>43012.708333333336</v>
      </c>
      <c r="L8" s="10">
        <v>43019.708333333336</v>
      </c>
      <c r="M8" s="1">
        <v>10080</v>
      </c>
      <c r="N8" s="1">
        <f t="shared" si="1"/>
        <v>10.08</v>
      </c>
      <c r="O8" s="3">
        <f t="shared" si="3"/>
        <v>114.08730158730215</v>
      </c>
      <c r="Q8"/>
      <c r="R8"/>
      <c r="S8" s="3">
        <v>50.24</v>
      </c>
      <c r="T8" s="3">
        <f t="shared" si="19"/>
        <v>4.9721337579617835</v>
      </c>
      <c r="U8" s="3">
        <v>30</v>
      </c>
      <c r="V8" s="36">
        <v>50</v>
      </c>
      <c r="W8" s="3">
        <f t="shared" si="22"/>
        <v>165.73779193205945</v>
      </c>
      <c r="X8" s="36">
        <f t="shared" si="4"/>
        <v>99.442675159235677</v>
      </c>
      <c r="Y8" s="1">
        <v>0.15805112621735729</v>
      </c>
      <c r="Z8" s="1">
        <f t="shared" si="5"/>
        <v>11.816203245773854</v>
      </c>
      <c r="AA8" s="1">
        <v>0.11321328812333142</v>
      </c>
      <c r="AB8" s="1">
        <f t="shared" si="6"/>
        <v>8.4504877561087746</v>
      </c>
      <c r="AC8" s="1">
        <v>-1.2301905389372481E-3</v>
      </c>
      <c r="AD8" s="1">
        <f t="shared" si="7"/>
        <v>-9.1824115872734563E-2</v>
      </c>
      <c r="AE8" s="1">
        <v>1.1595059747465997E-2</v>
      </c>
      <c r="AF8" s="1">
        <f t="shared" si="8"/>
        <v>0.86548065206418312</v>
      </c>
      <c r="AG8" s="1">
        <v>2.2782347532353531E-2</v>
      </c>
      <c r="AJ8" s="1">
        <f t="shared" si="9"/>
        <v>1.7005243118443867</v>
      </c>
      <c r="AK8" s="21" t="s">
        <v>64</v>
      </c>
      <c r="AL8" s="21" t="s">
        <v>64</v>
      </c>
      <c r="AM8" s="21"/>
      <c r="AN8" s="21"/>
      <c r="AO8" s="1">
        <v>-2.2181860030943246E-2</v>
      </c>
      <c r="AP8" s="1">
        <f t="shared" si="10"/>
        <v>-1.655702609706065</v>
      </c>
      <c r="AQ8" s="1">
        <v>-4.7235169983366188E-3</v>
      </c>
      <c r="AR8" s="1">
        <f t="shared" si="11"/>
        <v>-0.35257365298613935</v>
      </c>
      <c r="AS8" s="1">
        <v>1.2736038781359871E-2</v>
      </c>
      <c r="AT8" s="1">
        <f t="shared" si="12"/>
        <v>0.95064582583241986</v>
      </c>
      <c r="BC8" s="1">
        <v>0.25</v>
      </c>
      <c r="BD8" s="1">
        <v>0.73</v>
      </c>
      <c r="BE8" s="1">
        <v>0.97</v>
      </c>
      <c r="BF8" s="3">
        <f t="shared" si="13"/>
        <v>9.3452380952380931</v>
      </c>
      <c r="BG8" s="39">
        <f t="shared" si="14"/>
        <v>3.3642857142857134</v>
      </c>
      <c r="BH8" s="3">
        <f t="shared" si="15"/>
        <v>20.185714285714287</v>
      </c>
      <c r="BI8" s="24"/>
      <c r="BM8">
        <v>1.393</v>
      </c>
      <c r="BN8">
        <v>1.867</v>
      </c>
      <c r="BO8">
        <v>0.4738</v>
      </c>
      <c r="BP8" s="1">
        <f t="shared" si="16"/>
        <v>-24.297619047619055</v>
      </c>
      <c r="BQ8" s="1">
        <f t="shared" si="17"/>
        <v>-16.19841269841271</v>
      </c>
      <c r="BR8" s="25">
        <f t="shared" si="20"/>
        <v>8.1615079365079364</v>
      </c>
    </row>
    <row r="9" spans="1:70" s="1" customFormat="1" x14ac:dyDescent="0.2">
      <c r="A9" s="19" t="s">
        <v>46</v>
      </c>
      <c r="B9" s="3">
        <v>123.3</v>
      </c>
      <c r="C9" s="3">
        <v>123.2</v>
      </c>
      <c r="D9" s="3"/>
      <c r="E9" s="3">
        <f>AVERAGE(B9:D9)</f>
        <v>123.25</v>
      </c>
      <c r="F9" s="3">
        <v>123.6</v>
      </c>
      <c r="G9" s="3">
        <v>124.2</v>
      </c>
      <c r="H9" s="3"/>
      <c r="I9" s="3">
        <f t="shared" si="21"/>
        <v>123.9</v>
      </c>
      <c r="J9" s="2">
        <f t="shared" si="0"/>
        <v>650.00000000000568</v>
      </c>
      <c r="K9" s="10">
        <v>43019.708333333336</v>
      </c>
      <c r="L9" s="10">
        <v>43026.708333333336</v>
      </c>
      <c r="M9" s="1">
        <v>10080</v>
      </c>
      <c r="N9" s="1">
        <f t="shared" si="1"/>
        <v>10.08</v>
      </c>
      <c r="O9" s="3">
        <f t="shared" si="3"/>
        <v>64.484126984127542</v>
      </c>
      <c r="Q9"/>
      <c r="R9"/>
      <c r="S9" s="3">
        <v>50.24</v>
      </c>
      <c r="T9" s="3">
        <f t="shared" si="19"/>
        <v>4.9323248407643314</v>
      </c>
      <c r="U9" s="3">
        <v>30</v>
      </c>
      <c r="V9" s="36">
        <v>50</v>
      </c>
      <c r="W9" s="3">
        <f t="shared" si="22"/>
        <v>164.41082802547771</v>
      </c>
      <c r="X9" s="36">
        <f t="shared" si="4"/>
        <v>98.646496815286625</v>
      </c>
      <c r="Y9" s="1">
        <v>9.9731253755261595E-2</v>
      </c>
      <c r="Z9" s="1">
        <f t="shared" si="5"/>
        <v>7.4560984950362243</v>
      </c>
      <c r="AA9" s="1">
        <v>4.9138578513891695E-2</v>
      </c>
      <c r="AB9" s="1">
        <f t="shared" si="6"/>
        <v>3.6825888691870543</v>
      </c>
      <c r="AC9" s="1">
        <v>-7.4065987679476919E-3</v>
      </c>
      <c r="AD9" s="1">
        <f t="shared" si="7"/>
        <v>-0.55507218577085682</v>
      </c>
      <c r="AE9" s="1">
        <v>-7.7814924756671289E-2</v>
      </c>
      <c r="AF9" s="1">
        <f t="shared" si="8"/>
        <v>-5.8316781728745761</v>
      </c>
      <c r="AG9" s="1">
        <v>-1.4665893615095627E-2</v>
      </c>
      <c r="AJ9" s="1">
        <f t="shared" si="9"/>
        <v>-1.0991049846581178</v>
      </c>
      <c r="AK9" s="21" t="s">
        <v>64</v>
      </c>
      <c r="AL9" s="21" t="s">
        <v>64</v>
      </c>
      <c r="AM9" s="21"/>
      <c r="AN9" s="21"/>
      <c r="AO9" s="1">
        <v>-3.3913854875666893E-2</v>
      </c>
      <c r="AP9" s="1">
        <f t="shared" si="10"/>
        <v>-2.5416035272784465</v>
      </c>
      <c r="AQ9" s="1">
        <v>-1.4702904982303977E-2</v>
      </c>
      <c r="AR9" s="1">
        <f t="shared" si="11"/>
        <v>-1.101878724823929</v>
      </c>
      <c r="AS9" s="1">
        <v>-3.6051850948947251E-2</v>
      </c>
      <c r="AT9" s="1">
        <f t="shared" si="12"/>
        <v>-2.7018312094773127</v>
      </c>
      <c r="BC9" s="1">
        <v>0</v>
      </c>
      <c r="BD9" s="1">
        <v>0.43</v>
      </c>
      <c r="BE9" s="1">
        <v>0</v>
      </c>
      <c r="BF9" s="3">
        <f t="shared" si="13"/>
        <v>0</v>
      </c>
      <c r="BG9" s="39">
        <f t="shared" si="14"/>
        <v>-7.8500000000000014</v>
      </c>
      <c r="BH9" s="3">
        <f t="shared" si="15"/>
        <v>-16.073809523809526</v>
      </c>
      <c r="BI9" s="24"/>
      <c r="BM9">
        <v>1.446</v>
      </c>
      <c r="BN9">
        <v>1.925</v>
      </c>
      <c r="BO9">
        <v>0.47889999999999999</v>
      </c>
      <c r="BP9" s="1">
        <f t="shared" si="16"/>
        <v>-17.693650793650811</v>
      </c>
      <c r="BQ9" s="1">
        <f t="shared" si="17"/>
        <v>-8.9714285714285804</v>
      </c>
      <c r="BR9" s="25">
        <f t="shared" si="20"/>
        <v>8.7969841269841247</v>
      </c>
    </row>
    <row r="10" spans="1:70" s="1" customFormat="1" x14ac:dyDescent="0.2">
      <c r="A10" s="19" t="s">
        <v>47</v>
      </c>
      <c r="B10" s="3">
        <v>125</v>
      </c>
      <c r="C10" s="3">
        <v>125.1</v>
      </c>
      <c r="D10" s="3"/>
      <c r="E10" s="3">
        <f t="shared" si="2"/>
        <v>125.05</v>
      </c>
      <c r="F10" s="3">
        <v>125.7</v>
      </c>
      <c r="G10" s="3">
        <v>125.8</v>
      </c>
      <c r="H10" s="3"/>
      <c r="I10" s="3">
        <f t="shared" si="21"/>
        <v>125.75</v>
      </c>
      <c r="J10" s="2">
        <f t="shared" si="0"/>
        <v>700.00000000000284</v>
      </c>
      <c r="K10" s="10">
        <v>43026.708333333336</v>
      </c>
      <c r="L10" s="10">
        <v>43034.333333333336</v>
      </c>
      <c r="M10" s="1">
        <v>10080</v>
      </c>
      <c r="N10" s="1">
        <v>10.08</v>
      </c>
      <c r="O10" s="3">
        <f t="shared" si="3"/>
        <v>69.444444444444727</v>
      </c>
      <c r="Q10"/>
      <c r="R10"/>
      <c r="S10" s="3">
        <v>51.24</v>
      </c>
      <c r="T10" s="3">
        <f t="shared" ref="T10" si="23">(I10/S10)*2</f>
        <v>4.9082747853239654</v>
      </c>
      <c r="U10" s="3">
        <v>31</v>
      </c>
      <c r="V10" s="36">
        <v>50</v>
      </c>
      <c r="W10" s="3">
        <f t="shared" si="22"/>
        <v>158.33144468786986</v>
      </c>
      <c r="X10" s="36">
        <f t="shared" si="4"/>
        <v>98.165495706479305</v>
      </c>
      <c r="Y10" s="1">
        <v>0.11210899594140367</v>
      </c>
      <c r="Z10" s="1">
        <f t="shared" si="5"/>
        <v>8.8332546385497643</v>
      </c>
      <c r="AA10" s="1">
        <v>8.3372987361658213E-2</v>
      </c>
      <c r="AB10" s="1">
        <f t="shared" si="6"/>
        <v>6.5717085960545649</v>
      </c>
      <c r="AC10" s="1">
        <v>1.0237212109502902E-3</v>
      </c>
      <c r="AD10" s="1">
        <f t="shared" si="7"/>
        <v>8.0692772261862306E-2</v>
      </c>
      <c r="AE10" s="1">
        <v>-4.3115593877676384E-2</v>
      </c>
      <c r="AF10" s="1">
        <f t="shared" si="8"/>
        <v>-3.3985002562140165</v>
      </c>
      <c r="AG10" s="1">
        <v>-1.1823733118654256E-2</v>
      </c>
      <c r="AJ10" s="1">
        <f t="shared" si="9"/>
        <v>-0.9319820607633531</v>
      </c>
      <c r="AK10" s="21" t="s">
        <v>64</v>
      </c>
      <c r="AL10" s="21" t="s">
        <v>64</v>
      </c>
      <c r="AM10" s="21"/>
      <c r="AN10" s="21"/>
      <c r="AO10" s="1">
        <v>-1.5501575334615492E-2</v>
      </c>
      <c r="AP10" s="1">
        <f t="shared" si="10"/>
        <v>-1.2218806006911673</v>
      </c>
      <c r="AQ10" s="1">
        <v>-1.1020996955655615E-2</v>
      </c>
      <c r="AR10" s="1">
        <f t="shared" si="11"/>
        <v>-0.86870799191107084</v>
      </c>
      <c r="AS10" s="1">
        <v>-1.7040147305388054E-2</v>
      </c>
      <c r="AT10" s="1">
        <f t="shared" si="12"/>
        <v>-1.3431554520061935</v>
      </c>
      <c r="BC10" s="1">
        <v>0</v>
      </c>
      <c r="BD10" s="1">
        <v>0.33</v>
      </c>
      <c r="BE10" s="1">
        <v>0</v>
      </c>
      <c r="BF10" s="3">
        <f t="shared" si="13"/>
        <v>0</v>
      </c>
      <c r="BG10" s="39">
        <f t="shared" si="14"/>
        <v>-12.212708333333332</v>
      </c>
      <c r="BH10" s="3">
        <f t="shared" si="15"/>
        <v>-16.940208333333334</v>
      </c>
      <c r="BI10" s="24"/>
      <c r="BM10">
        <v>1.3620000000000001</v>
      </c>
      <c r="BN10">
        <v>1.875</v>
      </c>
      <c r="BO10">
        <v>0.51229999999999998</v>
      </c>
      <c r="BP10" s="1">
        <f t="shared" si="16"/>
        <v>-28.720833333333331</v>
      </c>
      <c r="BQ10" s="1">
        <f t="shared" si="17"/>
        <v>-15.504166666666681</v>
      </c>
      <c r="BR10" s="25">
        <f t="shared" si="20"/>
        <v>13.216666666666665</v>
      </c>
    </row>
    <row r="11" spans="1:70" s="1" customFormat="1" x14ac:dyDescent="0.2">
      <c r="A11" s="19"/>
      <c r="B11" s="3"/>
      <c r="C11" s="3"/>
      <c r="D11" s="3"/>
      <c r="E11" s="3"/>
      <c r="F11" s="3"/>
      <c r="G11" s="3"/>
      <c r="H11" s="3"/>
      <c r="I11" s="3"/>
      <c r="J11" s="2"/>
      <c r="K11" s="10"/>
      <c r="L11" s="10"/>
      <c r="O11" s="3"/>
      <c r="Q11"/>
      <c r="R11" s="31" t="s">
        <v>110</v>
      </c>
      <c r="S11" s="31"/>
      <c r="T11" s="31" t="s">
        <v>111</v>
      </c>
      <c r="U11" s="29"/>
      <c r="V11" s="29"/>
      <c r="W11" s="29"/>
      <c r="X11" s="29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28"/>
      <c r="AL11" s="28"/>
      <c r="AM11" s="28"/>
      <c r="AN11" s="28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16" t="s">
        <v>36</v>
      </c>
      <c r="BA11" s="16" t="s">
        <v>37</v>
      </c>
      <c r="BB11" s="16" t="s">
        <v>38</v>
      </c>
      <c r="BC11" s="16" t="s">
        <v>121</v>
      </c>
      <c r="BD11" s="16" t="s">
        <v>122</v>
      </c>
      <c r="BE11" s="16" t="s">
        <v>123</v>
      </c>
      <c r="BF11" s="16" t="s">
        <v>36</v>
      </c>
      <c r="BG11" s="16" t="s">
        <v>37</v>
      </c>
      <c r="BH11" s="16" t="s">
        <v>38</v>
      </c>
      <c r="BI11" s="30"/>
      <c r="BJ11" s="30"/>
      <c r="BK11" s="30"/>
      <c r="BL11" s="30"/>
      <c r="BM11" s="30"/>
      <c r="BN11" s="30"/>
      <c r="BO11" s="30"/>
      <c r="BP11" s="30"/>
      <c r="BQ11" s="30"/>
      <c r="BR11" s="30"/>
    </row>
    <row r="12" spans="1:70" s="1" customFormat="1" x14ac:dyDescent="0.2">
      <c r="A12" s="19"/>
      <c r="B12" s="3"/>
      <c r="C12" s="3"/>
      <c r="D12" s="3"/>
      <c r="E12" s="3"/>
      <c r="F12" s="3"/>
      <c r="G12" s="3"/>
      <c r="H12" s="3"/>
      <c r="I12" s="3"/>
      <c r="J12" s="2"/>
      <c r="K12" s="10"/>
      <c r="L12" s="10"/>
      <c r="O12" s="3"/>
      <c r="Q12"/>
      <c r="R12" s="31"/>
      <c r="S12" s="31"/>
      <c r="T12" s="31"/>
      <c r="U12" s="29"/>
      <c r="V12" s="29"/>
      <c r="W12" s="29"/>
      <c r="X12" s="29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28"/>
      <c r="AL12" s="28"/>
      <c r="AM12" s="28"/>
      <c r="AN12" s="28"/>
      <c r="AO12" s="30"/>
      <c r="AP12" s="30"/>
      <c r="AQ12" s="30"/>
      <c r="AR12" s="30"/>
      <c r="AS12" s="30"/>
      <c r="AT12" s="30"/>
      <c r="AU12" s="30"/>
      <c r="AV12" s="30"/>
      <c r="AW12" s="23">
        <v>0.7</v>
      </c>
      <c r="AX12" s="23">
        <v>0.96</v>
      </c>
      <c r="AY12" s="23">
        <v>0.25</v>
      </c>
      <c r="AZ12" s="16" t="s">
        <v>83</v>
      </c>
      <c r="BA12" s="16" t="s">
        <v>83</v>
      </c>
      <c r="BB12" s="16" t="s">
        <v>83</v>
      </c>
      <c r="BC12" s="16" t="s">
        <v>83</v>
      </c>
      <c r="BD12" s="16" t="s">
        <v>83</v>
      </c>
      <c r="BE12" s="16" t="s">
        <v>83</v>
      </c>
      <c r="BF12" s="16" t="s">
        <v>32</v>
      </c>
      <c r="BG12" s="16" t="s">
        <v>32</v>
      </c>
      <c r="BH12" s="16" t="s">
        <v>32</v>
      </c>
      <c r="BI12" s="30"/>
      <c r="BJ12" s="30"/>
      <c r="BK12" s="30"/>
      <c r="BL12" s="30"/>
      <c r="BM12" s="30"/>
      <c r="BN12" s="30"/>
      <c r="BO12" s="30"/>
      <c r="BP12" s="30"/>
      <c r="BQ12" s="30"/>
      <c r="BR12" s="30"/>
    </row>
    <row r="13" spans="1:70" s="1" customFormat="1" x14ac:dyDescent="0.2">
      <c r="A13" s="19" t="s">
        <v>70</v>
      </c>
      <c r="B13" s="3">
        <v>123.8</v>
      </c>
      <c r="C13" s="3">
        <v>123.7</v>
      </c>
      <c r="D13" s="3"/>
      <c r="E13" s="3">
        <f t="shared" si="2"/>
        <v>123.75</v>
      </c>
      <c r="F13" s="3">
        <v>124.4</v>
      </c>
      <c r="G13" s="3">
        <v>124.3</v>
      </c>
      <c r="H13" s="3"/>
      <c r="I13" s="3">
        <f t="shared" si="21"/>
        <v>124.35</v>
      </c>
      <c r="J13" s="3">
        <f t="shared" si="0"/>
        <v>599.99999999999432</v>
      </c>
      <c r="K13" s="10">
        <v>43034.333333333336</v>
      </c>
      <c r="L13" s="10">
        <v>43040.708333333336</v>
      </c>
      <c r="M13" s="1">
        <v>10080</v>
      </c>
      <c r="N13" s="1">
        <v>10.08</v>
      </c>
      <c r="O13" s="3">
        <f t="shared" si="3"/>
        <v>59.523809523808957</v>
      </c>
      <c r="Q13"/>
      <c r="R13"/>
      <c r="S13"/>
      <c r="T13" s="32">
        <f>(J13*0.0465)/1000</f>
        <v>2.7899999999999734E-2</v>
      </c>
      <c r="U13" s="3">
        <v>30</v>
      </c>
      <c r="V13" s="36">
        <v>10</v>
      </c>
      <c r="W13" s="3">
        <f t="shared" ref="W13:W27" si="24">($T13/$U13)*1000</f>
        <v>0.92999999999999117</v>
      </c>
      <c r="X13" s="3">
        <f>($T13/$V13)*1000</f>
        <v>2.7899999999999734</v>
      </c>
      <c r="Y13" s="1">
        <v>0.11843078583038458</v>
      </c>
      <c r="Z13" s="3">
        <f>(((Y13/$W13)*$J13)/$N13)</f>
        <v>7.5800554166912812</v>
      </c>
      <c r="AA13" s="1">
        <v>5.42324272896898E-2</v>
      </c>
      <c r="AB13" s="3">
        <f>(((AA13/$W13)*$J13)/$N13)</f>
        <v>3.4710974967799415</v>
      </c>
      <c r="AD13" s="3"/>
      <c r="AE13" s="1">
        <v>0.2323304443695221</v>
      </c>
      <c r="AF13" s="3">
        <f>(((AE13/$W13)*$J13)/$N13)</f>
        <v>14.870100126057483</v>
      </c>
      <c r="AG13" s="1">
        <v>-5.3844102612855105E-2</v>
      </c>
      <c r="AI13" s="3"/>
      <c r="AJ13" s="33">
        <f t="shared" ref="AJ13:AJ27" si="25">(((AG13/$W13)*$J13)/$N13)</f>
        <v>-3.4462431267828406</v>
      </c>
      <c r="AK13" s="1">
        <v>-5.1727807764553324E-3</v>
      </c>
      <c r="AL13" s="33">
        <f>(((AK13/$W13)*$J13)/$N13)</f>
        <v>-0.33107915875930188</v>
      </c>
      <c r="AM13" s="3"/>
      <c r="AN13" s="3"/>
      <c r="AO13" s="1">
        <v>1.7334253599457394E-2</v>
      </c>
      <c r="AP13" s="3">
        <f>(((AO13/$W13)*$J13)/$N13)</f>
        <v>1.109463236012378</v>
      </c>
      <c r="AQ13" s="1">
        <v>1.4733244008418911E-2</v>
      </c>
      <c r="AR13" s="3">
        <f>(((AQ13/$W13)*$J13)/$N13)</f>
        <v>0.9429879677687476</v>
      </c>
      <c r="AS13" s="1">
        <v>5.8885778513261711E-2</v>
      </c>
      <c r="AT13" s="3">
        <f>(((AS13/$W13)*$J13)/$N13)</f>
        <v>3.7689310364350814</v>
      </c>
      <c r="AZ13" s="1">
        <v>1.0580000000000001</v>
      </c>
      <c r="BA13" s="1">
        <v>0.2089</v>
      </c>
      <c r="BB13" s="1">
        <v>1.2669999999999999</v>
      </c>
      <c r="BC13" s="1">
        <f>AZ13-$AW$12</f>
        <v>0.3580000000000001</v>
      </c>
      <c r="BD13" s="1">
        <f>BA13-$AX$12</f>
        <v>-0.75109999999999999</v>
      </c>
      <c r="BE13" s="1">
        <f>BB13-$AY$12</f>
        <v>1.0169999999999999</v>
      </c>
      <c r="BF13" s="3">
        <f>(((BC13/$X13)*$J13)/$N13)*0.5</f>
        <v>3.8189110769755943</v>
      </c>
      <c r="BG13" s="3">
        <f>(((BD13/$X13)*$J13)/$N13)*0.5</f>
        <v>-8.0122461170848265</v>
      </c>
      <c r="BH13" s="3">
        <f>(((BE13/$X13)*$J13)/$N13)*0.5</f>
        <v>10.848694316436251</v>
      </c>
    </row>
    <row r="14" spans="1:70" s="1" customFormat="1" x14ac:dyDescent="0.2">
      <c r="A14" s="4" t="s">
        <v>72</v>
      </c>
      <c r="B14" s="3">
        <v>124.7</v>
      </c>
      <c r="C14" s="3">
        <v>124.8</v>
      </c>
      <c r="D14" s="3"/>
      <c r="E14" s="3">
        <f t="shared" si="2"/>
        <v>124.75</v>
      </c>
      <c r="F14" s="3">
        <v>125.6</v>
      </c>
      <c r="G14" s="3">
        <v>125.4</v>
      </c>
      <c r="H14" s="3"/>
      <c r="I14" s="3">
        <f t="shared" si="21"/>
        <v>125.5</v>
      </c>
      <c r="J14" s="2">
        <f t="shared" si="0"/>
        <v>750</v>
      </c>
      <c r="K14" s="10">
        <v>43040.708333333336</v>
      </c>
      <c r="L14" s="10">
        <v>43047.708333333336</v>
      </c>
      <c r="M14" s="1">
        <v>10080</v>
      </c>
      <c r="N14" s="1">
        <v>10.08</v>
      </c>
      <c r="O14" s="3">
        <f t="shared" si="3"/>
        <v>74.404761904761898</v>
      </c>
      <c r="Q14"/>
      <c r="R14"/>
      <c r="S14"/>
      <c r="T14" s="32">
        <f t="shared" ref="T14:T33" si="26">(J14*0.0465)/1000</f>
        <v>3.4875000000000003E-2</v>
      </c>
      <c r="U14" s="3">
        <v>30</v>
      </c>
      <c r="V14" s="36">
        <v>10</v>
      </c>
      <c r="W14" s="3">
        <f t="shared" si="24"/>
        <v>1.1625000000000001</v>
      </c>
      <c r="X14" s="3">
        <f t="shared" ref="X14:X27" si="27">($T14/$V14)*1000</f>
        <v>3.4875000000000003</v>
      </c>
      <c r="Y14" s="1">
        <v>8.5691991951794111E-2</v>
      </c>
      <c r="Z14" s="3">
        <f t="shared" ref="Z14:Z27" si="28">(((Y14/$W14)*$J14)/$N14)</f>
        <v>5.4846385017789361</v>
      </c>
      <c r="AA14" s="1">
        <v>3.8271331715018064E-2</v>
      </c>
      <c r="AB14" s="3">
        <f t="shared" ref="AB14:AB17" si="29">(((AA14/$W14)*$J14)/$N14)</f>
        <v>2.4495219991691028</v>
      </c>
      <c r="AC14" s="1">
        <v>2.3342940639896115E-2</v>
      </c>
      <c r="AD14" s="3">
        <f t="shared" ref="AD14:AD24" si="30">(((AC14/$W14)*$J14)/$N14)</f>
        <v>1.4940438197578156</v>
      </c>
      <c r="AE14" s="1">
        <v>0.31800342266940262</v>
      </c>
      <c r="AF14" s="3">
        <f t="shared" ref="AF14:AF27" si="31">(((AE14/$W14)*$J14)/$N14)</f>
        <v>20.353521676229047</v>
      </c>
      <c r="AG14" s="1">
        <v>2.7644520683643314E-2</v>
      </c>
      <c r="AH14" s="1">
        <v>1.6909064005858898E-3</v>
      </c>
      <c r="AI14" s="3">
        <f>(((AH14/$W14)*$J14)/$N14)</f>
        <v>0.10822493603340308</v>
      </c>
      <c r="AJ14" s="3">
        <f t="shared" si="25"/>
        <v>1.7693625629572012</v>
      </c>
      <c r="AK14" s="1">
        <v>1.1490734449344564E-2</v>
      </c>
      <c r="AL14" s="3">
        <f t="shared" ref="AL14:AL27" si="32">(((AK14/$W14)*$J14)/$N14)</f>
        <v>0.73545407381877637</v>
      </c>
      <c r="AM14" s="3"/>
      <c r="AN14" s="3"/>
      <c r="AO14" s="1">
        <v>1.3460592435046381E-2</v>
      </c>
      <c r="AP14" s="3">
        <f t="shared" ref="AP14:AP27" si="33">(((AO14/$W14)*$J14)/$N14)</f>
        <v>0.86153305395842172</v>
      </c>
      <c r="AR14" s="3"/>
      <c r="AS14" s="1">
        <v>8.67292446272383E-2</v>
      </c>
      <c r="AT14" s="3">
        <f t="shared" ref="AT14:AT27" si="34">(((AS14/$W14)*$J14)/$N14)</f>
        <v>5.5510269218662502</v>
      </c>
      <c r="AZ14" s="1">
        <v>0.98760000000000003</v>
      </c>
      <c r="BA14" s="1">
        <v>0.24129999999999999</v>
      </c>
      <c r="BB14" s="1">
        <v>1.1990000000000001</v>
      </c>
      <c r="BC14" s="1">
        <f t="shared" ref="BC14:BC27" si="35">AZ14-$AW$12</f>
        <v>0.28760000000000008</v>
      </c>
      <c r="BD14" s="1">
        <f t="shared" ref="BD14:BD27" si="36">BA14-$AX$12</f>
        <v>-0.71870000000000001</v>
      </c>
      <c r="BE14" s="1">
        <f t="shared" ref="BE14:BE27" si="37">BB14-$AY$12</f>
        <v>0.94900000000000007</v>
      </c>
      <c r="BF14" s="3">
        <f t="shared" ref="BF14:BF27" si="38">(((BC14/$X14)*$J14)/$N14)*0.5</f>
        <v>3.0679296808329068</v>
      </c>
      <c r="BG14" s="3">
        <f t="shared" ref="BG14:BG27" si="39">(((BD14/$X14)*$J14)/$N14)*0.5</f>
        <v>-7.6666239972691574</v>
      </c>
      <c r="BH14" s="3">
        <f t="shared" ref="BH14:BH27" si="40">(((BE14/$X14)*$J14)/$N14)*0.5</f>
        <v>10.12331455879843</v>
      </c>
    </row>
    <row r="15" spans="1:70" x14ac:dyDescent="0.2">
      <c r="A15" s="4" t="s">
        <v>74</v>
      </c>
      <c r="B15" s="3">
        <v>126.1</v>
      </c>
      <c r="C15" s="3">
        <v>126</v>
      </c>
      <c r="D15" s="3"/>
      <c r="E15" s="3">
        <f t="shared" si="2"/>
        <v>126.05</v>
      </c>
      <c r="F15" s="3">
        <v>126.2</v>
      </c>
      <c r="G15" s="3">
        <v>126.6</v>
      </c>
      <c r="H15" s="3">
        <v>126.4</v>
      </c>
      <c r="I15" s="3">
        <f>AVERAGE(F15:H15)</f>
        <v>126.40000000000002</v>
      </c>
      <c r="J15" s="2">
        <f t="shared" si="0"/>
        <v>350.00000000002274</v>
      </c>
      <c r="K15" s="10">
        <v>43047.708333333336</v>
      </c>
      <c r="L15" s="10">
        <v>43054.708333333336</v>
      </c>
      <c r="M15" s="1">
        <v>10080</v>
      </c>
      <c r="N15" s="1">
        <v>10.08</v>
      </c>
      <c r="O15" s="3">
        <f t="shared" si="3"/>
        <v>34.722222222224481</v>
      </c>
      <c r="T15" s="32">
        <f t="shared" si="26"/>
        <v>1.6275000000001056E-2</v>
      </c>
      <c r="U15" s="3">
        <v>30</v>
      </c>
      <c r="V15" s="36">
        <v>10</v>
      </c>
      <c r="W15" s="3">
        <f t="shared" si="24"/>
        <v>0.54250000000003529</v>
      </c>
      <c r="X15" s="3">
        <f t="shared" si="27"/>
        <v>1.6275000000001056</v>
      </c>
      <c r="Y15">
        <v>0.13659150102338891</v>
      </c>
      <c r="Z15" s="3">
        <f t="shared" si="28"/>
        <v>8.7424155800940149</v>
      </c>
      <c r="AA15">
        <v>6.1365349963734994E-2</v>
      </c>
      <c r="AB15" s="3">
        <f t="shared" si="29"/>
        <v>3.9276337662400786</v>
      </c>
      <c r="AD15" s="3"/>
      <c r="AE15">
        <v>0.1765887733533279</v>
      </c>
      <c r="AF15" s="3">
        <f t="shared" si="31"/>
        <v>11.30240484852329</v>
      </c>
      <c r="AG15">
        <v>-2.7741845644608576E-2</v>
      </c>
      <c r="AH15">
        <v>6.7449929784363372E-3</v>
      </c>
      <c r="AI15" s="3">
        <f t="shared" ref="AI15:AI27" si="41">(((AH15/$W15)*$J15)/$N15)</f>
        <v>0.43170717987943785</v>
      </c>
      <c r="AJ15" s="33">
        <f t="shared" si="25"/>
        <v>-1.775591759127533</v>
      </c>
      <c r="AK15">
        <v>-5.4924451993217938E-3</v>
      </c>
      <c r="AL15" s="33">
        <f t="shared" si="32"/>
        <v>-0.35153899125203492</v>
      </c>
      <c r="AM15" s="3"/>
      <c r="AN15" s="3"/>
      <c r="AO15">
        <v>2.6004196034677407E-2</v>
      </c>
      <c r="AP15" s="3">
        <f t="shared" si="33"/>
        <v>1.6643750662235921</v>
      </c>
      <c r="AR15" s="3"/>
      <c r="AS15">
        <v>6.4084203513408267E-2</v>
      </c>
      <c r="AT15" s="3">
        <f t="shared" si="34"/>
        <v>4.1016515305560848</v>
      </c>
      <c r="AZ15">
        <v>0.9042</v>
      </c>
      <c r="BA15">
        <v>0.22900000000000001</v>
      </c>
      <c r="BB15">
        <v>1.133</v>
      </c>
      <c r="BC15" s="1">
        <f t="shared" si="35"/>
        <v>0.20420000000000005</v>
      </c>
      <c r="BD15" s="1">
        <f t="shared" si="36"/>
        <v>-0.73099999999999998</v>
      </c>
      <c r="BE15" s="1">
        <f t="shared" si="37"/>
        <v>0.88300000000000001</v>
      </c>
      <c r="BF15" s="3">
        <f t="shared" si="38"/>
        <v>2.1782727427888724</v>
      </c>
      <c r="BG15" s="3">
        <f t="shared" si="39"/>
        <v>-7.7978323946065888</v>
      </c>
      <c r="BH15" s="3">
        <f t="shared" si="40"/>
        <v>9.4192694999146624</v>
      </c>
      <c r="BI15" s="1"/>
    </row>
    <row r="16" spans="1:70" ht="13.5" customHeight="1" x14ac:dyDescent="0.25">
      <c r="A16" s="4" t="s">
        <v>76</v>
      </c>
      <c r="B16" s="3">
        <v>124.6</v>
      </c>
      <c r="C16" s="3">
        <v>124.7</v>
      </c>
      <c r="D16" s="3"/>
      <c r="E16" s="3">
        <f t="shared" si="2"/>
        <v>124.65</v>
      </c>
      <c r="F16" s="3">
        <v>125</v>
      </c>
      <c r="G16" s="3">
        <v>125</v>
      </c>
      <c r="H16" s="3"/>
      <c r="I16" s="3">
        <f>AVERAGE(F16:H16)</f>
        <v>125</v>
      </c>
      <c r="J16" s="2">
        <f t="shared" ref="J16:J17" si="42">(I16-E16) *1000</f>
        <v>349.99999999999432</v>
      </c>
      <c r="K16" s="10">
        <v>43054.708333333336</v>
      </c>
      <c r="L16" s="10">
        <v>43061.708333333336</v>
      </c>
      <c r="M16" s="1">
        <v>10080</v>
      </c>
      <c r="N16" s="1">
        <v>10.08</v>
      </c>
      <c r="O16" s="3">
        <f t="shared" ref="O16" si="43">J16/N16</f>
        <v>34.72222222222166</v>
      </c>
      <c r="P16" s="6"/>
      <c r="Q16" s="6"/>
      <c r="T16" s="32">
        <f t="shared" si="26"/>
        <v>1.6274999999999734E-2</v>
      </c>
      <c r="U16" s="3">
        <v>30</v>
      </c>
      <c r="V16" s="36">
        <v>10</v>
      </c>
      <c r="W16" s="3">
        <f t="shared" si="24"/>
        <v>0.5424999999999911</v>
      </c>
      <c r="X16" s="3">
        <f t="shared" si="27"/>
        <v>1.6274999999999733</v>
      </c>
      <c r="Y16" s="1">
        <v>2.5172407022159282E-2</v>
      </c>
      <c r="Z16" s="3">
        <f t="shared" si="28"/>
        <v>1.6111371621965747</v>
      </c>
      <c r="AA16" s="34">
        <v>1.7173221412264295E-2</v>
      </c>
      <c r="AB16" s="3">
        <f t="shared" si="29"/>
        <v>1.0991565164019645</v>
      </c>
      <c r="AD16" s="3"/>
      <c r="AE16">
        <v>0.17149761041513856</v>
      </c>
      <c r="AF16" s="3">
        <f t="shared" si="31"/>
        <v>10.976549565741076</v>
      </c>
      <c r="AG16">
        <v>-3.7292738039755191E-2</v>
      </c>
      <c r="AI16" s="3"/>
      <c r="AJ16" s="33">
        <f t="shared" si="25"/>
        <v>-2.3868879953760365</v>
      </c>
      <c r="AK16">
        <v>-2.9346479102249079E-3</v>
      </c>
      <c r="AL16" s="33">
        <f t="shared" si="32"/>
        <v>-0.18782948734158397</v>
      </c>
      <c r="AM16" s="3"/>
      <c r="AN16" s="3"/>
      <c r="AO16">
        <v>1.1486256035744713E-2</v>
      </c>
      <c r="AP16" s="3">
        <f t="shared" si="33"/>
        <v>0.73516743700362985</v>
      </c>
      <c r="AQ16">
        <v>5.961240803609158E-3</v>
      </c>
      <c r="AR16" s="3">
        <f t="shared" ref="AR16:AR27" si="44">(((AQ16/$W16)*$J16)/$N16)</f>
        <v>0.38154383023612126</v>
      </c>
      <c r="AS16">
        <v>2.5731164353609559E-2</v>
      </c>
      <c r="AT16" s="3">
        <f t="shared" si="34"/>
        <v>1.6468999202259065</v>
      </c>
      <c r="AZ16">
        <v>1.01</v>
      </c>
      <c r="BA16">
        <v>0.248</v>
      </c>
      <c r="BB16">
        <v>1.258</v>
      </c>
      <c r="BC16" s="1">
        <f t="shared" si="35"/>
        <v>0.31000000000000005</v>
      </c>
      <c r="BD16" s="1">
        <f t="shared" si="36"/>
        <v>-0.71199999999999997</v>
      </c>
      <c r="BE16" s="1">
        <f t="shared" si="37"/>
        <v>1.008</v>
      </c>
      <c r="BF16" s="3">
        <f t="shared" si="38"/>
        <v>3.3068783068783079</v>
      </c>
      <c r="BG16" s="3">
        <f t="shared" si="39"/>
        <v>-7.5951527564430794</v>
      </c>
      <c r="BH16" s="3">
        <f t="shared" si="40"/>
        <v>10.752688172043012</v>
      </c>
      <c r="BI16" s="1"/>
    </row>
    <row r="17" spans="1:61" ht="12" customHeight="1" x14ac:dyDescent="0.2">
      <c r="A17" s="4" t="s">
        <v>85</v>
      </c>
      <c r="B17" s="3">
        <v>124.7</v>
      </c>
      <c r="C17" s="3">
        <v>124</v>
      </c>
      <c r="D17" s="3">
        <v>124</v>
      </c>
      <c r="E17" s="3">
        <f>AVERAGE(B17:D17)</f>
        <v>124.23333333333333</v>
      </c>
      <c r="F17" s="3">
        <v>125</v>
      </c>
      <c r="G17" s="3">
        <v>124.9</v>
      </c>
      <c r="H17" s="3">
        <v>124.9</v>
      </c>
      <c r="I17" s="3">
        <f>AVERAGE(F17:H17)</f>
        <v>124.93333333333334</v>
      </c>
      <c r="J17" s="2">
        <f t="shared" si="42"/>
        <v>700.00000000000284</v>
      </c>
      <c r="K17" s="10">
        <v>43061.708333333336</v>
      </c>
      <c r="L17" s="10">
        <v>43068.708333333336</v>
      </c>
      <c r="M17" s="1">
        <v>10080</v>
      </c>
      <c r="N17" s="1">
        <v>10.08</v>
      </c>
      <c r="O17" s="3">
        <f t="shared" ref="O17" si="45">J17/N17</f>
        <v>69.444444444444727</v>
      </c>
      <c r="P17" s="5"/>
      <c r="Q17" s="5"/>
      <c r="R17" s="5"/>
      <c r="S17" s="5"/>
      <c r="T17" s="32">
        <f t="shared" si="26"/>
        <v>3.2550000000000134E-2</v>
      </c>
      <c r="U17" s="3">
        <v>30</v>
      </c>
      <c r="V17" s="36">
        <v>10</v>
      </c>
      <c r="W17" s="3">
        <f t="shared" si="24"/>
        <v>1.0850000000000046</v>
      </c>
      <c r="X17" s="3">
        <f t="shared" si="27"/>
        <v>3.2550000000000137</v>
      </c>
      <c r="Y17">
        <v>-1.5162935254971033E-2</v>
      </c>
      <c r="Z17" s="33">
        <f t="shared" si="28"/>
        <v>-0.97048996767607709</v>
      </c>
      <c r="AA17">
        <v>2.4190613882158707E-2</v>
      </c>
      <c r="AB17" s="3">
        <f t="shared" si="29"/>
        <v>1.5482983795544485</v>
      </c>
      <c r="AD17" s="3"/>
      <c r="AE17">
        <v>0.17838270321314253</v>
      </c>
      <c r="AF17" s="3">
        <f t="shared" si="31"/>
        <v>11.417223707958428</v>
      </c>
      <c r="AG17">
        <v>-5.1433324187813656E-2</v>
      </c>
      <c r="AI17" s="3"/>
      <c r="AJ17" s="33">
        <f t="shared" si="25"/>
        <v>-3.2919434323997465</v>
      </c>
      <c r="AK17">
        <v>1.7899761962026917E-2</v>
      </c>
      <c r="AL17" s="3">
        <f t="shared" si="32"/>
        <v>1.1456580876873343</v>
      </c>
      <c r="AM17" s="3"/>
      <c r="AN17" s="3"/>
      <c r="AO17">
        <v>1.1685187226855409E-2</v>
      </c>
      <c r="AP17" s="3">
        <f t="shared" si="33"/>
        <v>0.7478998481090251</v>
      </c>
      <c r="AQ17">
        <v>1.1212484413366308E-2</v>
      </c>
      <c r="AR17" s="3">
        <f t="shared" si="44"/>
        <v>0.71764493173107435</v>
      </c>
      <c r="AS17">
        <v>3.5350451754634249E-2</v>
      </c>
      <c r="AT17" s="3">
        <f t="shared" si="34"/>
        <v>2.2625737170144804</v>
      </c>
      <c r="AZ17">
        <v>0.70299999999999996</v>
      </c>
      <c r="BA17">
        <v>0.26150000000000001</v>
      </c>
      <c r="BB17">
        <v>0.96289999999999998</v>
      </c>
      <c r="BC17" s="1">
        <f t="shared" si="35"/>
        <v>3.0000000000000027E-3</v>
      </c>
      <c r="BD17" s="1">
        <f t="shared" si="36"/>
        <v>-0.6984999999999999</v>
      </c>
      <c r="BE17" s="1">
        <f t="shared" si="37"/>
        <v>0.71289999999999998</v>
      </c>
      <c r="BF17" s="3">
        <f t="shared" si="38"/>
        <v>3.2002048131080416E-2</v>
      </c>
      <c r="BG17" s="3">
        <f t="shared" si="39"/>
        <v>-7.4511435398532155</v>
      </c>
      <c r="BH17" s="3">
        <f t="shared" si="40"/>
        <v>7.6047533708824018</v>
      </c>
      <c r="BI17" s="1"/>
    </row>
    <row r="18" spans="1:61" x14ac:dyDescent="0.2">
      <c r="A18" s="4" t="s">
        <v>86</v>
      </c>
      <c r="B18" s="3">
        <v>124</v>
      </c>
      <c r="C18" s="3">
        <v>124</v>
      </c>
      <c r="D18" s="3"/>
      <c r="E18" s="3">
        <f>AVERAGE(B18:C18)</f>
        <v>124</v>
      </c>
      <c r="F18" s="3">
        <v>126.4</v>
      </c>
      <c r="G18" s="3">
        <v>126.6</v>
      </c>
      <c r="H18" s="3">
        <f ca="1">AVERAGE(F18:H18)</f>
        <v>126.5</v>
      </c>
      <c r="I18" s="3">
        <f ca="1">AVERAGE(F18:H18)</f>
        <v>124.93333333333334</v>
      </c>
      <c r="J18" s="2">
        <v>800</v>
      </c>
      <c r="K18" s="10">
        <v>43068.708333333336</v>
      </c>
      <c r="L18" s="10">
        <v>43075.708333333336</v>
      </c>
      <c r="M18" s="1">
        <v>10080</v>
      </c>
      <c r="N18" s="1">
        <v>10.08</v>
      </c>
      <c r="O18" s="3">
        <f t="shared" ref="O18" si="46">J18/N18</f>
        <v>79.365079365079367</v>
      </c>
      <c r="P18" s="1"/>
      <c r="T18" s="32">
        <f t="shared" si="26"/>
        <v>3.7200000000000004E-2</v>
      </c>
      <c r="U18" s="3">
        <v>30</v>
      </c>
      <c r="V18" s="36">
        <v>10</v>
      </c>
      <c r="W18" s="3">
        <f t="shared" si="24"/>
        <v>1.2400000000000002</v>
      </c>
      <c r="X18" s="3">
        <f t="shared" si="27"/>
        <v>3.72</v>
      </c>
      <c r="Y18">
        <v>1.2344668495140376E-2</v>
      </c>
      <c r="Z18" s="3">
        <f t="shared" si="28"/>
        <v>0.79010935068742794</v>
      </c>
      <c r="AA18" s="34">
        <v>-5.8890701654046307E-3</v>
      </c>
      <c r="AB18" s="33">
        <f>(((AA18/$W18)*$J18)/$N18)</f>
        <v>-0.37692461376117703</v>
      </c>
      <c r="AD18" s="3"/>
      <c r="AE18">
        <v>0.13993316269730705</v>
      </c>
      <c r="AF18" s="3">
        <f t="shared" si="31"/>
        <v>8.9562956155470435</v>
      </c>
      <c r="AG18">
        <v>-6.0099098931711059E-2</v>
      </c>
      <c r="AI18" s="3"/>
      <c r="AJ18" s="33">
        <f t="shared" si="25"/>
        <v>-3.8465885132943582</v>
      </c>
      <c r="AK18">
        <v>9.2265754374893927E-3</v>
      </c>
      <c r="AL18" s="33">
        <f t="shared" si="32"/>
        <v>0.59053862247115929</v>
      </c>
      <c r="AM18" s="3"/>
      <c r="AN18" s="3"/>
      <c r="AO18">
        <v>2.9679596001206399E-3</v>
      </c>
      <c r="AP18" s="3">
        <f t="shared" si="33"/>
        <v>0.18996157194832564</v>
      </c>
      <c r="AR18" s="3"/>
      <c r="AS18">
        <v>0.12564366546663042</v>
      </c>
      <c r="AT18" s="3">
        <f t="shared" si="34"/>
        <v>8.0417092592569386</v>
      </c>
      <c r="AZ18">
        <v>0.93489999999999995</v>
      </c>
      <c r="BA18">
        <v>0.2172</v>
      </c>
      <c r="BB18">
        <v>1.1519999999999999</v>
      </c>
      <c r="BC18" s="1">
        <f t="shared" si="35"/>
        <v>0.2349</v>
      </c>
      <c r="BD18" s="1">
        <f t="shared" si="36"/>
        <v>-0.7427999999999999</v>
      </c>
      <c r="BE18" s="1">
        <f t="shared" si="37"/>
        <v>0.90199999999999991</v>
      </c>
      <c r="BF18" s="3">
        <f t="shared" si="38"/>
        <v>2.5057603686635943</v>
      </c>
      <c r="BG18" s="3">
        <f t="shared" si="39"/>
        <v>-7.9237071172555034</v>
      </c>
      <c r="BH18" s="3">
        <f t="shared" si="40"/>
        <v>9.6219491380781683</v>
      </c>
      <c r="BI18" s="1"/>
    </row>
    <row r="19" spans="1:61" x14ac:dyDescent="0.2">
      <c r="A19" s="4" t="s">
        <v>87</v>
      </c>
      <c r="B19" s="3">
        <v>124.8</v>
      </c>
      <c r="C19" s="3">
        <v>124.3</v>
      </c>
      <c r="D19" s="3"/>
      <c r="E19" s="3">
        <f t="shared" ref="E19:E36" si="47">AVERAGE(B19:D19)</f>
        <v>124.55</v>
      </c>
      <c r="F19" s="3">
        <v>124.9</v>
      </c>
      <c r="G19" s="3">
        <v>124.9</v>
      </c>
      <c r="H19" s="3"/>
      <c r="I19" s="3">
        <f t="shared" ref="I19:I33" si="48">AVERAGE(F19:H19)</f>
        <v>124.9</v>
      </c>
      <c r="J19" s="2">
        <f t="shared" ref="J19:J33" si="49">(I19-E19) *1000</f>
        <v>350.00000000000853</v>
      </c>
      <c r="K19" s="10">
        <v>43075.708333333336</v>
      </c>
      <c r="L19" s="10">
        <v>43082.708333333336</v>
      </c>
      <c r="M19" s="1">
        <v>10080</v>
      </c>
      <c r="N19" s="1">
        <v>10.08</v>
      </c>
      <c r="O19" s="3">
        <f t="shared" ref="O19" si="50">J19/N19</f>
        <v>34.722222222223067</v>
      </c>
      <c r="P19" s="1"/>
      <c r="T19" s="32">
        <f t="shared" si="26"/>
        <v>1.6275000000000397E-2</v>
      </c>
      <c r="U19" s="3">
        <v>30</v>
      </c>
      <c r="V19" s="36">
        <v>10</v>
      </c>
      <c r="W19" s="3">
        <f t="shared" si="24"/>
        <v>0.54250000000001319</v>
      </c>
      <c r="X19" s="3">
        <f t="shared" si="27"/>
        <v>1.6275000000000397</v>
      </c>
      <c r="Y19">
        <v>9.1582922478340434E-3</v>
      </c>
      <c r="Z19" s="3">
        <f t="shared" si="28"/>
        <v>0.5861682186273709</v>
      </c>
      <c r="AA19">
        <v>4.0989584263516288E-2</v>
      </c>
      <c r="AB19" s="3">
        <f t="shared" ref="AB19:AB27" si="51">(((AA19/$W19)*$J19)/$N19)</f>
        <v>2.6235012969480471</v>
      </c>
      <c r="AD19" s="3"/>
      <c r="AE19">
        <v>0.1978115638652449</v>
      </c>
      <c r="AF19" s="3">
        <f t="shared" si="31"/>
        <v>12.660750375399699</v>
      </c>
      <c r="AG19">
        <v>-4.9773462445063532E-2</v>
      </c>
      <c r="AI19" s="3"/>
      <c r="AJ19" s="33">
        <f t="shared" si="25"/>
        <v>-3.1857054816348911</v>
      </c>
      <c r="AK19">
        <v>1.5273212726704122E-3</v>
      </c>
      <c r="AL19" s="3">
        <f t="shared" si="32"/>
        <v>9.7754817759242982E-2</v>
      </c>
      <c r="AM19" s="3"/>
      <c r="AN19" s="3"/>
      <c r="AO19">
        <v>2.4794093103643666E-2</v>
      </c>
      <c r="AP19" s="3">
        <f t="shared" si="33"/>
        <v>1.586923521738586</v>
      </c>
      <c r="AR19" s="3"/>
      <c r="AS19">
        <v>6.314247354268665E-2</v>
      </c>
      <c r="AT19" s="3">
        <f t="shared" si="34"/>
        <v>4.0413769548570562</v>
      </c>
      <c r="AZ19">
        <v>0.84130000000000005</v>
      </c>
      <c r="BA19">
        <v>1.0940000000000001</v>
      </c>
      <c r="BB19">
        <v>1.0940000000000001</v>
      </c>
      <c r="BC19" s="1">
        <f t="shared" si="35"/>
        <v>0.14130000000000009</v>
      </c>
      <c r="BD19" s="1">
        <f t="shared" si="36"/>
        <v>0.13400000000000012</v>
      </c>
      <c r="BE19" s="1">
        <f t="shared" si="37"/>
        <v>0.84400000000000008</v>
      </c>
      <c r="BF19" s="3">
        <f t="shared" si="38"/>
        <v>1.5072964669738871</v>
      </c>
      <c r="BG19" s="3">
        <f t="shared" si="39"/>
        <v>1.4294248165215919</v>
      </c>
      <c r="BH19" s="3">
        <f t="shared" si="40"/>
        <v>9.0032428742106152</v>
      </c>
      <c r="BI19" s="1"/>
    </row>
    <row r="20" spans="1:61" x14ac:dyDescent="0.2">
      <c r="A20" s="4" t="s">
        <v>88</v>
      </c>
      <c r="B20" s="3">
        <v>124.7</v>
      </c>
      <c r="C20" s="3">
        <v>124.6</v>
      </c>
      <c r="D20" s="3"/>
      <c r="E20" s="3">
        <f t="shared" si="47"/>
        <v>124.65</v>
      </c>
      <c r="F20" s="3">
        <v>125.1</v>
      </c>
      <c r="G20" s="3">
        <v>125.1</v>
      </c>
      <c r="H20" s="3"/>
      <c r="I20" s="3">
        <f t="shared" si="48"/>
        <v>125.1</v>
      </c>
      <c r="J20" s="2">
        <f t="shared" si="49"/>
        <v>449.99999999998863</v>
      </c>
      <c r="K20" s="10">
        <v>43082.708333333336</v>
      </c>
      <c r="L20" s="10">
        <v>43089.708333333336</v>
      </c>
      <c r="M20" s="1">
        <v>10080</v>
      </c>
      <c r="N20" s="1">
        <v>10.08</v>
      </c>
      <c r="O20" s="3">
        <f t="shared" ref="O20" si="52">J20/N20</f>
        <v>44.642857142856016</v>
      </c>
      <c r="P20" s="1"/>
      <c r="T20" s="32">
        <f t="shared" si="26"/>
        <v>2.0924999999999472E-2</v>
      </c>
      <c r="U20" s="3">
        <v>30</v>
      </c>
      <c r="V20" s="36">
        <v>10</v>
      </c>
      <c r="W20" s="3">
        <f t="shared" si="24"/>
        <v>0.69749999999998247</v>
      </c>
      <c r="X20" s="3">
        <f t="shared" si="27"/>
        <v>2.0924999999999474</v>
      </c>
      <c r="Y20">
        <v>1.5650720194580692E-2</v>
      </c>
      <c r="Z20" s="3">
        <f t="shared" si="28"/>
        <v>1.0017102019060862</v>
      </c>
      <c r="AA20">
        <v>5.6458069953153056E-2</v>
      </c>
      <c r="AB20" s="3">
        <f t="shared" si="51"/>
        <v>3.6135477440574149</v>
      </c>
      <c r="AD20" s="3"/>
      <c r="AE20">
        <v>0.17037051107287027</v>
      </c>
      <c r="AF20" s="3">
        <f t="shared" si="31"/>
        <v>10.904410590941515</v>
      </c>
      <c r="AG20">
        <v>-5.0057942097496255E-2</v>
      </c>
      <c r="AI20" s="3"/>
      <c r="AJ20" s="33">
        <f t="shared" si="25"/>
        <v>-3.2039133446938202</v>
      </c>
      <c r="AK20">
        <v>-1.1887018739775712E-5</v>
      </c>
      <c r="AL20" s="33">
        <f t="shared" si="32"/>
        <v>-7.6081789169071368E-4</v>
      </c>
      <c r="AM20" s="3"/>
      <c r="AN20" s="3"/>
      <c r="AO20">
        <v>3.3096886883526966E-2</v>
      </c>
      <c r="AP20" s="3">
        <f t="shared" si="33"/>
        <v>2.1183363340711061</v>
      </c>
      <c r="AR20" s="3"/>
      <c r="AS20">
        <v>5.9538616772440656E-2</v>
      </c>
      <c r="AT20" s="3">
        <f t="shared" si="34"/>
        <v>3.8107153592191918</v>
      </c>
      <c r="AZ20">
        <v>1.008</v>
      </c>
      <c r="BA20">
        <v>0.22309999999999999</v>
      </c>
      <c r="BB20">
        <v>1.2310000000000001</v>
      </c>
      <c r="BC20" s="1">
        <f t="shared" si="35"/>
        <v>0.30800000000000005</v>
      </c>
      <c r="BD20" s="1">
        <f t="shared" si="36"/>
        <v>-0.7369</v>
      </c>
      <c r="BE20" s="1">
        <f t="shared" si="37"/>
        <v>0.98100000000000009</v>
      </c>
      <c r="BF20" s="3">
        <f t="shared" si="38"/>
        <v>3.2855436081242533</v>
      </c>
      <c r="BG20" s="3">
        <f t="shared" si="39"/>
        <v>-7.8607697559310461</v>
      </c>
      <c r="BH20" s="3">
        <f t="shared" si="40"/>
        <v>10.464669738863288</v>
      </c>
      <c r="BI20" s="1"/>
    </row>
    <row r="21" spans="1:61" x14ac:dyDescent="0.2">
      <c r="A21" s="4" t="s">
        <v>94</v>
      </c>
      <c r="B21" s="3">
        <v>124.1</v>
      </c>
      <c r="C21" s="3">
        <v>124.3</v>
      </c>
      <c r="D21" s="3">
        <v>124.2</v>
      </c>
      <c r="E21" s="3">
        <f t="shared" si="47"/>
        <v>124.19999999999999</v>
      </c>
      <c r="F21" s="3">
        <v>124.7</v>
      </c>
      <c r="G21" s="3">
        <v>124.6</v>
      </c>
      <c r="H21" s="3"/>
      <c r="I21" s="3">
        <f t="shared" si="48"/>
        <v>124.65</v>
      </c>
      <c r="J21" s="2">
        <f t="shared" si="49"/>
        <v>450.00000000001705</v>
      </c>
      <c r="K21" s="10">
        <v>43089.708333333336</v>
      </c>
      <c r="L21" s="10">
        <v>43096.708333333336</v>
      </c>
      <c r="M21" s="1">
        <v>10080</v>
      </c>
      <c r="N21" s="1">
        <v>10.08</v>
      </c>
      <c r="O21" s="3">
        <f t="shared" ref="O21" si="53">J21/N21</f>
        <v>44.642857142858837</v>
      </c>
      <c r="P21" s="1"/>
      <c r="T21" s="32">
        <f t="shared" si="26"/>
        <v>2.0925000000000794E-2</v>
      </c>
      <c r="U21" s="3">
        <v>30</v>
      </c>
      <c r="V21" s="36">
        <v>10</v>
      </c>
      <c r="W21" s="3">
        <f t="shared" si="24"/>
        <v>0.69750000000002643</v>
      </c>
      <c r="X21" s="3">
        <f t="shared" si="27"/>
        <v>2.0925000000000797</v>
      </c>
      <c r="Y21">
        <v>0.14971475332618811</v>
      </c>
      <c r="Z21" s="3">
        <f t="shared" si="28"/>
        <v>9.5823574837549987</v>
      </c>
      <c r="AA21">
        <v>8.8853803535236642E-2</v>
      </c>
      <c r="AB21" s="3">
        <f t="shared" si="51"/>
        <v>5.6870073947284085</v>
      </c>
      <c r="AD21" s="3"/>
      <c r="AE21">
        <v>0.15397459338802033</v>
      </c>
      <c r="AF21" s="3">
        <f t="shared" si="31"/>
        <v>9.8550046971339178</v>
      </c>
      <c r="AG21">
        <v>-2.299420592451773E-2</v>
      </c>
      <c r="AI21" s="3"/>
      <c r="AJ21" s="33">
        <f t="shared" si="25"/>
        <v>-1.4717233694647804</v>
      </c>
      <c r="AK21">
        <v>-8.3104718175863734E-3</v>
      </c>
      <c r="AL21" s="33">
        <f t="shared" si="32"/>
        <v>-0.53190423819677246</v>
      </c>
      <c r="AM21" s="3"/>
      <c r="AN21" s="3"/>
      <c r="AO21">
        <v>4.2336883470662667E-2</v>
      </c>
      <c r="AP21" s="3">
        <f t="shared" si="33"/>
        <v>2.7097339650961767</v>
      </c>
      <c r="AR21" s="3"/>
      <c r="AS21">
        <v>2.9231914489156963E-2</v>
      </c>
      <c r="AT21" s="3">
        <f t="shared" si="34"/>
        <v>1.8709622688912548</v>
      </c>
      <c r="AZ21">
        <v>0.81979999999999997</v>
      </c>
      <c r="BA21">
        <v>0.22</v>
      </c>
      <c r="BB21">
        <v>1.0409999999999999</v>
      </c>
      <c r="BC21" s="1">
        <f t="shared" si="35"/>
        <v>0.11980000000000002</v>
      </c>
      <c r="BD21" s="1">
        <f t="shared" si="36"/>
        <v>-0.74</v>
      </c>
      <c r="BE21" s="1">
        <f t="shared" si="37"/>
        <v>0.79099999999999993</v>
      </c>
      <c r="BF21" s="3">
        <f t="shared" si="38"/>
        <v>1.2779484553678102</v>
      </c>
      <c r="BG21" s="3">
        <f t="shared" si="39"/>
        <v>-7.8938385389998276</v>
      </c>
      <c r="BH21" s="3">
        <f t="shared" si="40"/>
        <v>8.4378733572281934</v>
      </c>
      <c r="BI21" s="1"/>
    </row>
    <row r="22" spans="1:61" x14ac:dyDescent="0.2">
      <c r="A22" s="4" t="s">
        <v>95</v>
      </c>
      <c r="B22" s="3">
        <v>126.4</v>
      </c>
      <c r="C22" s="3">
        <v>126.3</v>
      </c>
      <c r="D22" s="3">
        <v>126.5</v>
      </c>
      <c r="E22" s="3">
        <f t="shared" si="47"/>
        <v>126.39999999999999</v>
      </c>
      <c r="F22" s="3">
        <v>126.9</v>
      </c>
      <c r="G22" s="3">
        <v>126.8</v>
      </c>
      <c r="H22" s="3"/>
      <c r="I22" s="3">
        <f t="shared" si="48"/>
        <v>126.85</v>
      </c>
      <c r="J22" s="2">
        <f t="shared" si="49"/>
        <v>450.00000000000284</v>
      </c>
      <c r="K22" s="10">
        <v>43096.708333333336</v>
      </c>
      <c r="L22" s="10">
        <v>43103.708333333336</v>
      </c>
      <c r="M22" s="1">
        <v>10080</v>
      </c>
      <c r="N22" s="1">
        <v>10.08</v>
      </c>
      <c r="O22" s="3">
        <f t="shared" ref="O22" si="54">J22/N22</f>
        <v>44.642857142857423</v>
      </c>
      <c r="P22" s="1"/>
      <c r="T22" s="32">
        <f t="shared" si="26"/>
        <v>2.0925000000000131E-2</v>
      </c>
      <c r="U22" s="3">
        <v>30</v>
      </c>
      <c r="V22" s="36">
        <v>10</v>
      </c>
      <c r="W22" s="3">
        <f t="shared" si="24"/>
        <v>0.69750000000000434</v>
      </c>
      <c r="X22" s="3">
        <f t="shared" si="27"/>
        <v>2.0925000000000131</v>
      </c>
      <c r="Y22">
        <v>2.2800115064258386E-2</v>
      </c>
      <c r="Z22" s="3">
        <f t="shared" si="28"/>
        <v>1.459300759361136</v>
      </c>
      <c r="AA22">
        <v>9.0649688690490726E-2</v>
      </c>
      <c r="AB22" s="3">
        <f t="shared" si="51"/>
        <v>5.8019514010810758</v>
      </c>
      <c r="AC22">
        <v>2.0819463710101248E-2</v>
      </c>
      <c r="AD22" s="3">
        <f t="shared" si="30"/>
        <v>1.3325309594278836</v>
      </c>
      <c r="AE22">
        <v>0.17558807632473694</v>
      </c>
      <c r="AF22" s="3">
        <f t="shared" si="31"/>
        <v>11.238356139576096</v>
      </c>
      <c r="AG22">
        <v>1.9879768846097434E-2</v>
      </c>
      <c r="AI22" s="3"/>
      <c r="AJ22" s="3">
        <f t="shared" si="25"/>
        <v>1.272386638895125</v>
      </c>
      <c r="AK22">
        <v>-5.7353028212198121E-3</v>
      </c>
      <c r="AL22" s="33">
        <f t="shared" si="32"/>
        <v>-0.36708287386199517</v>
      </c>
      <c r="AM22" s="3"/>
      <c r="AN22" s="3"/>
      <c r="AO22">
        <v>1.3397300097713893E-2</v>
      </c>
      <c r="AP22" s="3">
        <f t="shared" si="33"/>
        <v>0.85748208510713608</v>
      </c>
      <c r="AR22" s="3"/>
      <c r="AS22">
        <v>3.3451730625630005E-2</v>
      </c>
      <c r="AT22" s="3">
        <f t="shared" si="34"/>
        <v>2.1410477870986946</v>
      </c>
      <c r="AZ22">
        <v>0.72440000000000004</v>
      </c>
      <c r="BA22">
        <v>0.14649999999999999</v>
      </c>
      <c r="BB22">
        <v>0.87080000000000002</v>
      </c>
      <c r="BC22" s="1">
        <f t="shared" si="35"/>
        <v>2.4400000000000088E-2</v>
      </c>
      <c r="BD22" s="1">
        <f t="shared" si="36"/>
        <v>-0.8135</v>
      </c>
      <c r="BE22" s="1">
        <f t="shared" si="37"/>
        <v>0.62080000000000002</v>
      </c>
      <c r="BF22" s="3">
        <f t="shared" si="38"/>
        <v>0.26028332479945476</v>
      </c>
      <c r="BG22" s="3">
        <f t="shared" si="39"/>
        <v>-8.6778887182112978</v>
      </c>
      <c r="BH22" s="3">
        <f t="shared" si="40"/>
        <v>6.6222904932582365</v>
      </c>
      <c r="BI22" s="1"/>
    </row>
    <row r="23" spans="1:61" x14ac:dyDescent="0.2">
      <c r="A23" s="4" t="s">
        <v>96</v>
      </c>
      <c r="B23" s="3">
        <v>125.4</v>
      </c>
      <c r="C23" s="3">
        <v>125.4</v>
      </c>
      <c r="D23" s="3">
        <v>125.5</v>
      </c>
      <c r="E23" s="3">
        <f t="shared" si="47"/>
        <v>125.43333333333334</v>
      </c>
      <c r="F23" s="3">
        <v>125.6</v>
      </c>
      <c r="G23" s="3">
        <v>125.9</v>
      </c>
      <c r="H23" s="3"/>
      <c r="I23" s="3">
        <f t="shared" si="48"/>
        <v>125.75</v>
      </c>
      <c r="J23" s="2">
        <f t="shared" si="49"/>
        <v>316.66666666666288</v>
      </c>
      <c r="K23" s="10">
        <v>43103.708333333336</v>
      </c>
      <c r="L23" s="10">
        <v>43110.708333333336</v>
      </c>
      <c r="M23" s="1">
        <v>10080</v>
      </c>
      <c r="N23" s="1">
        <v>10.08</v>
      </c>
      <c r="O23" s="3">
        <f t="shared" ref="O23:O33" si="55">J23/N23</f>
        <v>31.415343915343538</v>
      </c>
      <c r="P23" s="1"/>
      <c r="T23" s="32">
        <f t="shared" si="26"/>
        <v>1.4724999999999823E-2</v>
      </c>
      <c r="U23" s="3">
        <v>30</v>
      </c>
      <c r="V23" s="36">
        <v>10</v>
      </c>
      <c r="W23" s="3">
        <f t="shared" si="24"/>
        <v>0.4908333333333274</v>
      </c>
      <c r="X23" s="3">
        <f t="shared" si="27"/>
        <v>1.4724999999999824</v>
      </c>
      <c r="Y23">
        <v>2.2210266239628629E-2</v>
      </c>
      <c r="Z23" s="3">
        <f t="shared" si="28"/>
        <v>1.4215480184094107</v>
      </c>
      <c r="AA23">
        <v>4.8440261409073537E-2</v>
      </c>
      <c r="AB23" s="3">
        <f t="shared" si="51"/>
        <v>3.1003751541905751</v>
      </c>
      <c r="AD23" s="3"/>
      <c r="AE23">
        <v>0.1437041525673316</v>
      </c>
      <c r="AF23" s="3">
        <f t="shared" si="31"/>
        <v>9.1976544141917316</v>
      </c>
      <c r="AG23">
        <v>-5.3497926848760091E-2</v>
      </c>
      <c r="AI23" s="3"/>
      <c r="AJ23" s="33">
        <f t="shared" si="25"/>
        <v>-3.4240864598540766</v>
      </c>
      <c r="AK23">
        <v>-1.7636159289702302E-3</v>
      </c>
      <c r="AL23" s="33">
        <f t="shared" si="32"/>
        <v>-0.11287864368729074</v>
      </c>
      <c r="AM23" s="3"/>
      <c r="AN23" s="3"/>
      <c r="AO23">
        <v>1.1896250174303735E-2</v>
      </c>
      <c r="AP23" s="3">
        <f t="shared" si="33"/>
        <v>0.76140874131488334</v>
      </c>
      <c r="AQ23">
        <v>1.1067044913025126E-2</v>
      </c>
      <c r="AR23" s="3">
        <f t="shared" si="44"/>
        <v>0.7083362079509169</v>
      </c>
      <c r="AS23">
        <v>5.1916877327338407E-2</v>
      </c>
      <c r="AT23" s="3">
        <f t="shared" si="34"/>
        <v>3.32289281408976</v>
      </c>
      <c r="AZ23">
        <v>0.83460000000000001</v>
      </c>
      <c r="BA23">
        <v>0.24740000000000001</v>
      </c>
      <c r="BB23">
        <v>1.0820000000000001</v>
      </c>
      <c r="BC23" s="1">
        <f t="shared" si="35"/>
        <v>0.13460000000000005</v>
      </c>
      <c r="BD23" s="1">
        <f t="shared" si="36"/>
        <v>-0.7125999999999999</v>
      </c>
      <c r="BE23" s="1">
        <f t="shared" si="37"/>
        <v>0.83200000000000007</v>
      </c>
      <c r="BF23" s="3">
        <f t="shared" si="38"/>
        <v>1.4358252261478073</v>
      </c>
      <c r="BG23" s="3">
        <f t="shared" si="39"/>
        <v>-7.6015531660692934</v>
      </c>
      <c r="BH23" s="3">
        <f t="shared" si="40"/>
        <v>8.8752346816862957</v>
      </c>
      <c r="BI23" s="1"/>
    </row>
    <row r="24" spans="1:61" x14ac:dyDescent="0.2">
      <c r="A24" s="4" t="s">
        <v>97</v>
      </c>
      <c r="B24" s="3">
        <v>123.7</v>
      </c>
      <c r="C24" s="3">
        <v>124.1</v>
      </c>
      <c r="D24" s="3"/>
      <c r="E24" s="3">
        <f t="shared" si="47"/>
        <v>123.9</v>
      </c>
      <c r="F24" s="3">
        <v>124.6</v>
      </c>
      <c r="G24" s="3">
        <v>124.6</v>
      </c>
      <c r="H24" s="3"/>
      <c r="I24" s="3">
        <f t="shared" si="48"/>
        <v>124.6</v>
      </c>
      <c r="J24" s="2">
        <f t="shared" si="49"/>
        <v>699.99999999998863</v>
      </c>
      <c r="K24" s="10">
        <v>43110.708333333336</v>
      </c>
      <c r="L24" s="10">
        <v>43117.708333333336</v>
      </c>
      <c r="M24" s="1">
        <v>10080</v>
      </c>
      <c r="N24" s="1">
        <v>10.08</v>
      </c>
      <c r="O24" s="3">
        <f t="shared" si="55"/>
        <v>69.44444444444332</v>
      </c>
      <c r="P24" s="1"/>
      <c r="T24" s="32">
        <f t="shared" si="26"/>
        <v>3.2549999999999468E-2</v>
      </c>
      <c r="U24" s="3">
        <v>30</v>
      </c>
      <c r="V24" s="36">
        <v>10</v>
      </c>
      <c r="W24" s="3">
        <f t="shared" si="24"/>
        <v>1.0849999999999822</v>
      </c>
      <c r="X24" s="3">
        <f t="shared" si="27"/>
        <v>3.2549999999999466</v>
      </c>
      <c r="Y24">
        <v>7.242001204480597E-2</v>
      </c>
      <c r="Z24" s="3">
        <f t="shared" si="28"/>
        <v>4.635177422222605</v>
      </c>
      <c r="AA24">
        <v>6.3648107987900326E-2</v>
      </c>
      <c r="AB24" s="3">
        <f t="shared" si="51"/>
        <v>4.0737396305619775</v>
      </c>
      <c r="AC24">
        <v>1.9772434899572131E-2</v>
      </c>
      <c r="AD24" s="3">
        <f t="shared" si="30"/>
        <v>1.265516826649522</v>
      </c>
      <c r="AE24">
        <v>0.15202752272341502</v>
      </c>
      <c r="AF24" s="3">
        <f t="shared" si="31"/>
        <v>9.7303841988872914</v>
      </c>
      <c r="AG24">
        <v>4.4891732414805707E-3</v>
      </c>
      <c r="AI24" s="3"/>
      <c r="AJ24" s="3">
        <f t="shared" si="25"/>
        <v>0.28732547628523886</v>
      </c>
      <c r="AK24">
        <v>1.1085448151766375E-3</v>
      </c>
      <c r="AL24" s="3">
        <f t="shared" si="32"/>
        <v>7.0951409061484741E-2</v>
      </c>
      <c r="AM24" s="3"/>
      <c r="AN24" s="3"/>
      <c r="AO24">
        <v>3.7868775462681858E-2</v>
      </c>
      <c r="AP24" s="3">
        <f t="shared" si="33"/>
        <v>2.4237567500436423</v>
      </c>
      <c r="AR24" s="3"/>
      <c r="AS24">
        <v>2.7749906506944089E-2</v>
      </c>
      <c r="AT24" s="3">
        <f t="shared" si="34"/>
        <v>1.7761076873364114</v>
      </c>
      <c r="AZ24">
        <v>0.98519999999999996</v>
      </c>
      <c r="BA24">
        <v>0.2303</v>
      </c>
      <c r="BB24">
        <v>1.2150000000000001</v>
      </c>
      <c r="BC24" s="1">
        <f t="shared" si="35"/>
        <v>0.28520000000000001</v>
      </c>
      <c r="BD24" s="1">
        <f t="shared" si="36"/>
        <v>-0.72970000000000002</v>
      </c>
      <c r="BE24" s="1">
        <f t="shared" si="37"/>
        <v>0.96500000000000008</v>
      </c>
      <c r="BF24" s="3">
        <f t="shared" si="38"/>
        <v>3.0423280423280428</v>
      </c>
      <c r="BG24" s="3">
        <f t="shared" si="39"/>
        <v>-7.7839648404164539</v>
      </c>
      <c r="BH24" s="3">
        <f t="shared" si="40"/>
        <v>10.293992148830862</v>
      </c>
      <c r="BI24" s="1"/>
    </row>
    <row r="25" spans="1:61" x14ac:dyDescent="0.2">
      <c r="A25" s="4" t="s">
        <v>102</v>
      </c>
      <c r="B25" s="3">
        <v>126.4</v>
      </c>
      <c r="C25" s="3">
        <v>126.3</v>
      </c>
      <c r="D25" s="3"/>
      <c r="E25" s="3">
        <f t="shared" si="47"/>
        <v>126.35</v>
      </c>
      <c r="F25" s="3">
        <v>126.8</v>
      </c>
      <c r="G25" s="3">
        <v>126.7</v>
      </c>
      <c r="H25" s="3"/>
      <c r="I25" s="3">
        <f t="shared" si="48"/>
        <v>126.75</v>
      </c>
      <c r="J25" s="2">
        <f t="shared" si="49"/>
        <v>400.00000000000568</v>
      </c>
      <c r="K25" s="10">
        <v>43117.708333333336</v>
      </c>
      <c r="L25" s="10">
        <v>43124.708333333336</v>
      </c>
      <c r="M25" s="1">
        <v>10080</v>
      </c>
      <c r="N25" s="1">
        <v>10.08</v>
      </c>
      <c r="O25" s="3">
        <f t="shared" si="55"/>
        <v>39.682539682540245</v>
      </c>
      <c r="P25" s="1"/>
      <c r="T25" s="32">
        <f t="shared" si="26"/>
        <v>1.8600000000000266E-2</v>
      </c>
      <c r="U25" s="3">
        <v>30</v>
      </c>
      <c r="V25" s="36">
        <v>10</v>
      </c>
      <c r="W25" s="3">
        <f t="shared" si="24"/>
        <v>0.62000000000000888</v>
      </c>
      <c r="X25" s="3">
        <f t="shared" si="27"/>
        <v>1.8600000000000265</v>
      </c>
      <c r="Y25">
        <v>-8.4931435732523708E-3</v>
      </c>
      <c r="Z25" s="33">
        <f t="shared" si="28"/>
        <v>-0.54359597883079691</v>
      </c>
      <c r="AA25">
        <v>1.6041928861497357E-2</v>
      </c>
      <c r="AB25" s="3">
        <f t="shared" si="51"/>
        <v>1.0267491590820119</v>
      </c>
      <c r="AD25" s="3"/>
      <c r="AE25">
        <v>0.16633435363796301</v>
      </c>
      <c r="AF25" s="3">
        <f t="shared" si="31"/>
        <v>10.646079981948475</v>
      </c>
      <c r="AG25">
        <v>-1.2952806672317574E-2</v>
      </c>
      <c r="AI25" s="3"/>
      <c r="AJ25" s="33">
        <f t="shared" si="25"/>
        <v>-0.82903268512017236</v>
      </c>
      <c r="AK25">
        <v>-5.5306764217550874E-3</v>
      </c>
      <c r="AL25" s="33">
        <f t="shared" si="32"/>
        <v>-0.35398594609287554</v>
      </c>
      <c r="AM25" s="3"/>
      <c r="AN25" s="3"/>
      <c r="AO25">
        <v>1.2673054815854234E-2</v>
      </c>
      <c r="AP25" s="3">
        <f t="shared" si="33"/>
        <v>0.81112742036957464</v>
      </c>
      <c r="AQ25">
        <v>6.9339602364407726E-3</v>
      </c>
      <c r="AR25" s="3">
        <f t="shared" si="44"/>
        <v>0.44380185845115028</v>
      </c>
      <c r="AS25">
        <v>2.8361063077253168E-2</v>
      </c>
      <c r="AT25" s="3">
        <f t="shared" si="34"/>
        <v>1.8152242112937254</v>
      </c>
      <c r="AZ25">
        <v>1</v>
      </c>
      <c r="BA25">
        <v>0.2626</v>
      </c>
      <c r="BB25">
        <v>1.2629999999999999</v>
      </c>
      <c r="BC25" s="1">
        <f t="shared" si="35"/>
        <v>0.30000000000000004</v>
      </c>
      <c r="BD25" s="1">
        <f t="shared" si="36"/>
        <v>-0.69740000000000002</v>
      </c>
      <c r="BE25" s="1">
        <f t="shared" si="37"/>
        <v>1.0129999999999999</v>
      </c>
      <c r="BF25" s="3">
        <f t="shared" si="38"/>
        <v>3.2002048131080389</v>
      </c>
      <c r="BG25" s="3">
        <f t="shared" si="39"/>
        <v>-7.4394094555384873</v>
      </c>
      <c r="BH25" s="3">
        <f t="shared" si="40"/>
        <v>10.806024918928143</v>
      </c>
    </row>
    <row r="26" spans="1:61" x14ac:dyDescent="0.2">
      <c r="A26" s="4" t="s">
        <v>103</v>
      </c>
      <c r="B26" s="3">
        <v>125.8</v>
      </c>
      <c r="C26" s="3">
        <v>125.9</v>
      </c>
      <c r="D26" s="3"/>
      <c r="E26" s="3">
        <f t="shared" si="47"/>
        <v>125.85</v>
      </c>
      <c r="F26" s="3">
        <v>127.3</v>
      </c>
      <c r="G26" s="3">
        <v>127.1</v>
      </c>
      <c r="H26" s="3"/>
      <c r="I26" s="3">
        <f t="shared" si="48"/>
        <v>127.19999999999999</v>
      </c>
      <c r="J26" s="2">
        <f t="shared" si="49"/>
        <v>1349.9999999999943</v>
      </c>
      <c r="K26" s="10">
        <v>43124.708333333336</v>
      </c>
      <c r="L26" s="10">
        <v>43131.708333333336</v>
      </c>
      <c r="M26" s="1">
        <v>10080</v>
      </c>
      <c r="N26" s="1">
        <v>10.08</v>
      </c>
      <c r="O26" s="3">
        <f t="shared" si="55"/>
        <v>133.92857142857088</v>
      </c>
      <c r="P26" s="1"/>
      <c r="T26" s="32">
        <f t="shared" si="26"/>
        <v>6.2774999999999734E-2</v>
      </c>
      <c r="U26" s="3">
        <v>30</v>
      </c>
      <c r="V26" s="36">
        <v>10</v>
      </c>
      <c r="W26" s="3">
        <f t="shared" si="24"/>
        <v>2.0924999999999909</v>
      </c>
      <c r="X26" s="3">
        <f t="shared" si="27"/>
        <v>6.2774999999999732</v>
      </c>
      <c r="Y26">
        <v>8.4494474724784663E-2</v>
      </c>
      <c r="Z26" s="3">
        <f t="shared" si="28"/>
        <v>5.4079924939058284</v>
      </c>
      <c r="AA26">
        <v>7.9348829808322807E-2</v>
      </c>
      <c r="AB26" s="3">
        <f t="shared" si="51"/>
        <v>5.078650141341706</v>
      </c>
      <c r="AD26" s="3"/>
      <c r="AE26">
        <v>0.19459187359509222</v>
      </c>
      <c r="AF26" s="3">
        <f t="shared" si="31"/>
        <v>12.454677009414507</v>
      </c>
      <c r="AG26">
        <v>4.6091357412356371E-2</v>
      </c>
      <c r="AI26" s="3"/>
      <c r="AJ26" s="3">
        <f t="shared" si="25"/>
        <v>2.9500356766741151</v>
      </c>
      <c r="AK26">
        <v>5.3726111995938686E-3</v>
      </c>
      <c r="AL26" s="3">
        <f t="shared" si="32"/>
        <v>0.34386912439796907</v>
      </c>
      <c r="AM26" s="3"/>
      <c r="AN26" s="3"/>
      <c r="AO26">
        <v>2.8618991514705816E-2</v>
      </c>
      <c r="AP26" s="3">
        <f t="shared" si="33"/>
        <v>1.8317326878331939</v>
      </c>
      <c r="AQ26">
        <v>1.8125869419007068E-2</v>
      </c>
      <c r="AR26" s="3">
        <f t="shared" si="44"/>
        <v>1.1601298911294846</v>
      </c>
      <c r="AS26">
        <v>7.8970162994034032E-2</v>
      </c>
      <c r="AT26" s="3">
        <f t="shared" si="34"/>
        <v>5.0544139141086823</v>
      </c>
      <c r="AZ26">
        <v>1.147</v>
      </c>
      <c r="BA26">
        <v>0.27500000000000002</v>
      </c>
      <c r="BB26">
        <v>1.4219999999999999</v>
      </c>
      <c r="BC26" s="1">
        <f t="shared" si="35"/>
        <v>0.44700000000000006</v>
      </c>
      <c r="BD26" s="1">
        <f t="shared" si="36"/>
        <v>-0.68499999999999994</v>
      </c>
      <c r="BE26" s="1">
        <f t="shared" si="37"/>
        <v>1.1719999999999999</v>
      </c>
      <c r="BF26" s="3">
        <f t="shared" si="38"/>
        <v>4.7683051715309794</v>
      </c>
      <c r="BG26" s="3">
        <f t="shared" si="39"/>
        <v>-7.3071343232633552</v>
      </c>
      <c r="BH26" s="3">
        <f t="shared" si="40"/>
        <v>12.502133469875407</v>
      </c>
    </row>
    <row r="27" spans="1:61" x14ac:dyDescent="0.2">
      <c r="A27" s="4" t="s">
        <v>104</v>
      </c>
      <c r="B27" s="3">
        <v>124.3</v>
      </c>
      <c r="C27" s="3">
        <v>124.2</v>
      </c>
      <c r="D27" s="3"/>
      <c r="E27" s="3">
        <f t="shared" si="47"/>
        <v>124.25</v>
      </c>
      <c r="F27" s="3">
        <v>124.6</v>
      </c>
      <c r="G27" s="3">
        <v>124.8</v>
      </c>
      <c r="H27" s="3"/>
      <c r="I27" s="3">
        <f t="shared" si="48"/>
        <v>124.69999999999999</v>
      </c>
      <c r="J27" s="2">
        <f t="shared" si="49"/>
        <v>449.99999999998863</v>
      </c>
      <c r="K27" s="10">
        <v>43131.708333333336</v>
      </c>
      <c r="L27" s="10">
        <v>43138.708333333336</v>
      </c>
      <c r="M27" s="1">
        <v>10080</v>
      </c>
      <c r="N27" s="1">
        <v>10.08</v>
      </c>
      <c r="O27" s="3">
        <f t="shared" si="55"/>
        <v>44.642857142856016</v>
      </c>
      <c r="P27" s="1"/>
      <c r="T27" s="32">
        <f t="shared" si="26"/>
        <v>2.0924999999999472E-2</v>
      </c>
      <c r="U27" s="3">
        <v>30</v>
      </c>
      <c r="V27" s="36">
        <v>10</v>
      </c>
      <c r="W27" s="3">
        <f t="shared" si="24"/>
        <v>0.69749999999998247</v>
      </c>
      <c r="X27" s="3">
        <f t="shared" si="27"/>
        <v>2.0924999999999474</v>
      </c>
      <c r="Y27">
        <v>8.2074478994537903E-2</v>
      </c>
      <c r="Z27" s="3">
        <f t="shared" si="28"/>
        <v>5.253102854233096</v>
      </c>
      <c r="AA27">
        <v>5.0913266457511264E-2</v>
      </c>
      <c r="AB27" s="3">
        <f t="shared" si="51"/>
        <v>3.2586576073675921</v>
      </c>
      <c r="AD27" s="3"/>
      <c r="AE27">
        <v>0.15062552758440018</v>
      </c>
      <c r="AF27" s="3">
        <f t="shared" si="31"/>
        <v>9.6406507670507011</v>
      </c>
      <c r="AG27">
        <v>5.4883365730625799E-3</v>
      </c>
      <c r="AH27">
        <v>4.6906826377363098E-3</v>
      </c>
      <c r="AI27" s="3">
        <f t="shared" si="41"/>
        <v>0.30022290308092098</v>
      </c>
      <c r="AJ27" s="3">
        <f t="shared" si="25"/>
        <v>0.35127602234143496</v>
      </c>
      <c r="AK27">
        <v>-5.1306943047010334E-3</v>
      </c>
      <c r="AL27" s="33">
        <f t="shared" si="32"/>
        <v>-0.32838545216980497</v>
      </c>
      <c r="AM27" s="3"/>
      <c r="AN27" s="3"/>
      <c r="AO27">
        <v>3.8803267349844628E-2</v>
      </c>
      <c r="AP27" s="3">
        <f t="shared" si="33"/>
        <v>2.4835680587458158</v>
      </c>
      <c r="AQ27">
        <v>5.8099656251076048E-3</v>
      </c>
      <c r="AR27" s="3">
        <f t="shared" si="44"/>
        <v>0.37186159914923228</v>
      </c>
      <c r="AS27">
        <v>3.9706566379465014E-2</v>
      </c>
      <c r="AT27" s="3">
        <f t="shared" si="34"/>
        <v>2.5413828967911551</v>
      </c>
      <c r="AZ27">
        <v>0.95440000000000003</v>
      </c>
      <c r="BA27">
        <v>0.25440000000000002</v>
      </c>
      <c r="BB27">
        <v>1.2090000000000001</v>
      </c>
      <c r="BC27" s="1">
        <f t="shared" si="35"/>
        <v>0.25440000000000007</v>
      </c>
      <c r="BD27" s="1">
        <f t="shared" si="36"/>
        <v>-0.7056</v>
      </c>
      <c r="BE27" s="1">
        <f t="shared" si="37"/>
        <v>0.95900000000000007</v>
      </c>
      <c r="BF27" s="3">
        <f t="shared" si="38"/>
        <v>2.7137736815156175</v>
      </c>
      <c r="BG27" s="3">
        <f t="shared" si="39"/>
        <v>-7.5268817204301062</v>
      </c>
      <c r="BH27" s="3">
        <f t="shared" si="40"/>
        <v>10.229988052568697</v>
      </c>
    </row>
    <row r="28" spans="1:61" x14ac:dyDescent="0.2">
      <c r="A28" s="4" t="s">
        <v>105</v>
      </c>
      <c r="B28" s="3">
        <v>123.6</v>
      </c>
      <c r="C28" s="3">
        <v>123.9</v>
      </c>
      <c r="D28" s="3"/>
      <c r="E28" s="3">
        <f t="shared" si="47"/>
        <v>123.75</v>
      </c>
      <c r="F28" s="3">
        <v>124.7</v>
      </c>
      <c r="G28" s="3">
        <v>124.8</v>
      </c>
      <c r="H28" s="3"/>
      <c r="I28" s="3">
        <f t="shared" si="48"/>
        <v>124.75</v>
      </c>
      <c r="J28" s="2">
        <f t="shared" si="49"/>
        <v>1000</v>
      </c>
      <c r="K28" s="10">
        <v>43138.708333333336</v>
      </c>
      <c r="L28" s="10">
        <v>43145.708333333336</v>
      </c>
      <c r="M28" s="1">
        <v>10080</v>
      </c>
      <c r="N28" s="1">
        <v>10.08</v>
      </c>
      <c r="O28" s="3">
        <f t="shared" si="55"/>
        <v>99.206349206349202</v>
      </c>
      <c r="T28" s="32">
        <f t="shared" si="26"/>
        <v>4.65E-2</v>
      </c>
      <c r="X28" s="3"/>
      <c r="AB28" s="3"/>
      <c r="BC28" s="1"/>
    </row>
    <row r="29" spans="1:61" x14ac:dyDescent="0.2">
      <c r="A29" s="4" t="s">
        <v>124</v>
      </c>
      <c r="B29" s="3">
        <v>125.7</v>
      </c>
      <c r="C29" s="3">
        <v>125.4</v>
      </c>
      <c r="D29" s="3"/>
      <c r="E29" s="3">
        <f t="shared" si="47"/>
        <v>125.55000000000001</v>
      </c>
      <c r="F29" s="3">
        <v>125.9</v>
      </c>
      <c r="G29" s="3">
        <v>125.9</v>
      </c>
      <c r="H29" s="3"/>
      <c r="I29" s="3">
        <f t="shared" si="48"/>
        <v>125.9</v>
      </c>
      <c r="J29" s="2">
        <f t="shared" si="49"/>
        <v>349.99999999999432</v>
      </c>
      <c r="K29" s="10">
        <v>43145.708333333336</v>
      </c>
      <c r="L29" s="10">
        <v>43152.708333333336</v>
      </c>
      <c r="M29" s="1">
        <v>10080</v>
      </c>
      <c r="N29" s="1">
        <v>10.08</v>
      </c>
      <c r="O29" s="3">
        <f t="shared" si="55"/>
        <v>34.72222222222166</v>
      </c>
      <c r="T29" s="32">
        <f t="shared" si="26"/>
        <v>1.6274999999999734E-2</v>
      </c>
      <c r="X29" s="3"/>
      <c r="BC29" s="1"/>
    </row>
    <row r="30" spans="1:61" ht="15.75" x14ac:dyDescent="0.25">
      <c r="A30" s="4" t="s">
        <v>125</v>
      </c>
      <c r="B30" s="3">
        <v>125.6</v>
      </c>
      <c r="C30" s="3">
        <v>125.4</v>
      </c>
      <c r="D30" s="3"/>
      <c r="E30" s="3">
        <f t="shared" si="47"/>
        <v>125.5</v>
      </c>
      <c r="F30" s="3">
        <v>126</v>
      </c>
      <c r="G30" s="3">
        <v>125.8</v>
      </c>
      <c r="H30" s="3"/>
      <c r="I30" s="3">
        <f t="shared" si="48"/>
        <v>125.9</v>
      </c>
      <c r="J30" s="2">
        <f t="shared" si="49"/>
        <v>400.00000000000568</v>
      </c>
      <c r="K30" s="10">
        <v>43152.708333333336</v>
      </c>
      <c r="L30" s="10">
        <v>43159.708333333336</v>
      </c>
      <c r="M30" s="1">
        <v>10080</v>
      </c>
      <c r="N30" s="1">
        <v>10.08</v>
      </c>
      <c r="O30" s="3">
        <f t="shared" si="55"/>
        <v>39.682539682540245</v>
      </c>
      <c r="P30" s="6"/>
      <c r="Q30" s="6"/>
      <c r="T30" s="32">
        <f t="shared" si="26"/>
        <v>1.8600000000000266E-2</v>
      </c>
    </row>
    <row r="31" spans="1:61" x14ac:dyDescent="0.2">
      <c r="A31" s="4" t="s">
        <v>126</v>
      </c>
      <c r="B31" s="3">
        <v>124.4</v>
      </c>
      <c r="C31" s="3">
        <v>124.5</v>
      </c>
      <c r="D31" s="3"/>
      <c r="E31" s="3">
        <f t="shared" si="47"/>
        <v>124.45</v>
      </c>
      <c r="F31" s="3">
        <v>124.7</v>
      </c>
      <c r="G31" s="3">
        <v>124.7</v>
      </c>
      <c r="H31" s="3"/>
      <c r="I31" s="3">
        <f t="shared" si="48"/>
        <v>124.7</v>
      </c>
      <c r="J31" s="2">
        <f t="shared" si="49"/>
        <v>250</v>
      </c>
      <c r="K31" s="10">
        <v>43159.708333333336</v>
      </c>
      <c r="L31" s="10">
        <v>43166.708333333336</v>
      </c>
      <c r="M31" s="1">
        <v>10080</v>
      </c>
      <c r="N31" s="1">
        <v>10.08</v>
      </c>
      <c r="O31" s="3">
        <f t="shared" si="55"/>
        <v>24.801587301587301</v>
      </c>
      <c r="P31" s="5"/>
      <c r="Q31" s="5"/>
      <c r="R31" s="5"/>
      <c r="S31" s="5"/>
      <c r="T31" s="32">
        <f t="shared" si="26"/>
        <v>1.1625E-2</v>
      </c>
    </row>
    <row r="32" spans="1:61" x14ac:dyDescent="0.2">
      <c r="A32" s="4" t="s">
        <v>127</v>
      </c>
      <c r="B32" s="3">
        <v>123.4</v>
      </c>
      <c r="C32" s="3">
        <v>123.1</v>
      </c>
      <c r="D32" s="3"/>
      <c r="E32" s="3">
        <f t="shared" si="47"/>
        <v>123.25</v>
      </c>
      <c r="F32" s="3">
        <v>123.7</v>
      </c>
      <c r="G32" s="3">
        <v>123.8</v>
      </c>
      <c r="H32" s="3"/>
      <c r="I32" s="3">
        <f t="shared" si="48"/>
        <v>123.75</v>
      </c>
      <c r="J32" s="2">
        <f t="shared" si="49"/>
        <v>500</v>
      </c>
      <c r="K32" s="10">
        <v>43166.708333333336</v>
      </c>
      <c r="L32" s="10">
        <v>43173.708333333336</v>
      </c>
      <c r="M32" s="1">
        <v>10080</v>
      </c>
      <c r="N32" s="1">
        <v>10.08</v>
      </c>
      <c r="O32" s="3">
        <f t="shared" si="55"/>
        <v>49.603174603174601</v>
      </c>
      <c r="P32" s="1"/>
      <c r="T32" s="32">
        <f t="shared" si="26"/>
        <v>2.325E-2</v>
      </c>
    </row>
    <row r="33" spans="1:20" x14ac:dyDescent="0.2">
      <c r="A33" s="4" t="s">
        <v>154</v>
      </c>
      <c r="B33" s="3">
        <v>126.9</v>
      </c>
      <c r="C33" s="3">
        <v>126.7</v>
      </c>
      <c r="D33" s="3"/>
      <c r="E33" s="3">
        <f t="shared" si="47"/>
        <v>126.80000000000001</v>
      </c>
      <c r="F33" s="3">
        <v>127.1</v>
      </c>
      <c r="G33" s="3">
        <v>126.9</v>
      </c>
      <c r="H33" s="3"/>
      <c r="I33" s="3">
        <f t="shared" si="48"/>
        <v>127</v>
      </c>
      <c r="J33" s="2">
        <f t="shared" si="49"/>
        <v>199.99999999998863</v>
      </c>
      <c r="K33" s="10">
        <v>43173.708333333336</v>
      </c>
      <c r="L33" s="10">
        <v>43180.708333333336</v>
      </c>
      <c r="M33" s="1">
        <v>10080</v>
      </c>
      <c r="N33" s="1">
        <v>10.08</v>
      </c>
      <c r="O33" s="3">
        <f t="shared" si="55"/>
        <v>19.841269841268712</v>
      </c>
      <c r="P33" s="1"/>
      <c r="T33" s="32">
        <f t="shared" si="26"/>
        <v>9.2999999999994719E-3</v>
      </c>
    </row>
    <row r="34" spans="1:20" x14ac:dyDescent="0.2">
      <c r="A34" s="4" t="s">
        <v>155</v>
      </c>
      <c r="B34" s="3">
        <v>125.6</v>
      </c>
      <c r="C34" s="3">
        <v>125.3</v>
      </c>
      <c r="D34" s="3"/>
      <c r="E34" s="3">
        <f t="shared" si="47"/>
        <v>125.44999999999999</v>
      </c>
      <c r="F34" s="3"/>
      <c r="G34" s="3"/>
      <c r="H34" s="3"/>
      <c r="I34" s="3"/>
      <c r="J34" s="2"/>
      <c r="K34" s="10">
        <v>43180.708333333336</v>
      </c>
      <c r="L34" s="10">
        <v>43187.708333333336</v>
      </c>
      <c r="M34" s="1">
        <v>10080</v>
      </c>
      <c r="N34" s="1">
        <v>10.08</v>
      </c>
      <c r="O34" s="3"/>
      <c r="P34" s="1"/>
    </row>
    <row r="35" spans="1:20" x14ac:dyDescent="0.2">
      <c r="A35" s="4" t="s">
        <v>158</v>
      </c>
      <c r="B35" s="3">
        <v>124.3</v>
      </c>
      <c r="C35" s="3">
        <v>124.2</v>
      </c>
      <c r="E35" s="3">
        <f t="shared" si="47"/>
        <v>124.25</v>
      </c>
      <c r="F35" s="2"/>
      <c r="G35" s="2"/>
      <c r="H35" s="2"/>
      <c r="I35" s="2"/>
      <c r="J35" s="2"/>
      <c r="K35" s="10">
        <v>43187.708333333336</v>
      </c>
      <c r="L35" s="10">
        <v>43201.708333333336</v>
      </c>
      <c r="M35" s="1">
        <v>20160</v>
      </c>
      <c r="N35" s="1">
        <v>10.08</v>
      </c>
      <c r="O35" s="3"/>
      <c r="P35" s="1"/>
    </row>
    <row r="36" spans="1:20" x14ac:dyDescent="0.2">
      <c r="A36" s="4" t="s">
        <v>159</v>
      </c>
      <c r="B36" s="3">
        <v>125.8</v>
      </c>
      <c r="C36" s="3">
        <v>125.8</v>
      </c>
      <c r="E36" s="3">
        <f t="shared" si="47"/>
        <v>125.8</v>
      </c>
      <c r="F36" s="2"/>
      <c r="G36" s="2"/>
      <c r="H36" s="2"/>
      <c r="I36" s="2"/>
      <c r="J36" s="2"/>
      <c r="K36" s="10"/>
      <c r="L36" s="10"/>
      <c r="M36" s="10"/>
      <c r="O36" s="3"/>
      <c r="P36" s="1"/>
    </row>
    <row r="37" spans="1:20" x14ac:dyDescent="0.2">
      <c r="A37" s="4" t="s">
        <v>160</v>
      </c>
      <c r="F37" s="2"/>
      <c r="G37" s="2"/>
      <c r="H37" s="2"/>
      <c r="I37" s="2"/>
      <c r="J37" s="2"/>
      <c r="K37" s="10"/>
      <c r="L37" s="10"/>
      <c r="M37" s="10"/>
      <c r="O37" s="3"/>
      <c r="P37" s="1"/>
    </row>
    <row r="38" spans="1:20" x14ac:dyDescent="0.2">
      <c r="A38" s="4" t="s">
        <v>161</v>
      </c>
      <c r="F38" s="2"/>
      <c r="G38" s="2"/>
      <c r="H38" s="2"/>
      <c r="I38" s="2"/>
      <c r="J38" s="2"/>
      <c r="K38" s="10"/>
      <c r="L38" s="10"/>
      <c r="M38" s="10"/>
      <c r="O38" s="3"/>
      <c r="P38" s="1"/>
    </row>
    <row r="39" spans="1:20" x14ac:dyDescent="0.2">
      <c r="A39" s="9"/>
      <c r="F39" s="2"/>
      <c r="G39" s="2"/>
      <c r="H39" s="2"/>
      <c r="I39" s="2"/>
      <c r="J39" s="2"/>
      <c r="K39" s="10"/>
      <c r="L39" s="10"/>
      <c r="M39" s="10"/>
      <c r="O39" s="3"/>
      <c r="P39" s="1"/>
    </row>
    <row r="40" spans="1:20" x14ac:dyDescent="0.2">
      <c r="A40" s="9"/>
      <c r="F40" s="2"/>
      <c r="G40" s="2"/>
      <c r="H40" s="2"/>
      <c r="I40" s="2"/>
      <c r="J40" s="2"/>
      <c r="K40" s="10"/>
      <c r="L40" s="10"/>
      <c r="M40" s="10"/>
      <c r="O40" s="3"/>
      <c r="P40" s="1"/>
    </row>
    <row r="41" spans="1:20" x14ac:dyDescent="0.2">
      <c r="A41" s="9"/>
      <c r="F41" s="2"/>
      <c r="G41" s="2"/>
      <c r="H41" s="2"/>
      <c r="I41" s="2"/>
      <c r="J41" s="2"/>
      <c r="K41" s="11"/>
      <c r="L41" s="11"/>
      <c r="M41" s="11"/>
      <c r="N41" s="12"/>
      <c r="O41" s="12"/>
      <c r="P41" s="1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8"/>
  <sheetViews>
    <sheetView workbookViewId="0">
      <pane xSplit="1" ySplit="2" topLeftCell="AW3" activePane="bottomRight" state="frozen"/>
      <selection pane="topRight" activeCell="B1" sqref="B1"/>
      <selection pane="bottomLeft" activeCell="A3" sqref="A3"/>
      <selection pane="bottomRight" activeCell="BI12" sqref="BI12"/>
    </sheetView>
  </sheetViews>
  <sheetFormatPr defaultRowHeight="12.75" x14ac:dyDescent="0.2"/>
  <cols>
    <col min="1" max="1" width="9.28515625" bestFit="1" customWidth="1"/>
    <col min="2" max="2" width="17" bestFit="1" customWidth="1"/>
    <col min="3" max="4" width="17.5703125" bestFit="1" customWidth="1"/>
    <col min="5" max="5" width="14.28515625" bestFit="1" customWidth="1"/>
    <col min="6" max="6" width="17.85546875" customWidth="1"/>
    <col min="7" max="7" width="17.7109375" customWidth="1"/>
    <col min="8" max="8" width="17.140625" customWidth="1"/>
    <col min="9" max="9" width="16.140625" customWidth="1"/>
    <col min="10" max="10" width="14.85546875" bestFit="1" customWidth="1"/>
    <col min="11" max="12" width="14.7109375" bestFit="1" customWidth="1"/>
    <col min="13" max="13" width="20.28515625" bestFit="1" customWidth="1"/>
    <col min="14" max="14" width="16.5703125" bestFit="1" customWidth="1"/>
    <col min="15" max="15" width="22.7109375" bestFit="1" customWidth="1"/>
    <col min="16" max="16" width="8" bestFit="1" customWidth="1"/>
    <col min="17" max="17" width="8.140625" bestFit="1" customWidth="1"/>
    <col min="18" max="18" width="3.5703125" bestFit="1" customWidth="1"/>
    <col min="19" max="19" width="22.85546875" customWidth="1"/>
    <col min="20" max="20" width="32.5703125" customWidth="1"/>
    <col min="21" max="21" width="14.7109375" customWidth="1"/>
    <col min="22" max="22" width="11.85546875" bestFit="1" customWidth="1"/>
    <col min="23" max="23" width="16.42578125" bestFit="1" customWidth="1"/>
    <col min="24" max="24" width="14.140625" bestFit="1" customWidth="1"/>
    <col min="25" max="25" width="14.140625" customWidth="1"/>
    <col min="26" max="26" width="11.5703125" bestFit="1" customWidth="1"/>
    <col min="27" max="27" width="20.85546875" bestFit="1" customWidth="1"/>
    <col min="28" max="28" width="11.5703125" bestFit="1" customWidth="1"/>
    <col min="29" max="29" width="20.85546875" bestFit="1" customWidth="1"/>
    <col min="30" max="43" width="20.85546875" customWidth="1"/>
    <col min="44" max="44" width="12.85546875" customWidth="1"/>
    <col min="45" max="45" width="20.85546875" bestFit="1" customWidth="1"/>
    <col min="46" max="47" width="20.85546875" customWidth="1"/>
    <col min="48" max="49" width="15.140625" customWidth="1"/>
    <col min="50" max="50" width="10.42578125" bestFit="1" customWidth="1"/>
    <col min="53" max="53" width="9.5703125" bestFit="1" customWidth="1"/>
    <col min="54" max="54" width="9.140625" customWidth="1"/>
    <col min="55" max="55" width="8.140625" bestFit="1" customWidth="1"/>
    <col min="56" max="56" width="19.42578125" bestFit="1" customWidth="1"/>
    <col min="57" max="57" width="17.42578125" bestFit="1" customWidth="1"/>
    <col min="58" max="58" width="18" bestFit="1" customWidth="1"/>
    <col min="59" max="59" width="12" bestFit="1" customWidth="1"/>
    <col min="60" max="60" width="12.5703125" bestFit="1" customWidth="1"/>
    <col min="61" max="61" width="12" bestFit="1" customWidth="1"/>
  </cols>
  <sheetData>
    <row r="1" spans="1:71" ht="15.75" x14ac:dyDescent="0.25">
      <c r="B1" s="13" t="s">
        <v>39</v>
      </c>
      <c r="C1" s="13" t="s">
        <v>15</v>
      </c>
      <c r="F1" s="13" t="s">
        <v>39</v>
      </c>
      <c r="G1" s="13" t="s">
        <v>15</v>
      </c>
      <c r="I1" s="8"/>
      <c r="K1" s="8"/>
      <c r="L1" s="8"/>
      <c r="M1" s="8"/>
      <c r="N1" s="5" t="s">
        <v>8</v>
      </c>
      <c r="P1" s="6"/>
      <c r="Q1" s="6"/>
      <c r="S1" s="14" t="s">
        <v>24</v>
      </c>
      <c r="T1" s="14" t="s">
        <v>16</v>
      </c>
      <c r="U1" s="14"/>
      <c r="V1" s="15"/>
      <c r="W1" s="15"/>
      <c r="X1" s="15"/>
      <c r="Y1" s="15"/>
      <c r="Z1" s="14" t="s">
        <v>21</v>
      </c>
      <c r="AA1" s="14" t="s">
        <v>23</v>
      </c>
      <c r="AB1" s="14" t="s">
        <v>21</v>
      </c>
      <c r="AC1" s="14" t="s">
        <v>27</v>
      </c>
      <c r="AD1" s="14" t="s">
        <v>21</v>
      </c>
      <c r="AE1" s="14" t="s">
        <v>57</v>
      </c>
      <c r="AF1" s="14" t="s">
        <v>21</v>
      </c>
      <c r="AG1" s="14" t="s">
        <v>59</v>
      </c>
      <c r="AH1" s="14" t="s">
        <v>21</v>
      </c>
      <c r="AI1" s="14" t="s">
        <v>117</v>
      </c>
      <c r="AJ1" s="14" t="s">
        <v>21</v>
      </c>
      <c r="AK1" s="14" t="s">
        <v>61</v>
      </c>
      <c r="AL1" s="14" t="s">
        <v>21</v>
      </c>
      <c r="AM1" s="14" t="s">
        <v>63</v>
      </c>
      <c r="AN1" s="14" t="s">
        <v>21</v>
      </c>
      <c r="AO1" s="14" t="s">
        <v>119</v>
      </c>
      <c r="AP1" s="14" t="s">
        <v>21</v>
      </c>
      <c r="AQ1" s="14" t="s">
        <v>31</v>
      </c>
      <c r="AR1" s="14" t="s">
        <v>21</v>
      </c>
      <c r="AS1" s="14" t="s">
        <v>29</v>
      </c>
      <c r="AT1" s="14" t="s">
        <v>21</v>
      </c>
      <c r="AU1" s="14" t="s">
        <v>66</v>
      </c>
      <c r="AV1" s="14"/>
      <c r="AW1" s="14"/>
      <c r="AX1" s="16" t="s">
        <v>33</v>
      </c>
      <c r="AY1" s="16" t="s">
        <v>34</v>
      </c>
      <c r="AZ1" s="16" t="s">
        <v>35</v>
      </c>
      <c r="BA1" s="37"/>
      <c r="BB1" s="37"/>
      <c r="BC1" s="37"/>
      <c r="BD1" s="16" t="s">
        <v>36</v>
      </c>
      <c r="BE1" s="16" t="s">
        <v>37</v>
      </c>
      <c r="BF1" s="16" t="s">
        <v>38</v>
      </c>
      <c r="BG1" s="14" t="s">
        <v>36</v>
      </c>
      <c r="BH1" s="14" t="s">
        <v>37</v>
      </c>
      <c r="BI1" s="14" t="s">
        <v>38</v>
      </c>
      <c r="BJ1" s="24"/>
      <c r="BK1" s="16" t="s">
        <v>33</v>
      </c>
      <c r="BL1" s="16" t="s">
        <v>35</v>
      </c>
      <c r="BM1" s="16" t="s">
        <v>34</v>
      </c>
      <c r="BN1" s="16" t="s">
        <v>36</v>
      </c>
      <c r="BO1" s="16" t="s">
        <v>38</v>
      </c>
      <c r="BP1" s="16" t="s">
        <v>37</v>
      </c>
      <c r="BQ1" s="14" t="s">
        <v>36</v>
      </c>
      <c r="BR1" s="14" t="s">
        <v>38</v>
      </c>
      <c r="BS1" s="14" t="s">
        <v>37</v>
      </c>
    </row>
    <row r="2" spans="1:71" ht="15.75" x14ac:dyDescent="0.25">
      <c r="A2" s="5" t="s">
        <v>1</v>
      </c>
      <c r="B2" s="5" t="s">
        <v>9</v>
      </c>
      <c r="C2" s="5" t="s">
        <v>10</v>
      </c>
      <c r="D2" s="5" t="s">
        <v>11</v>
      </c>
      <c r="E2" s="5" t="s">
        <v>0</v>
      </c>
      <c r="F2" s="7" t="s">
        <v>112</v>
      </c>
      <c r="G2" s="7" t="s">
        <v>113</v>
      </c>
      <c r="H2" s="7" t="s">
        <v>114</v>
      </c>
      <c r="I2" s="7" t="s">
        <v>115</v>
      </c>
      <c r="J2" s="7" t="s">
        <v>13</v>
      </c>
      <c r="K2" s="5" t="s">
        <v>2</v>
      </c>
      <c r="L2" s="5" t="s">
        <v>3</v>
      </c>
      <c r="M2" s="5" t="s">
        <v>12</v>
      </c>
      <c r="N2" s="7" t="s">
        <v>7</v>
      </c>
      <c r="O2" s="6" t="s">
        <v>14</v>
      </c>
      <c r="P2" s="5" t="s">
        <v>4</v>
      </c>
      <c r="Q2" s="5" t="s">
        <v>5</v>
      </c>
      <c r="R2" s="5" t="s">
        <v>6</v>
      </c>
      <c r="S2" s="14" t="s">
        <v>25</v>
      </c>
      <c r="T2" s="14" t="s">
        <v>19</v>
      </c>
      <c r="U2" s="14" t="s">
        <v>93</v>
      </c>
      <c r="V2" s="14" t="s">
        <v>17</v>
      </c>
      <c r="W2" s="14" t="s">
        <v>81</v>
      </c>
      <c r="X2" s="14" t="s">
        <v>18</v>
      </c>
      <c r="Y2" s="14" t="s">
        <v>82</v>
      </c>
      <c r="Z2" s="14" t="s">
        <v>20</v>
      </c>
      <c r="AA2" s="14" t="s">
        <v>22</v>
      </c>
      <c r="AB2" s="14" t="s">
        <v>26</v>
      </c>
      <c r="AC2" s="14" t="s">
        <v>22</v>
      </c>
      <c r="AD2" s="14" t="s">
        <v>56</v>
      </c>
      <c r="AE2" s="14" t="s">
        <v>22</v>
      </c>
      <c r="AF2" s="14" t="s">
        <v>58</v>
      </c>
      <c r="AG2" s="14" t="s">
        <v>22</v>
      </c>
      <c r="AH2" s="14" t="s">
        <v>116</v>
      </c>
      <c r="AI2" s="14" t="s">
        <v>22</v>
      </c>
      <c r="AJ2" s="14" t="s">
        <v>60</v>
      </c>
      <c r="AK2" s="14" t="s">
        <v>22</v>
      </c>
      <c r="AL2" s="14" t="s">
        <v>62</v>
      </c>
      <c r="AM2" s="14" t="s">
        <v>22</v>
      </c>
      <c r="AN2" s="14" t="s">
        <v>118</v>
      </c>
      <c r="AO2" s="14" t="s">
        <v>22</v>
      </c>
      <c r="AP2" s="14" t="s">
        <v>30</v>
      </c>
      <c r="AQ2" s="14" t="s">
        <v>22</v>
      </c>
      <c r="AR2" s="14" t="s">
        <v>28</v>
      </c>
      <c r="AS2" s="14" t="s">
        <v>22</v>
      </c>
      <c r="AT2" s="14" t="s">
        <v>65</v>
      </c>
      <c r="AU2" s="14" t="s">
        <v>22</v>
      </c>
      <c r="AV2" s="14" t="s">
        <v>78</v>
      </c>
      <c r="AW2" s="14" t="s">
        <v>79</v>
      </c>
      <c r="AX2" s="16" t="s">
        <v>83</v>
      </c>
      <c r="AY2" s="16" t="s">
        <v>83</v>
      </c>
      <c r="AZ2" s="16" t="s">
        <v>83</v>
      </c>
      <c r="BA2" s="37"/>
      <c r="BB2" s="37"/>
      <c r="BC2" s="37"/>
      <c r="BD2" s="16" t="s">
        <v>83</v>
      </c>
      <c r="BE2" s="16" t="s">
        <v>83</v>
      </c>
      <c r="BF2" s="16" t="s">
        <v>83</v>
      </c>
      <c r="BG2" s="14" t="s">
        <v>32</v>
      </c>
      <c r="BH2" s="14" t="s">
        <v>32</v>
      </c>
      <c r="BI2" s="14" t="s">
        <v>32</v>
      </c>
      <c r="BJ2" s="24"/>
      <c r="BK2" s="16" t="s">
        <v>83</v>
      </c>
      <c r="BL2" s="16" t="s">
        <v>83</v>
      </c>
      <c r="BM2" s="16" t="s">
        <v>83</v>
      </c>
      <c r="BN2" s="16" t="s">
        <v>83</v>
      </c>
      <c r="BO2" s="16" t="s">
        <v>83</v>
      </c>
      <c r="BP2" s="16" t="s">
        <v>83</v>
      </c>
      <c r="BQ2" s="14" t="s">
        <v>32</v>
      </c>
      <c r="BR2" s="14" t="s">
        <v>32</v>
      </c>
      <c r="BS2" s="14" t="s">
        <v>32</v>
      </c>
    </row>
    <row r="3" spans="1:71" s="1" customFormat="1" x14ac:dyDescent="0.2">
      <c r="A3" s="19" t="s">
        <v>48</v>
      </c>
      <c r="B3" s="3">
        <v>125.1</v>
      </c>
      <c r="C3" s="3">
        <v>124.1</v>
      </c>
      <c r="D3" s="3"/>
      <c r="E3" s="3">
        <f>AVERAGE(B3:D3)</f>
        <v>124.6</v>
      </c>
      <c r="F3" s="3">
        <v>127.2</v>
      </c>
      <c r="G3" s="3">
        <v>126.4</v>
      </c>
      <c r="H3" s="3"/>
      <c r="I3" s="3">
        <f t="shared" ref="I3:I33" si="0">AVERAGE(F3:H3)</f>
        <v>126.80000000000001</v>
      </c>
      <c r="J3" s="18">
        <f t="shared" ref="J3:J30" si="1">(I3-E3) *1000</f>
        <v>2200.0000000000173</v>
      </c>
      <c r="K3" s="10">
        <v>42976.75</v>
      </c>
      <c r="L3" s="10">
        <v>42984.708333333336</v>
      </c>
      <c r="M3" s="1">
        <v>11460</v>
      </c>
      <c r="N3" s="1">
        <f>M3*0.001</f>
        <v>11.46</v>
      </c>
      <c r="O3" s="3">
        <f t="shared" ref="O3:O8" si="2">J3/N3</f>
        <v>191.9720767888322</v>
      </c>
      <c r="S3" s="1">
        <v>50.24</v>
      </c>
      <c r="T3" s="1">
        <f t="shared" ref="T3:T7" si="3">(I3/S3)*2</f>
        <v>5.047770700636943</v>
      </c>
      <c r="U3" s="1">
        <f>T3/I3</f>
        <v>3.9808917197452227E-2</v>
      </c>
      <c r="V3" s="1">
        <v>30</v>
      </c>
      <c r="W3" s="18">
        <v>50</v>
      </c>
      <c r="X3" s="1">
        <f>($T3/$V3)*1000</f>
        <v>168.25902335456476</v>
      </c>
      <c r="Y3" s="17">
        <f>($T3/$W3)*1000</f>
        <v>100.95541401273886</v>
      </c>
      <c r="Z3" s="1">
        <v>0.25294115266650963</v>
      </c>
      <c r="AA3" s="1">
        <f>(((Z3/$X3)*$G3)/$N3)*1000</f>
        <v>16.580727654339107</v>
      </c>
      <c r="AB3" s="1">
        <v>-1.2692009953111705E-2</v>
      </c>
      <c r="AC3" s="1">
        <f>(((AB3/$X3)*$G3)/$N3)*1000</f>
        <v>-0.83198308460373305</v>
      </c>
      <c r="AD3" s="1">
        <v>-3.1713499685095403E-3</v>
      </c>
      <c r="AE3" s="1">
        <f>(((AD3/$X3)*$G3)/$N3)*1000</f>
        <v>-0.20788744563753153</v>
      </c>
      <c r="AF3" s="1">
        <v>2.511214946289364E-3</v>
      </c>
      <c r="AG3" s="1">
        <f>(((AF3/$X3)*$G3)/$N3)*1000</f>
        <v>0.16461445939889069</v>
      </c>
      <c r="AJ3" s="1">
        <v>-2.7642585773127504E-2</v>
      </c>
      <c r="AK3" s="1">
        <f>(((AJ3/$X3)*$G3)/$N3)*1000</f>
        <v>-1.8120190468580133</v>
      </c>
      <c r="AL3" s="21" t="s">
        <v>64</v>
      </c>
      <c r="AM3" s="21" t="s">
        <v>64</v>
      </c>
      <c r="AN3" s="21"/>
      <c r="AO3" s="21"/>
      <c r="AP3" s="21" t="s">
        <v>64</v>
      </c>
      <c r="AQ3" s="21" t="s">
        <v>64</v>
      </c>
      <c r="AR3" s="1">
        <v>4.1776858545795603E-3</v>
      </c>
      <c r="AS3" s="1">
        <f>(((AR3/$X3)*$G3)/$N3)*1000</f>
        <v>0.27385449401939138</v>
      </c>
      <c r="AT3" s="1">
        <v>3.9510432267542139E-3</v>
      </c>
      <c r="AU3" s="1">
        <f>(((AT3/$X3)*$G3)/$N3)*1000</f>
        <v>0.25899767990583189</v>
      </c>
      <c r="AV3" s="22">
        <v>40</v>
      </c>
      <c r="AW3" s="22">
        <v>621</v>
      </c>
      <c r="AX3" s="23">
        <v>0</v>
      </c>
      <c r="AY3" s="23">
        <v>0.64</v>
      </c>
      <c r="AZ3" s="23">
        <v>0.43</v>
      </c>
      <c r="BA3" s="38"/>
      <c r="BB3" s="38"/>
      <c r="BC3" s="38"/>
      <c r="BD3" s="1">
        <v>0</v>
      </c>
      <c r="BE3" s="1">
        <v>0.65</v>
      </c>
      <c r="BF3" s="1">
        <v>0.59</v>
      </c>
      <c r="BG3" s="3">
        <f>((((BD3-$AX$3)/$X3)*$I3)/$N3)*1000*0.5</f>
        <v>0</v>
      </c>
      <c r="BH3" s="3">
        <f>((((BE3-$AY$3)/$X3)*$I3)/$N3)*1000*0.5</f>
        <v>0.32879581151832488</v>
      </c>
      <c r="BI3" s="3">
        <f>((((BF3-$AZ$3)/$X3)*$I3)/$N3)*1000*0.5</f>
        <v>5.2607329842931927</v>
      </c>
      <c r="BJ3" s="24"/>
      <c r="BK3" s="23">
        <v>1.5880000000000001</v>
      </c>
      <c r="BL3" s="23">
        <v>1.9970000000000001</v>
      </c>
      <c r="BM3" s="23">
        <v>0.4083</v>
      </c>
      <c r="BN3">
        <v>1.532</v>
      </c>
      <c r="BO3">
        <v>2.0579999999999998</v>
      </c>
      <c r="BP3" s="25">
        <v>0.52549999999999997</v>
      </c>
      <c r="BQ3" s="1">
        <f>((((BN3-$BK$3)/$Y3)*$I3)/$N3)*1000</f>
        <v>-6.1375218150087312</v>
      </c>
      <c r="BR3" s="1">
        <f>((((BO3-$BL$3)/$Y3)*$I3)/$N3)*1000</f>
        <v>6.6855148342059021</v>
      </c>
      <c r="BS3" s="25">
        <f>((((BP3-$BM$3)/$Y3)*$I3)/$N3)*1000</f>
        <v>12.844956369982546</v>
      </c>
    </row>
    <row r="4" spans="1:71" s="1" customFormat="1" x14ac:dyDescent="0.2">
      <c r="A4" s="19" t="s">
        <v>49</v>
      </c>
      <c r="B4" s="3">
        <v>124.7</v>
      </c>
      <c r="C4" s="3">
        <v>124.9</v>
      </c>
      <c r="D4" s="3"/>
      <c r="E4" s="3">
        <f>AVERAGE(B4:D4)</f>
        <v>124.80000000000001</v>
      </c>
      <c r="F4" s="3">
        <v>125.5</v>
      </c>
      <c r="G4" s="3">
        <v>125.7</v>
      </c>
      <c r="H4" s="3"/>
      <c r="I4" s="3">
        <f t="shared" si="0"/>
        <v>125.6</v>
      </c>
      <c r="J4" s="18">
        <f t="shared" si="1"/>
        <v>799.99999999998295</v>
      </c>
      <c r="K4" s="10">
        <v>42984.708333333336</v>
      </c>
      <c r="L4" s="10">
        <v>42991.708333333336</v>
      </c>
      <c r="M4" s="1">
        <v>10080</v>
      </c>
      <c r="N4" s="1">
        <f t="shared" ref="N4:N5" si="4">M4*0.001</f>
        <v>10.08</v>
      </c>
      <c r="O4" s="3">
        <f t="shared" si="2"/>
        <v>79.365079365077676</v>
      </c>
      <c r="S4" s="1">
        <v>50.24</v>
      </c>
      <c r="T4" s="1">
        <f t="shared" si="3"/>
        <v>5</v>
      </c>
      <c r="U4" s="1">
        <f t="shared" ref="U4:U10" si="5">T4/I4</f>
        <v>3.9808917197452234E-2</v>
      </c>
      <c r="V4" s="1">
        <v>30</v>
      </c>
      <c r="W4" s="18">
        <v>50</v>
      </c>
      <c r="X4" s="1">
        <f t="shared" ref="X4:X7" si="6">($T4/$V4)*1000</f>
        <v>166.66666666666666</v>
      </c>
      <c r="Y4" s="17">
        <f t="shared" ref="Y4:Y10" si="7">($T4/$W4)*1000</f>
        <v>100</v>
      </c>
      <c r="Z4" s="1">
        <v>0.1420580891468366</v>
      </c>
      <c r="AA4" s="1">
        <f>(((Z4/$X4)*$G4)/$N4)*1000</f>
        <v>10.628989170093666</v>
      </c>
      <c r="AB4" s="1">
        <v>2.4895109005413474E-2</v>
      </c>
      <c r="AC4" s="1">
        <f t="shared" ref="AC4:AC10" si="8">(((AB4/$X4)*$G4)/$N4)*1000</f>
        <v>1.8626876202264726</v>
      </c>
      <c r="AD4" s="1">
        <v>-6.4821918070201434E-4</v>
      </c>
      <c r="AE4" s="1">
        <f t="shared" ref="AE4:AE10" si="9">(((AD4/$X4)*$G4)/$N4)*1000</f>
        <v>-4.8500685127525721E-2</v>
      </c>
      <c r="AF4" s="1">
        <v>1.2838857495199085E-2</v>
      </c>
      <c r="AG4" s="1">
        <f t="shared" ref="AG4:AG10" si="10">(((AF4/$X4)*$G4)/$N4)*1000</f>
        <v>0.96062165901578878</v>
      </c>
      <c r="AJ4" s="1">
        <v>-1.277968308793942E-2</v>
      </c>
      <c r="AK4" s="1">
        <f t="shared" ref="AK4:AK9" si="11">(((AJ4/$X4)*$G4)/$N4)*1000</f>
        <v>-0.956194145329753</v>
      </c>
      <c r="AL4" s="21" t="s">
        <v>64</v>
      </c>
      <c r="AM4" s="21" t="s">
        <v>64</v>
      </c>
      <c r="AN4" s="21"/>
      <c r="AO4" s="21"/>
      <c r="AP4" s="21" t="s">
        <v>64</v>
      </c>
      <c r="AQ4" s="21" t="s">
        <v>64</v>
      </c>
      <c r="AR4" s="1">
        <v>8.8486718892281102E-3</v>
      </c>
      <c r="AS4" s="1">
        <f t="shared" ref="AS4:AS10" si="12">(((AR4/$X4)*$G4)/$N4)*1000</f>
        <v>0.66207027171188904</v>
      </c>
      <c r="AT4" s="1">
        <v>5.7483757594156693E-4</v>
      </c>
      <c r="AU4" s="1">
        <f t="shared" ref="AU4:AU10" si="13">(((AT4/$X4)*$G4)/$N4)*1000</f>
        <v>4.3010168628485099E-2</v>
      </c>
      <c r="BD4" s="1">
        <v>0.28000000000000003</v>
      </c>
      <c r="BE4" s="1">
        <v>0.72</v>
      </c>
      <c r="BF4" s="1">
        <v>0.67</v>
      </c>
      <c r="BG4" s="3">
        <f t="shared" ref="BG4:BG10" si="14">((((BD4-$AX$3)/$X4)*$I4)/$N4)*1000*0.5</f>
        <v>10.466666666666667</v>
      </c>
      <c r="BH4" s="3">
        <f t="shared" ref="BH4:BH10" si="15">((((BE4-$AY$3)/$X4)*$I4)/$N4)*1000*0.5</f>
        <v>2.9904761904761892</v>
      </c>
      <c r="BI4" s="3">
        <f t="shared" ref="BI4:BI10" si="16">((((BF4-$AZ$3)/$X4)*$I4)/$N4)*1000*0.5</f>
        <v>8.9714285714285733</v>
      </c>
      <c r="BJ4" s="24"/>
      <c r="BN4">
        <v>0.99409999999999998</v>
      </c>
      <c r="BO4">
        <v>1.4850000000000001</v>
      </c>
      <c r="BP4" s="25">
        <v>0.49049999999999999</v>
      </c>
      <c r="BQ4" s="1">
        <f t="shared" ref="BQ4:BQ10" si="17">((((BN4-$BK$3)/$Y4)*$I4)/$N4)*1000</f>
        <v>-74.001825396825396</v>
      </c>
      <c r="BR4" s="1">
        <f t="shared" ref="BR4:BR10" si="18">((((BO4-$BL$3)/$Y4)*$I4)/$N4)*1000</f>
        <v>-63.79682539682539</v>
      </c>
      <c r="BS4" s="25">
        <f t="shared" ref="BS4:BS10" si="19">((((BP4-$BM$3)/$Y4)*$I4)/$N4)*1000</f>
        <v>10.24238095238095</v>
      </c>
    </row>
    <row r="5" spans="1:71" s="1" customFormat="1" x14ac:dyDescent="0.2">
      <c r="A5" s="19" t="s">
        <v>50</v>
      </c>
      <c r="B5" s="3">
        <v>125.1</v>
      </c>
      <c r="C5" s="3">
        <v>125.1</v>
      </c>
      <c r="D5" s="3"/>
      <c r="E5" s="3">
        <f>AVERAGE(B5:D5)</f>
        <v>125.1</v>
      </c>
      <c r="F5" s="3">
        <v>127.2</v>
      </c>
      <c r="G5" s="3">
        <v>127.2</v>
      </c>
      <c r="H5" s="3"/>
      <c r="I5" s="3">
        <f t="shared" si="0"/>
        <v>127.2</v>
      </c>
      <c r="J5" s="18">
        <f t="shared" si="1"/>
        <v>2100.0000000000086</v>
      </c>
      <c r="K5" s="10">
        <v>42991.708333333336</v>
      </c>
      <c r="L5" s="10">
        <v>42998.708333333336</v>
      </c>
      <c r="M5" s="1">
        <v>10080</v>
      </c>
      <c r="N5" s="1">
        <f t="shared" si="4"/>
        <v>10.08</v>
      </c>
      <c r="O5" s="3">
        <f t="shared" si="2"/>
        <v>208.3333333333342</v>
      </c>
      <c r="S5" s="1">
        <v>50.24</v>
      </c>
      <c r="T5" s="1">
        <f t="shared" si="3"/>
        <v>5.0636942675159231</v>
      </c>
      <c r="U5" s="1">
        <f t="shared" si="5"/>
        <v>3.9808917197452227E-2</v>
      </c>
      <c r="V5" s="1">
        <v>30</v>
      </c>
      <c r="W5" s="18">
        <v>50</v>
      </c>
      <c r="X5" s="1">
        <f t="shared" si="6"/>
        <v>168.78980891719743</v>
      </c>
      <c r="Y5" s="17">
        <f t="shared" si="7"/>
        <v>101.27388535031847</v>
      </c>
      <c r="Z5" s="1">
        <v>0.24471418863911298</v>
      </c>
      <c r="AA5" s="1">
        <f t="shared" ref="AA5:AA10" si="20">(((Z5/$X5)*$G5)/$N5)*1000</f>
        <v>18.295298864924163</v>
      </c>
      <c r="AB5" s="1">
        <v>3.0734597849588541E-2</v>
      </c>
      <c r="AC5" s="1">
        <f t="shared" si="8"/>
        <v>2.2977770773263817</v>
      </c>
      <c r="AD5" s="1">
        <v>-5.8221892168187628E-3</v>
      </c>
      <c r="AE5" s="1">
        <f t="shared" si="9"/>
        <v>-0.43527795573359329</v>
      </c>
      <c r="AF5" s="1">
        <v>-4.7840293000166678E-2</v>
      </c>
      <c r="AG5" s="1">
        <f t="shared" si="10"/>
        <v>-3.5766314290600807</v>
      </c>
      <c r="AJ5" s="1">
        <v>-2.6626721983627699E-2</v>
      </c>
      <c r="AK5" s="1">
        <f t="shared" si="11"/>
        <v>-1.9906644530616902</v>
      </c>
      <c r="AL5" s="21" t="s">
        <v>64</v>
      </c>
      <c r="AM5" s="21" t="s">
        <v>64</v>
      </c>
      <c r="AN5" s="21"/>
      <c r="AO5" s="21"/>
      <c r="AP5" s="21" t="s">
        <v>64</v>
      </c>
      <c r="AQ5" s="21" t="s">
        <v>64</v>
      </c>
      <c r="AR5" s="1">
        <v>9.7270119304521119E-3</v>
      </c>
      <c r="AS5" s="1">
        <f t="shared" si="12"/>
        <v>0.72720993956237223</v>
      </c>
      <c r="AT5" s="1">
        <v>4.7607576780513194E-2</v>
      </c>
      <c r="AU5" s="1">
        <f t="shared" si="13"/>
        <v>3.5592331212097967</v>
      </c>
      <c r="BD5" s="1">
        <v>0</v>
      </c>
      <c r="BE5" s="1">
        <v>0.75</v>
      </c>
      <c r="BF5" s="1">
        <v>1</v>
      </c>
      <c r="BG5" s="3">
        <f t="shared" si="14"/>
        <v>0</v>
      </c>
      <c r="BH5" s="3">
        <f t="shared" si="15"/>
        <v>4.1119047619047624</v>
      </c>
      <c r="BI5" s="3">
        <f t="shared" si="16"/>
        <v>21.30714285714286</v>
      </c>
      <c r="BJ5" s="24"/>
      <c r="BN5">
        <v>1.3660000000000001</v>
      </c>
      <c r="BO5">
        <v>1.968</v>
      </c>
      <c r="BP5" s="25">
        <v>0.60240000000000005</v>
      </c>
      <c r="BQ5" s="1">
        <f t="shared" si="17"/>
        <v>-27.661904761904761</v>
      </c>
      <c r="BR5" s="1">
        <f t="shared" si="18"/>
        <v>-3.6134920634920804</v>
      </c>
      <c r="BS5" s="25">
        <f t="shared" si="19"/>
        <v>24.185476190476198</v>
      </c>
    </row>
    <row r="6" spans="1:71" s="1" customFormat="1" x14ac:dyDescent="0.2">
      <c r="A6" s="19" t="s">
        <v>51</v>
      </c>
      <c r="B6" s="3">
        <v>126.4</v>
      </c>
      <c r="C6" s="3">
        <v>126.4</v>
      </c>
      <c r="D6" s="3"/>
      <c r="E6" s="3">
        <f t="shared" ref="E6:E36" si="21">AVERAGE(B6:D6)</f>
        <v>126.4</v>
      </c>
      <c r="F6" s="3">
        <v>127</v>
      </c>
      <c r="G6" s="3">
        <v>127.1</v>
      </c>
      <c r="H6" s="3"/>
      <c r="I6" s="3">
        <f t="shared" si="0"/>
        <v>127.05</v>
      </c>
      <c r="J6" s="18">
        <f t="shared" si="1"/>
        <v>649.99999999999147</v>
      </c>
      <c r="K6" s="10">
        <v>42998.708333333336</v>
      </c>
      <c r="L6" s="10">
        <v>43005.708333333336</v>
      </c>
      <c r="M6" s="1">
        <v>10080</v>
      </c>
      <c r="N6" s="1">
        <v>10.08</v>
      </c>
      <c r="O6" s="3">
        <f t="shared" si="2"/>
        <v>64.484126984126135</v>
      </c>
      <c r="S6" s="1">
        <v>50.24</v>
      </c>
      <c r="T6" s="1">
        <f t="shared" si="3"/>
        <v>5.0577229299363058</v>
      </c>
      <c r="U6" s="1">
        <f t="shared" si="5"/>
        <v>3.9808917197452227E-2</v>
      </c>
      <c r="V6" s="1">
        <v>30</v>
      </c>
      <c r="W6" s="18">
        <v>50</v>
      </c>
      <c r="X6" s="1">
        <f t="shared" si="6"/>
        <v>168.59076433121021</v>
      </c>
      <c r="Y6" s="17">
        <f t="shared" si="7"/>
        <v>101.15445859872611</v>
      </c>
      <c r="Z6" s="1">
        <v>0.1084348549430928</v>
      </c>
      <c r="AA6" s="1">
        <f t="shared" si="20"/>
        <v>8.1099866941509102</v>
      </c>
      <c r="AB6" s="1">
        <v>6.1829875944822366E-2</v>
      </c>
      <c r="AC6" s="1">
        <f t="shared" si="8"/>
        <v>4.624338470104183</v>
      </c>
      <c r="AD6" s="1">
        <v>-6.8848684322218023E-3</v>
      </c>
      <c r="AE6" s="1">
        <f t="shared" si="9"/>
        <v>-0.51492844626021395</v>
      </c>
      <c r="AF6" s="1">
        <v>7.1042847710794943E-3</v>
      </c>
      <c r="AG6" s="1">
        <f t="shared" si="10"/>
        <v>0.53133888540866903</v>
      </c>
      <c r="AJ6" s="1">
        <v>1.0667525939348721E-2</v>
      </c>
      <c r="AK6" s="1">
        <f t="shared" si="11"/>
        <v>0.79783842080141631</v>
      </c>
      <c r="AL6" s="21" t="s">
        <v>64</v>
      </c>
      <c r="AM6" s="21" t="s">
        <v>64</v>
      </c>
      <c r="AN6" s="21"/>
      <c r="AO6" s="21"/>
      <c r="AP6" s="1">
        <v>2.5656984504571767E-3</v>
      </c>
      <c r="AQ6" s="1">
        <f t="shared" ref="AQ6:AQ10" si="22">(((AP6/$X6)*$G6)/$N6)*1000</f>
        <v>0.1918919917892761</v>
      </c>
      <c r="AR6" s="1">
        <v>5.9172969898311223E-3</v>
      </c>
      <c r="AS6" s="1">
        <f t="shared" si="12"/>
        <v>0.44256249411736315</v>
      </c>
      <c r="AT6" s="1">
        <v>2.490901053158856E-2</v>
      </c>
      <c r="AU6" s="1">
        <f t="shared" si="13"/>
        <v>1.862977951892544</v>
      </c>
      <c r="BD6" s="1">
        <v>0.36</v>
      </c>
      <c r="BE6" s="1">
        <v>0.74</v>
      </c>
      <c r="BF6" s="1">
        <v>0.79</v>
      </c>
      <c r="BG6" s="3">
        <f t="shared" si="14"/>
        <v>13.457142857142854</v>
      </c>
      <c r="BH6" s="3">
        <f t="shared" si="15"/>
        <v>3.7380952380952364</v>
      </c>
      <c r="BI6" s="3">
        <f t="shared" si="16"/>
        <v>13.457142857142857</v>
      </c>
      <c r="BJ6" s="24"/>
      <c r="BN6">
        <v>1.32</v>
      </c>
      <c r="BO6">
        <v>1.861</v>
      </c>
      <c r="BP6" s="25">
        <v>0.54069999999999996</v>
      </c>
      <c r="BQ6" s="1">
        <f t="shared" si="17"/>
        <v>-33.393650793650792</v>
      </c>
      <c r="BR6" s="1">
        <f t="shared" si="18"/>
        <v>-16.94603174603176</v>
      </c>
      <c r="BS6" s="25">
        <f t="shared" si="19"/>
        <v>16.497460317460312</v>
      </c>
    </row>
    <row r="7" spans="1:71" s="1" customFormat="1" x14ac:dyDescent="0.2">
      <c r="A7" s="19" t="s">
        <v>52</v>
      </c>
      <c r="B7" s="3">
        <v>124.6</v>
      </c>
      <c r="C7" s="3">
        <v>124.6</v>
      </c>
      <c r="D7" s="3"/>
      <c r="E7" s="3">
        <f t="shared" si="21"/>
        <v>124.6</v>
      </c>
      <c r="F7" s="3">
        <v>125.4</v>
      </c>
      <c r="G7" s="3">
        <v>125.8</v>
      </c>
      <c r="H7" s="3"/>
      <c r="I7" s="3">
        <f t="shared" si="0"/>
        <v>125.6</v>
      </c>
      <c r="J7" s="18">
        <f t="shared" si="1"/>
        <v>1000</v>
      </c>
      <c r="K7" s="10">
        <v>43005.708333333336</v>
      </c>
      <c r="L7" s="10">
        <v>43012.708333333336</v>
      </c>
      <c r="M7" s="1">
        <v>10080</v>
      </c>
      <c r="N7" s="1">
        <v>10.08</v>
      </c>
      <c r="O7" s="3">
        <f t="shared" si="2"/>
        <v>99.206349206349202</v>
      </c>
      <c r="S7" s="1">
        <v>50.24</v>
      </c>
      <c r="T7" s="1">
        <f t="shared" si="3"/>
        <v>5</v>
      </c>
      <c r="U7" s="1">
        <f t="shared" si="5"/>
        <v>3.9808917197452234E-2</v>
      </c>
      <c r="V7" s="1">
        <v>30</v>
      </c>
      <c r="W7" s="18">
        <v>50</v>
      </c>
      <c r="X7" s="1">
        <f t="shared" si="6"/>
        <v>166.66666666666666</v>
      </c>
      <c r="Y7" s="17">
        <f t="shared" si="7"/>
        <v>100</v>
      </c>
      <c r="Z7" s="1">
        <v>0.15302337049013115</v>
      </c>
      <c r="AA7" s="1">
        <f t="shared" si="20"/>
        <v>11.458535718844344</v>
      </c>
      <c r="AB7" s="1">
        <v>5.3203267723822001E-2</v>
      </c>
      <c r="AC7" s="1">
        <f t="shared" si="8"/>
        <v>3.9839113569385765</v>
      </c>
      <c r="AD7" s="1">
        <v>-7.8785930614022615E-4</v>
      </c>
      <c r="AE7" s="1">
        <f t="shared" si="9"/>
        <v>-5.8995655185976471E-2</v>
      </c>
      <c r="AF7" s="1">
        <v>-5.6490255642787424E-2</v>
      </c>
      <c r="AG7" s="1">
        <f t="shared" si="10"/>
        <v>-4.2300441427753919</v>
      </c>
      <c r="AJ7" s="1">
        <v>-1.1653913956563566E-2</v>
      </c>
      <c r="AK7" s="1">
        <f t="shared" si="11"/>
        <v>-0.87265617603315282</v>
      </c>
      <c r="AL7" s="21" t="s">
        <v>64</v>
      </c>
      <c r="AM7" s="21" t="s">
        <v>64</v>
      </c>
      <c r="AN7" s="21"/>
      <c r="AO7" s="21"/>
      <c r="AP7" s="1">
        <v>-2.1981099818662142E-2</v>
      </c>
      <c r="AQ7" s="1">
        <f t="shared" si="22"/>
        <v>-1.6459656888022012</v>
      </c>
      <c r="AR7" s="1">
        <v>-1.225656307472589E-2</v>
      </c>
      <c r="AS7" s="1">
        <f t="shared" si="12"/>
        <v>-0.91778311595268891</v>
      </c>
      <c r="AT7" s="1">
        <v>6.7971275382822105E-3</v>
      </c>
      <c r="AU7" s="1">
        <f t="shared" si="13"/>
        <v>0.50897538352137028</v>
      </c>
      <c r="BD7" s="1">
        <v>7.0000000000000007E-2</v>
      </c>
      <c r="BE7" s="1">
        <v>0.74</v>
      </c>
      <c r="BF7" s="1">
        <v>1.0900000000000001</v>
      </c>
      <c r="BG7" s="3">
        <f t="shared" si="14"/>
        <v>2.6166666666666667</v>
      </c>
      <c r="BH7" s="3">
        <f t="shared" si="15"/>
        <v>3.7380952380952377</v>
      </c>
      <c r="BI7" s="3">
        <f t="shared" si="16"/>
        <v>24.671428571428578</v>
      </c>
      <c r="BJ7" s="24"/>
      <c r="BN7">
        <v>1.5529999999999999</v>
      </c>
      <c r="BO7">
        <v>2.2189999999999999</v>
      </c>
      <c r="BP7" s="25">
        <v>0.6663</v>
      </c>
      <c r="BQ7" s="1">
        <f t="shared" si="17"/>
        <v>-4.3611111111111285</v>
      </c>
      <c r="BR7" s="1">
        <f t="shared" si="18"/>
        <v>27.661904761904733</v>
      </c>
      <c r="BS7" s="25">
        <f t="shared" si="19"/>
        <v>32.147619047619052</v>
      </c>
    </row>
    <row r="8" spans="1:71" s="1" customFormat="1" x14ac:dyDescent="0.2">
      <c r="A8" s="19" t="s">
        <v>53</v>
      </c>
      <c r="B8" s="3">
        <v>124.9</v>
      </c>
      <c r="C8" s="3">
        <v>124.4</v>
      </c>
      <c r="D8" s="3"/>
      <c r="E8" s="3">
        <f t="shared" si="21"/>
        <v>124.65</v>
      </c>
      <c r="F8" s="3">
        <v>125.5</v>
      </c>
      <c r="G8" s="3">
        <v>125.4</v>
      </c>
      <c r="H8" s="3"/>
      <c r="I8" s="3">
        <f t="shared" si="0"/>
        <v>125.45</v>
      </c>
      <c r="J8" s="18">
        <f t="shared" si="1"/>
        <v>799.99999999999716</v>
      </c>
      <c r="K8" s="10">
        <v>43012.708333333336</v>
      </c>
      <c r="L8" s="10">
        <v>43019.708333333336</v>
      </c>
      <c r="M8" s="1">
        <v>10080</v>
      </c>
      <c r="N8" s="1">
        <v>10.08</v>
      </c>
      <c r="O8" s="3">
        <f t="shared" si="2"/>
        <v>79.365079365079083</v>
      </c>
      <c r="S8" s="1">
        <v>50.24</v>
      </c>
      <c r="T8" s="1">
        <f>(I8/S8)*2</f>
        <v>4.9940286624203818</v>
      </c>
      <c r="U8" s="1">
        <f t="shared" si="5"/>
        <v>3.9808917197452227E-2</v>
      </c>
      <c r="V8" s="1">
        <v>30</v>
      </c>
      <c r="W8" s="18">
        <v>50</v>
      </c>
      <c r="X8" s="1">
        <f>($T8/$V8)*1000</f>
        <v>166.46762208067938</v>
      </c>
      <c r="Y8" s="17">
        <f t="shared" si="7"/>
        <v>99.880573248407643</v>
      </c>
      <c r="Z8" s="1">
        <v>0.10399408503987495</v>
      </c>
      <c r="AA8" s="1">
        <f t="shared" si="20"/>
        <v>7.7716971187460402</v>
      </c>
      <c r="AB8" s="1">
        <v>5.8851098199413476E-2</v>
      </c>
      <c r="AC8" s="1">
        <f t="shared" si="8"/>
        <v>4.3980665836528043</v>
      </c>
      <c r="AD8" s="1">
        <v>-5.6251922254276776E-3</v>
      </c>
      <c r="AE8" s="1">
        <f t="shared" si="9"/>
        <v>-0.42038246881047292</v>
      </c>
      <c r="AF8" s="1">
        <v>-9.881144084487703E-3</v>
      </c>
      <c r="AG8" s="1">
        <f t="shared" si="10"/>
        <v>-0.73843871968181984</v>
      </c>
      <c r="AJ8" s="1">
        <v>-1.1870396331723709E-2</v>
      </c>
      <c r="AK8" s="1">
        <f t="shared" si="11"/>
        <v>-0.88709973201127412</v>
      </c>
      <c r="AL8" s="21" t="s">
        <v>64</v>
      </c>
      <c r="AM8" s="21" t="s">
        <v>64</v>
      </c>
      <c r="AN8" s="21"/>
      <c r="AO8" s="21"/>
      <c r="AP8" s="1">
        <v>-3.0498066287452774E-2</v>
      </c>
      <c r="AQ8" s="1">
        <f t="shared" si="22"/>
        <v>-2.279184761350995</v>
      </c>
      <c r="AR8" s="1">
        <v>-1.3802845626949112E-2</v>
      </c>
      <c r="AS8" s="1">
        <f t="shared" si="12"/>
        <v>-1.0315157400377641</v>
      </c>
      <c r="AT8" s="1">
        <v>1.1361098803377434E-2</v>
      </c>
      <c r="AU8" s="1">
        <f t="shared" si="13"/>
        <v>0.84903885449006167</v>
      </c>
      <c r="BD8" s="1">
        <v>0.08</v>
      </c>
      <c r="BE8" s="1">
        <v>0.62</v>
      </c>
      <c r="BF8" s="1">
        <v>0.7</v>
      </c>
      <c r="BG8" s="3">
        <f t="shared" si="14"/>
        <v>2.9904761904761914</v>
      </c>
      <c r="BH8" s="3">
        <f t="shared" si="15"/>
        <v>-0.7476190476190484</v>
      </c>
      <c r="BI8" s="3">
        <f t="shared" si="16"/>
        <v>10.092857142857143</v>
      </c>
      <c r="BJ8" s="24"/>
      <c r="BN8">
        <v>1.5069999999999999</v>
      </c>
      <c r="BO8">
        <v>2.02</v>
      </c>
      <c r="BP8" s="25">
        <v>0.51270000000000004</v>
      </c>
      <c r="BQ8" s="1">
        <f t="shared" si="17"/>
        <v>-10.092857142857165</v>
      </c>
      <c r="BR8" s="1">
        <f t="shared" si="18"/>
        <v>2.8658730158730048</v>
      </c>
      <c r="BS8" s="25">
        <f t="shared" si="19"/>
        <v>13.008571428571434</v>
      </c>
    </row>
    <row r="9" spans="1:71" x14ac:dyDescent="0.2">
      <c r="A9" s="19" t="s">
        <v>54</v>
      </c>
      <c r="B9" s="3">
        <v>125.9</v>
      </c>
      <c r="C9" s="3">
        <v>125.8</v>
      </c>
      <c r="D9" s="3"/>
      <c r="E9" s="3">
        <f t="shared" si="21"/>
        <v>125.85</v>
      </c>
      <c r="F9" s="3">
        <v>126.4</v>
      </c>
      <c r="G9" s="3">
        <v>126.1</v>
      </c>
      <c r="H9" s="3"/>
      <c r="I9" s="3">
        <f t="shared" si="0"/>
        <v>126.25</v>
      </c>
      <c r="J9" s="20">
        <f t="shared" si="1"/>
        <v>400.00000000000568</v>
      </c>
      <c r="K9" s="10">
        <v>43019.708333333336</v>
      </c>
      <c r="L9" s="10">
        <v>43026.708333333336</v>
      </c>
      <c r="M9" s="1">
        <v>10080</v>
      </c>
      <c r="N9" s="1">
        <v>10.08</v>
      </c>
      <c r="O9" s="3">
        <f t="shared" ref="O9:O16" si="23">J9/N9</f>
        <v>39.682539682540245</v>
      </c>
      <c r="P9" s="1"/>
      <c r="S9" s="1">
        <v>50.24</v>
      </c>
      <c r="T9" s="1">
        <f t="shared" ref="T9:T10" si="24">(I9/S9)*2</f>
        <v>5.0258757961783438</v>
      </c>
      <c r="U9" s="1">
        <f t="shared" si="5"/>
        <v>3.9808917197452227E-2</v>
      </c>
      <c r="V9" s="1">
        <v>30</v>
      </c>
      <c r="W9" s="18">
        <v>50</v>
      </c>
      <c r="X9" s="1">
        <f t="shared" ref="X9:X10" si="25">($T9/$V9)*1000</f>
        <v>167.52919320594478</v>
      </c>
      <c r="Y9" s="17">
        <f t="shared" si="7"/>
        <v>100.51751592356688</v>
      </c>
      <c r="Z9">
        <v>0.10930237777714569</v>
      </c>
      <c r="AA9" s="1">
        <f t="shared" si="20"/>
        <v>8.1619450618334657</v>
      </c>
      <c r="AB9">
        <v>0.11200226302406546</v>
      </c>
      <c r="AC9" s="1">
        <f t="shared" si="8"/>
        <v>8.3635538054560712</v>
      </c>
      <c r="AD9">
        <v>-6.2089564505838357E-3</v>
      </c>
      <c r="AE9" s="1">
        <f t="shared" si="9"/>
        <v>-0.46364189390560528</v>
      </c>
      <c r="AF9">
        <v>-6.6395535734116939E-2</v>
      </c>
      <c r="AG9" s="1">
        <f t="shared" si="10"/>
        <v>-4.9579590676221672</v>
      </c>
      <c r="AH9" s="1"/>
      <c r="AI9" s="1"/>
      <c r="AJ9">
        <v>-1.4113245473501235E-2</v>
      </c>
      <c r="AK9" s="1">
        <f t="shared" si="11"/>
        <v>-1.0538794904695348</v>
      </c>
      <c r="AL9" s="21" t="s">
        <v>64</v>
      </c>
      <c r="AM9" s="21" t="s">
        <v>64</v>
      </c>
      <c r="AN9" s="21"/>
      <c r="AO9" s="21"/>
      <c r="AP9">
        <v>-3.4936987851092671E-2</v>
      </c>
      <c r="AQ9" s="1">
        <f t="shared" si="22"/>
        <v>-2.6088524446188681</v>
      </c>
      <c r="AR9">
        <v>-8.3044672383555396E-3</v>
      </c>
      <c r="AS9" s="1">
        <f t="shared" si="12"/>
        <v>-0.62012013595395177</v>
      </c>
      <c r="AT9">
        <v>2.1758342730920144E-2</v>
      </c>
      <c r="AU9" s="1">
        <f t="shared" si="13"/>
        <v>1.6247624399205574</v>
      </c>
      <c r="AV9" s="1"/>
      <c r="AW9" s="1"/>
      <c r="BD9" s="1">
        <v>0</v>
      </c>
      <c r="BE9" s="1">
        <v>0.74</v>
      </c>
      <c r="BF9" s="1">
        <v>0.6</v>
      </c>
      <c r="BG9" s="3">
        <f t="shared" si="14"/>
        <v>0</v>
      </c>
      <c r="BH9" s="3">
        <f t="shared" si="15"/>
        <v>3.7380952380952377</v>
      </c>
      <c r="BI9" s="3">
        <f t="shared" si="16"/>
        <v>6.3547619047619044</v>
      </c>
      <c r="BJ9" s="24"/>
      <c r="BK9" s="1"/>
      <c r="BL9" s="1"/>
      <c r="BM9" s="1"/>
      <c r="BN9">
        <v>1.3919999999999999</v>
      </c>
      <c r="BO9">
        <v>2.04</v>
      </c>
      <c r="BP9" s="25">
        <v>0.64800000000000002</v>
      </c>
      <c r="BQ9" s="1">
        <f t="shared" si="17"/>
        <v>-24.422222222222246</v>
      </c>
      <c r="BR9" s="1">
        <f t="shared" si="18"/>
        <v>5.3579365079364987</v>
      </c>
      <c r="BS9" s="25">
        <f t="shared" si="19"/>
        <v>29.867380952380955</v>
      </c>
    </row>
    <row r="10" spans="1:71" x14ac:dyDescent="0.2">
      <c r="A10" s="19" t="s">
        <v>55</v>
      </c>
      <c r="B10" s="3">
        <v>125.9</v>
      </c>
      <c r="C10" s="3">
        <v>125.8</v>
      </c>
      <c r="D10" s="3"/>
      <c r="E10" s="3">
        <f t="shared" si="21"/>
        <v>125.85</v>
      </c>
      <c r="F10" s="3">
        <v>126.3</v>
      </c>
      <c r="G10" s="3">
        <v>126.6</v>
      </c>
      <c r="H10" s="3"/>
      <c r="I10" s="3">
        <f t="shared" si="0"/>
        <v>126.44999999999999</v>
      </c>
      <c r="J10" s="20">
        <f t="shared" si="1"/>
        <v>599.99999999999432</v>
      </c>
      <c r="K10" s="10">
        <v>43026.708333333336</v>
      </c>
      <c r="L10" s="10">
        <v>43034.333333333336</v>
      </c>
      <c r="M10" s="1">
        <v>10080</v>
      </c>
      <c r="N10" s="1">
        <v>10.08</v>
      </c>
      <c r="O10" s="3">
        <f t="shared" si="23"/>
        <v>59.523809523808957</v>
      </c>
      <c r="P10" s="1"/>
      <c r="S10" s="1">
        <v>50.24</v>
      </c>
      <c r="T10" s="1">
        <f t="shared" si="24"/>
        <v>5.0338375796178338</v>
      </c>
      <c r="U10" s="1">
        <f t="shared" si="5"/>
        <v>3.9808917197452227E-2</v>
      </c>
      <c r="V10" s="1">
        <v>30</v>
      </c>
      <c r="W10" s="18">
        <v>50</v>
      </c>
      <c r="X10" s="1">
        <f t="shared" si="25"/>
        <v>167.79458598726114</v>
      </c>
      <c r="Y10" s="17">
        <f t="shared" si="7"/>
        <v>100.67675159235667</v>
      </c>
      <c r="Z10">
        <v>9.7706200884435157E-2</v>
      </c>
      <c r="AA10" s="1">
        <f t="shared" si="20"/>
        <v>7.3133668117238502</v>
      </c>
      <c r="AB10">
        <v>9.902702062341362E-2</v>
      </c>
      <c r="AC10" s="1">
        <f t="shared" si="8"/>
        <v>7.4122309488602447</v>
      </c>
      <c r="AD10">
        <v>-9.2042944481340871E-3</v>
      </c>
      <c r="AE10" s="1">
        <f t="shared" si="9"/>
        <v>-0.68894687269578692</v>
      </c>
      <c r="AF10">
        <v>-7.7046135215383837E-2</v>
      </c>
      <c r="AG10" s="1">
        <f t="shared" si="10"/>
        <v>-5.7669487008530087</v>
      </c>
      <c r="AH10" s="1"/>
      <c r="AI10" s="1"/>
      <c r="AJ10" s="15" t="s">
        <v>64</v>
      </c>
      <c r="AK10" s="21" t="s">
        <v>64</v>
      </c>
      <c r="AL10" s="21" t="s">
        <v>64</v>
      </c>
      <c r="AM10" s="21" t="s">
        <v>64</v>
      </c>
      <c r="AN10" s="21"/>
      <c r="AO10" s="21"/>
      <c r="AP10">
        <v>-3.1383128958814011E-2</v>
      </c>
      <c r="AQ10" s="1">
        <f t="shared" si="22"/>
        <v>-2.3490457278848367</v>
      </c>
      <c r="AR10">
        <v>-1.4005681761650401E-2</v>
      </c>
      <c r="AS10" s="1">
        <f t="shared" si="12"/>
        <v>-1.0483335473494726</v>
      </c>
      <c r="AT10">
        <v>1.1697557574571471E-3</v>
      </c>
      <c r="AU10" s="1">
        <f t="shared" si="13"/>
        <v>8.7556908947145476E-2</v>
      </c>
      <c r="AV10" s="1"/>
      <c r="AW10" s="1"/>
      <c r="BD10" s="1">
        <v>0.32</v>
      </c>
      <c r="BE10" s="1">
        <v>0.64</v>
      </c>
      <c r="BF10" s="1">
        <v>0.97</v>
      </c>
      <c r="BG10" s="3">
        <f t="shared" si="14"/>
        <v>11.961904761904762</v>
      </c>
      <c r="BH10" s="3">
        <f t="shared" si="15"/>
        <v>0</v>
      </c>
      <c r="BI10" s="3">
        <f t="shared" si="16"/>
        <v>20.185714285714283</v>
      </c>
      <c r="BJ10" s="24"/>
      <c r="BK10" s="1"/>
      <c r="BL10" s="1"/>
      <c r="BM10" s="1"/>
      <c r="BN10">
        <v>1.5669999999999999</v>
      </c>
      <c r="BO10">
        <v>2.0630000000000002</v>
      </c>
      <c r="BP10" s="25">
        <v>0.49530000000000002</v>
      </c>
      <c r="BQ10" s="1">
        <f t="shared" si="17"/>
        <v>-2.6166666666666836</v>
      </c>
      <c r="BR10" s="1">
        <f t="shared" si="18"/>
        <v>8.2238095238095319</v>
      </c>
      <c r="BS10" s="25">
        <f t="shared" si="19"/>
        <v>10.840476190476194</v>
      </c>
    </row>
    <row r="11" spans="1:71" x14ac:dyDescent="0.2">
      <c r="A11" s="19"/>
      <c r="B11" s="3"/>
      <c r="C11" s="3"/>
      <c r="D11" s="3"/>
      <c r="E11" s="3"/>
      <c r="F11" s="3"/>
      <c r="G11" s="3"/>
      <c r="H11" s="3"/>
      <c r="I11" s="3"/>
      <c r="J11" s="20"/>
      <c r="K11" s="10"/>
      <c r="L11" s="10"/>
      <c r="M11" s="1"/>
      <c r="N11" s="1"/>
      <c r="O11" s="3"/>
      <c r="P11" s="1"/>
      <c r="S11" s="31" t="s">
        <v>110</v>
      </c>
      <c r="T11" s="31" t="s">
        <v>111</v>
      </c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8"/>
      <c r="AK11" s="28"/>
      <c r="AL11" s="28"/>
      <c r="AM11" s="28"/>
      <c r="AN11" s="28"/>
      <c r="AO11" s="28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16" t="s">
        <v>36</v>
      </c>
      <c r="BB11" s="16" t="s">
        <v>37</v>
      </c>
      <c r="BC11" s="16" t="s">
        <v>38</v>
      </c>
      <c r="BD11" s="16" t="s">
        <v>121</v>
      </c>
      <c r="BE11" s="16" t="s">
        <v>122</v>
      </c>
      <c r="BF11" s="16" t="s">
        <v>123</v>
      </c>
      <c r="BG11" s="16" t="s">
        <v>36</v>
      </c>
      <c r="BH11" s="16" t="s">
        <v>37</v>
      </c>
      <c r="BI11" s="16" t="s">
        <v>38</v>
      </c>
      <c r="BJ11" s="27"/>
      <c r="BK11" s="27"/>
      <c r="BL11" s="27"/>
      <c r="BM11" s="27"/>
      <c r="BN11" s="27"/>
      <c r="BO11" s="27"/>
      <c r="BP11" s="27"/>
      <c r="BQ11" s="27"/>
      <c r="BR11" s="27"/>
      <c r="BS11" s="27"/>
    </row>
    <row r="12" spans="1:71" x14ac:dyDescent="0.2">
      <c r="A12" s="19"/>
      <c r="B12" s="3"/>
      <c r="C12" s="3"/>
      <c r="D12" s="3"/>
      <c r="E12" s="3"/>
      <c r="F12" s="3"/>
      <c r="G12" s="3"/>
      <c r="H12" s="3"/>
      <c r="I12" s="3"/>
      <c r="J12" s="20"/>
      <c r="K12" s="10"/>
      <c r="L12" s="10"/>
      <c r="M12" s="1"/>
      <c r="N12" s="1"/>
      <c r="O12" s="3"/>
      <c r="P12" s="1"/>
      <c r="S12" s="31"/>
      <c r="T12" s="31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8"/>
      <c r="AK12" s="28"/>
      <c r="AL12" s="28"/>
      <c r="AM12" s="28"/>
      <c r="AN12" s="28"/>
      <c r="AO12" s="28"/>
      <c r="AP12" s="27"/>
      <c r="AQ12" s="27"/>
      <c r="AR12" s="27"/>
      <c r="AS12" s="27"/>
      <c r="AT12" s="27"/>
      <c r="AU12" s="27"/>
      <c r="AV12" s="27"/>
      <c r="AW12" s="27"/>
      <c r="AX12" s="23">
        <v>0.7</v>
      </c>
      <c r="AY12" s="23">
        <v>0.96</v>
      </c>
      <c r="AZ12" s="23">
        <v>0.25</v>
      </c>
      <c r="BA12" s="16" t="s">
        <v>83</v>
      </c>
      <c r="BB12" s="16" t="s">
        <v>83</v>
      </c>
      <c r="BC12" s="16" t="s">
        <v>83</v>
      </c>
      <c r="BD12" s="16" t="s">
        <v>83</v>
      </c>
      <c r="BE12" s="16" t="s">
        <v>83</v>
      </c>
      <c r="BF12" s="16" t="s">
        <v>83</v>
      </c>
      <c r="BG12" s="16" t="s">
        <v>32</v>
      </c>
      <c r="BH12" s="16" t="s">
        <v>32</v>
      </c>
      <c r="BI12" s="16" t="s">
        <v>32</v>
      </c>
      <c r="BJ12" s="27"/>
      <c r="BK12" s="27"/>
      <c r="BL12" s="27"/>
      <c r="BM12" s="27"/>
      <c r="BN12" s="27"/>
      <c r="BO12" s="27"/>
      <c r="BP12" s="27"/>
      <c r="BQ12" s="27"/>
      <c r="BR12" s="27"/>
      <c r="BS12" s="27"/>
    </row>
    <row r="13" spans="1:71" x14ac:dyDescent="0.2">
      <c r="A13" s="19" t="s">
        <v>71</v>
      </c>
      <c r="B13" s="3">
        <v>124</v>
      </c>
      <c r="C13" s="3">
        <v>124</v>
      </c>
      <c r="D13" s="3"/>
      <c r="E13" s="3">
        <f t="shared" si="21"/>
        <v>124</v>
      </c>
      <c r="F13" s="3">
        <v>124.3</v>
      </c>
      <c r="G13" s="3">
        <v>124.6</v>
      </c>
      <c r="H13" s="3"/>
      <c r="I13" s="3">
        <f t="shared" si="0"/>
        <v>124.44999999999999</v>
      </c>
      <c r="J13" s="2">
        <f t="shared" si="1"/>
        <v>449.99999999998863</v>
      </c>
      <c r="K13" s="10">
        <v>43034.333333333336</v>
      </c>
      <c r="L13" s="10">
        <v>43040.708333333336</v>
      </c>
      <c r="M13" s="1">
        <v>10080</v>
      </c>
      <c r="N13" s="1">
        <v>10.08</v>
      </c>
      <c r="O13" s="3">
        <f t="shared" si="23"/>
        <v>44.642857142856016</v>
      </c>
      <c r="P13" s="1"/>
      <c r="T13" s="32">
        <f>(J13*0.0465)/1000</f>
        <v>2.0924999999999472E-2</v>
      </c>
      <c r="V13" s="1">
        <v>30</v>
      </c>
      <c r="W13" s="18">
        <v>10</v>
      </c>
      <c r="X13" s="3">
        <f>($T13/$V13)*1000</f>
        <v>0.69749999999998247</v>
      </c>
      <c r="Y13" s="3">
        <f>($T13/$W13)*1000</f>
        <v>2.0924999999999474</v>
      </c>
      <c r="Z13">
        <v>8.0503097319144623E-2</v>
      </c>
      <c r="AA13" s="3">
        <f>(((Z13/$X13)*$J13)/$N13)</f>
        <v>5.1525279902166288</v>
      </c>
      <c r="AB13">
        <v>5.1608585984711519E-2</v>
      </c>
      <c r="AC13" s="3">
        <f>(((AB13/$X13)*$J13)/$N13)</f>
        <v>3.3031609053194773</v>
      </c>
      <c r="AD13">
        <v>2.4902657618909484E-2</v>
      </c>
      <c r="AE13" s="3">
        <f>(((AD13/$X13)*$J13)/$N13)</f>
        <v>1.5938720954243137</v>
      </c>
      <c r="AG13" s="3"/>
      <c r="AH13" s="3"/>
      <c r="AI13" s="3"/>
      <c r="AJ13">
        <v>-4.9787049212601797E-2</v>
      </c>
      <c r="AK13" s="33">
        <f t="shared" ref="AK13:AK27" si="26">(((AJ13/$X13)*$J13)/$N13)</f>
        <v>-3.1865750904123007</v>
      </c>
      <c r="AL13">
        <v>5.609548397447206E-3</v>
      </c>
      <c r="AM13" s="3">
        <f>(((AL13/$X13)*$J13)/$N13)</f>
        <v>0.35903407561746065</v>
      </c>
      <c r="AN13" s="3"/>
      <c r="AO13" s="3"/>
      <c r="AP13">
        <v>3.1858855116876916E-2</v>
      </c>
      <c r="AQ13" s="3">
        <f>(((AP13/$X13)*$J13)/$N13)</f>
        <v>2.0390972297028234</v>
      </c>
      <c r="AS13" s="3"/>
      <c r="AT13">
        <v>5.4638737402537774E-2</v>
      </c>
      <c r="AU13" s="3">
        <f>(((AT13/$X13)*$J13)/$N13)</f>
        <v>3.4971030083549515</v>
      </c>
      <c r="BA13">
        <v>0.88009999999999999</v>
      </c>
      <c r="BB13">
        <v>0.214</v>
      </c>
      <c r="BC13">
        <v>1.0940000000000001</v>
      </c>
      <c r="BD13">
        <f>BA13-$AX$12</f>
        <v>0.18010000000000004</v>
      </c>
      <c r="BE13">
        <f>BB13-$AY$12</f>
        <v>-0.746</v>
      </c>
      <c r="BF13">
        <f>BC13-$AZ$12</f>
        <v>0.84400000000000008</v>
      </c>
      <c r="BG13" s="3">
        <f>(((BD13/$Y13)*$J13)/$N13)*0.5</f>
        <v>1.9211896228025263</v>
      </c>
      <c r="BH13" s="3">
        <f>(((BE13/$Y13)*$J13)/$N13)*0.5</f>
        <v>-7.9578426352619891</v>
      </c>
      <c r="BI13" s="3">
        <f>(((BF13/$Y13)*$J13)/$N13)*0.5</f>
        <v>9.0032428742106152</v>
      </c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x14ac:dyDescent="0.2">
      <c r="A14" s="19" t="s">
        <v>73</v>
      </c>
      <c r="B14" s="3">
        <v>123.1</v>
      </c>
      <c r="C14" s="3">
        <v>123.2</v>
      </c>
      <c r="D14" s="3"/>
      <c r="E14" s="3">
        <f t="shared" si="21"/>
        <v>123.15</v>
      </c>
      <c r="F14" s="3">
        <v>123.4</v>
      </c>
      <c r="G14" s="3">
        <v>123.4</v>
      </c>
      <c r="H14" s="3"/>
      <c r="I14" s="3">
        <f t="shared" si="0"/>
        <v>123.4</v>
      </c>
      <c r="J14" s="2">
        <f t="shared" si="1"/>
        <v>250</v>
      </c>
      <c r="K14" s="10">
        <v>43040.708333333336</v>
      </c>
      <c r="L14" s="10">
        <v>43047.708333333336</v>
      </c>
      <c r="M14" s="1">
        <v>10080</v>
      </c>
      <c r="N14" s="1">
        <v>10.08</v>
      </c>
      <c r="O14" s="3">
        <f t="shared" si="23"/>
        <v>24.801587301587301</v>
      </c>
      <c r="P14" s="1"/>
      <c r="T14" s="32">
        <f t="shared" ref="T14:T29" si="27">(J14*0.0465)/1000</f>
        <v>1.1625E-2</v>
      </c>
      <c r="V14" s="1">
        <v>30</v>
      </c>
      <c r="W14" s="18">
        <v>10</v>
      </c>
      <c r="X14" s="3">
        <f t="shared" ref="X14:X27" si="28">($T14/$V14)*1000</f>
        <v>0.38750000000000001</v>
      </c>
      <c r="Y14" s="3">
        <f t="shared" ref="Y14:Y27" si="29">($T14/$W14)*1000</f>
        <v>1.1624999999999999</v>
      </c>
      <c r="Z14">
        <v>9.5435834137796327E-2</v>
      </c>
      <c r="AA14" s="3">
        <f t="shared" ref="AA14:AA27" si="30">(((Z14/$X14)*$J14)/$N14)</f>
        <v>6.1082843150151254</v>
      </c>
      <c r="AB14">
        <v>8.1443688815400317E-2</v>
      </c>
      <c r="AC14" s="3">
        <f t="shared" ref="AC14:AC27" si="31">(((AB14/$X14)*$J14)/$N14)</f>
        <v>5.2127296988863492</v>
      </c>
      <c r="AD14">
        <v>2.2853061456913844E-2</v>
      </c>
      <c r="AE14" s="3">
        <f t="shared" ref="AE14:AE20" si="32">(((AD14/$X14)*$J14)/$N14)</f>
        <v>1.4626895453733899</v>
      </c>
      <c r="AG14" s="3"/>
      <c r="AH14" s="3"/>
      <c r="AI14" s="3"/>
      <c r="AJ14">
        <v>-5.8088391915471882E-2</v>
      </c>
      <c r="AK14" s="33">
        <f t="shared" si="26"/>
        <v>-3.7178950278719842</v>
      </c>
      <c r="AL14">
        <v>-8.5425899537884264E-3</v>
      </c>
      <c r="AM14" s="33">
        <f t="shared" ref="AM14:AM27" si="33">(((AL14/$X14)*$J14)/$N14)</f>
        <v>-0.54676074973044198</v>
      </c>
      <c r="AN14" s="3"/>
      <c r="AO14" s="3"/>
      <c r="AP14">
        <v>1.8120532397178923E-2</v>
      </c>
      <c r="AQ14" s="3">
        <f t="shared" ref="AQ14:AQ27" si="34">(((AP14/$X14)*$J14)/$N14)</f>
        <v>1.1597882998706428</v>
      </c>
      <c r="AS14" s="3"/>
      <c r="AT14">
        <v>5.1005235462418308E-2</v>
      </c>
      <c r="AU14" s="3">
        <f t="shared" ref="AU14:AU27" si="35">(((AT14/$X14)*$J14)/$N14)</f>
        <v>3.264544000410798</v>
      </c>
      <c r="BA14">
        <v>1.1180000000000001</v>
      </c>
      <c r="BB14">
        <v>0.2218</v>
      </c>
      <c r="BC14">
        <v>1.339</v>
      </c>
      <c r="BD14">
        <f t="shared" ref="BD14:BD27" si="36">BA14-$AX$12</f>
        <v>0.41800000000000015</v>
      </c>
      <c r="BE14">
        <f t="shared" ref="BE14:BE27" si="37">BB14-$AY$12</f>
        <v>-0.73819999999999997</v>
      </c>
      <c r="BF14">
        <f t="shared" ref="BF14:BF27" si="38">BC14-$AZ$12</f>
        <v>1.089</v>
      </c>
      <c r="BG14" s="3">
        <f t="shared" ref="BG14:BG27" si="39">(((BD14/$Y14)*$J14)/$N14)*0.5</f>
        <v>4.4589520395972029</v>
      </c>
      <c r="BH14" s="3">
        <f t="shared" ref="BH14:BH27" si="40">(((BE14/$Y14)*$J14)/$N14)*0.5</f>
        <v>-7.8746373101211811</v>
      </c>
      <c r="BI14" s="3">
        <f t="shared" ref="BI14:BI27" si="41">(((BF14/$Y14)*$J14)/$N14)*0.5</f>
        <v>11.616743471582183</v>
      </c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 x14ac:dyDescent="0.2">
      <c r="A15" s="19" t="s">
        <v>75</v>
      </c>
      <c r="B15" s="3">
        <v>125</v>
      </c>
      <c r="C15" s="3">
        <v>124.8</v>
      </c>
      <c r="D15" s="3"/>
      <c r="E15" s="3">
        <f t="shared" si="21"/>
        <v>124.9</v>
      </c>
      <c r="F15" s="3">
        <v>125.4</v>
      </c>
      <c r="G15" s="3">
        <v>125.6</v>
      </c>
      <c r="H15" s="3">
        <v>125.7</v>
      </c>
      <c r="I15" s="3">
        <f t="shared" si="0"/>
        <v>125.56666666666666</v>
      </c>
      <c r="J15" s="2">
        <f t="shared" si="1"/>
        <v>666.66666666665719</v>
      </c>
      <c r="K15" s="10">
        <v>43047.708333333336</v>
      </c>
      <c r="L15" s="10">
        <v>43054.708333333336</v>
      </c>
      <c r="M15" s="1">
        <v>10080</v>
      </c>
      <c r="N15" s="1">
        <v>10.08</v>
      </c>
      <c r="O15" s="3">
        <f t="shared" si="23"/>
        <v>66.137566137565202</v>
      </c>
      <c r="P15" s="1"/>
      <c r="T15" s="32">
        <f t="shared" si="27"/>
        <v>3.0999999999999559E-2</v>
      </c>
      <c r="V15" s="1">
        <v>30</v>
      </c>
      <c r="W15" s="18">
        <v>10</v>
      </c>
      <c r="X15" s="3">
        <f t="shared" si="28"/>
        <v>1.0333333333333186</v>
      </c>
      <c r="Y15" s="3">
        <f t="shared" si="29"/>
        <v>3.0999999999999561</v>
      </c>
      <c r="Z15">
        <v>0.11413217671651255</v>
      </c>
      <c r="AA15" s="3">
        <f t="shared" si="30"/>
        <v>7.3049268251736139</v>
      </c>
      <c r="AB15">
        <v>5.0226493263927141E-2</v>
      </c>
      <c r="AC15" s="3">
        <f t="shared" si="31"/>
        <v>3.2147013097751622</v>
      </c>
      <c r="AE15" s="3"/>
      <c r="AG15" s="3"/>
      <c r="AH15" s="3"/>
      <c r="AI15" s="3"/>
      <c r="AJ15">
        <v>-5.7263730339895291E-2</v>
      </c>
      <c r="AK15" s="33">
        <f t="shared" si="26"/>
        <v>-3.6651133090050751</v>
      </c>
      <c r="AL15">
        <v>-8.2797904584067661E-3</v>
      </c>
      <c r="AM15" s="33">
        <f t="shared" si="33"/>
        <v>-0.52994050553038707</v>
      </c>
      <c r="AN15" s="3"/>
      <c r="AO15" s="3"/>
      <c r="AP15">
        <v>7.2684272326808408E-3</v>
      </c>
      <c r="AQ15" s="3">
        <f t="shared" si="34"/>
        <v>0.46520911627501538</v>
      </c>
      <c r="AR15">
        <v>7.6298608153714254E-3</v>
      </c>
      <c r="AS15" s="3">
        <f t="shared" ref="AS15:AS24" si="42">(((AR15/$X15)*$J15)/$N15)</f>
        <v>0.4883423460939213</v>
      </c>
      <c r="AT15">
        <v>3.764220366996196E-2</v>
      </c>
      <c r="AU15" s="3">
        <f t="shared" si="35"/>
        <v>2.4092552272121073</v>
      </c>
      <c r="BA15">
        <v>1.012</v>
      </c>
      <c r="BB15">
        <v>0.25950000000000001</v>
      </c>
      <c r="BC15">
        <v>1.2709999999999999</v>
      </c>
      <c r="BD15">
        <f t="shared" si="36"/>
        <v>0.31200000000000006</v>
      </c>
      <c r="BE15">
        <f t="shared" si="37"/>
        <v>-0.7004999999999999</v>
      </c>
      <c r="BF15">
        <f t="shared" si="38"/>
        <v>1.0209999999999999</v>
      </c>
      <c r="BG15" s="3">
        <f t="shared" si="39"/>
        <v>3.3282130056323611</v>
      </c>
      <c r="BH15" s="3">
        <f t="shared" si="40"/>
        <v>-7.4724782386072697</v>
      </c>
      <c r="BI15" s="3">
        <f t="shared" si="41"/>
        <v>10.891363713944358</v>
      </c>
      <c r="BJ15" s="1"/>
    </row>
    <row r="16" spans="1:71" x14ac:dyDescent="0.2">
      <c r="A16" s="19" t="s">
        <v>77</v>
      </c>
      <c r="B16" s="3">
        <v>125.1</v>
      </c>
      <c r="C16" s="3">
        <v>125.3</v>
      </c>
      <c r="D16" s="3"/>
      <c r="E16" s="3">
        <f t="shared" si="21"/>
        <v>125.19999999999999</v>
      </c>
      <c r="F16" s="3">
        <v>125.5</v>
      </c>
      <c r="G16" s="3">
        <v>125.6</v>
      </c>
      <c r="H16" s="3"/>
      <c r="I16" s="3">
        <f t="shared" si="0"/>
        <v>125.55</v>
      </c>
      <c r="J16" s="2">
        <f t="shared" si="1"/>
        <v>350.00000000000853</v>
      </c>
      <c r="K16" s="10">
        <v>43054.708333333336</v>
      </c>
      <c r="L16" s="10">
        <v>43061.708333333336</v>
      </c>
      <c r="M16" s="1">
        <v>10080</v>
      </c>
      <c r="N16" s="1">
        <v>10.08</v>
      </c>
      <c r="O16" s="3">
        <f t="shared" si="23"/>
        <v>34.722222222223067</v>
      </c>
      <c r="P16" s="1"/>
      <c r="T16" s="32">
        <f t="shared" si="27"/>
        <v>1.6275000000000397E-2</v>
      </c>
      <c r="V16" s="1">
        <v>30</v>
      </c>
      <c r="W16" s="18">
        <v>10</v>
      </c>
      <c r="X16" s="3">
        <f t="shared" si="28"/>
        <v>0.54250000000001319</v>
      </c>
      <c r="Y16" s="3">
        <f t="shared" si="29"/>
        <v>1.6275000000000397</v>
      </c>
      <c r="Z16">
        <v>2.4286559063600111E-2</v>
      </c>
      <c r="AA16" s="3">
        <f t="shared" si="30"/>
        <v>1.5544392641833149</v>
      </c>
      <c r="AB16">
        <v>4.3788484458447519E-2</v>
      </c>
      <c r="AC16" s="3">
        <f t="shared" si="31"/>
        <v>2.8026423744526059</v>
      </c>
      <c r="AE16" s="3"/>
      <c r="AG16" s="3"/>
      <c r="AH16" s="3"/>
      <c r="AI16" s="3"/>
      <c r="AJ16">
        <v>0.10451268696757177</v>
      </c>
      <c r="AK16" s="3">
        <f t="shared" si="26"/>
        <v>6.68924007728954</v>
      </c>
      <c r="AL16">
        <v>-9.2778181263815096E-3</v>
      </c>
      <c r="AM16" s="33">
        <f t="shared" si="33"/>
        <v>-0.59381836446374237</v>
      </c>
      <c r="AN16" s="3"/>
      <c r="AO16" s="3"/>
      <c r="AP16">
        <v>1.5894018381719666E-2</v>
      </c>
      <c r="AQ16" s="3">
        <f t="shared" si="34"/>
        <v>1.0172822824961385</v>
      </c>
      <c r="AS16" s="3"/>
      <c r="AT16">
        <v>4.6171876781855636E-2</v>
      </c>
      <c r="AU16" s="3">
        <f t="shared" si="35"/>
        <v>2.9551892461505149</v>
      </c>
      <c r="BA16">
        <v>0.90710000000000002</v>
      </c>
      <c r="BB16">
        <v>0.24329999999999999</v>
      </c>
      <c r="BC16">
        <v>1.1499999999999999</v>
      </c>
      <c r="BD16">
        <f t="shared" si="36"/>
        <v>0.20710000000000006</v>
      </c>
      <c r="BE16">
        <f t="shared" si="37"/>
        <v>-0.7167</v>
      </c>
      <c r="BF16">
        <f t="shared" si="38"/>
        <v>0.89999999999999991</v>
      </c>
      <c r="BG16" s="3">
        <f t="shared" si="39"/>
        <v>2.2092080559822498</v>
      </c>
      <c r="BH16" s="3">
        <f t="shared" si="40"/>
        <v>-7.6452892985151051</v>
      </c>
      <c r="BI16" s="3">
        <f t="shared" si="41"/>
        <v>9.6006144393241151</v>
      </c>
      <c r="BJ16" s="1"/>
    </row>
    <row r="17" spans="1:62" x14ac:dyDescent="0.2">
      <c r="A17" s="19" t="s">
        <v>89</v>
      </c>
      <c r="B17" s="3">
        <v>123.7</v>
      </c>
      <c r="C17" s="3">
        <v>123.5</v>
      </c>
      <c r="D17" s="3"/>
      <c r="E17" s="3">
        <f t="shared" si="21"/>
        <v>123.6</v>
      </c>
      <c r="F17" s="3">
        <v>125</v>
      </c>
      <c r="G17" s="3">
        <v>124.8</v>
      </c>
      <c r="H17" s="3"/>
      <c r="I17" s="3">
        <f t="shared" si="0"/>
        <v>124.9</v>
      </c>
      <c r="J17" s="2">
        <f t="shared" si="1"/>
        <v>1300.0000000000114</v>
      </c>
      <c r="K17" s="10">
        <v>43061.708333333336</v>
      </c>
      <c r="L17" s="10">
        <v>43068.708333333336</v>
      </c>
      <c r="M17" s="1">
        <v>10080</v>
      </c>
      <c r="N17" s="1">
        <v>10.08</v>
      </c>
      <c r="O17" s="3">
        <f t="shared" ref="O17" si="43">J17/N17</f>
        <v>128.96825396825508</v>
      </c>
      <c r="P17" s="1"/>
      <c r="T17" s="32">
        <f t="shared" si="27"/>
        <v>6.0450000000000531E-2</v>
      </c>
      <c r="V17" s="1">
        <v>30</v>
      </c>
      <c r="W17" s="18">
        <v>10</v>
      </c>
      <c r="X17" s="3">
        <f t="shared" si="28"/>
        <v>2.0150000000000174</v>
      </c>
      <c r="Y17" s="3">
        <f t="shared" si="29"/>
        <v>6.0450000000000532</v>
      </c>
      <c r="Z17">
        <v>4.328007950317625E-3</v>
      </c>
      <c r="AA17" s="3">
        <f t="shared" si="30"/>
        <v>0.2770102374755265</v>
      </c>
      <c r="AB17">
        <v>0.10336754068719811</v>
      </c>
      <c r="AC17" s="3">
        <f t="shared" si="31"/>
        <v>6.6159460245262496</v>
      </c>
      <c r="AE17" s="3"/>
      <c r="AG17" s="3"/>
      <c r="AH17" s="3"/>
      <c r="AI17" s="3"/>
      <c r="AJ17">
        <v>-3.7143133484737523E-2</v>
      </c>
      <c r="AK17" s="33">
        <f t="shared" si="26"/>
        <v>-2.3773126910354279</v>
      </c>
      <c r="AL17">
        <v>1.3036525578970504E-2</v>
      </c>
      <c r="AM17" s="3">
        <f t="shared" si="33"/>
        <v>0.83439103808054937</v>
      </c>
      <c r="AN17" s="3"/>
      <c r="AO17" s="3"/>
      <c r="AP17">
        <v>7.5506312008175591E-3</v>
      </c>
      <c r="AQ17" s="3">
        <f t="shared" si="34"/>
        <v>0.4832713262172017</v>
      </c>
      <c r="AS17" s="3"/>
      <c r="AT17">
        <v>6.5682119565297681E-2</v>
      </c>
      <c r="AU17" s="3">
        <f t="shared" si="35"/>
        <v>4.2039247033600669</v>
      </c>
      <c r="BA17">
        <v>1.0529999999999999</v>
      </c>
      <c r="BB17">
        <v>0.26668999999999998</v>
      </c>
      <c r="BC17">
        <v>1.32</v>
      </c>
      <c r="BD17">
        <f t="shared" si="36"/>
        <v>0.35299999999999998</v>
      </c>
      <c r="BE17">
        <f t="shared" si="37"/>
        <v>-0.69330999999999998</v>
      </c>
      <c r="BF17">
        <f t="shared" si="38"/>
        <v>1.07</v>
      </c>
      <c r="BG17" s="3">
        <f t="shared" si="39"/>
        <v>3.7655743300904589</v>
      </c>
      <c r="BH17" s="3">
        <f t="shared" si="40"/>
        <v>-7.3957799965864481</v>
      </c>
      <c r="BI17" s="3">
        <f t="shared" si="41"/>
        <v>11.414063833418671</v>
      </c>
      <c r="BJ17" s="1"/>
    </row>
    <row r="18" spans="1:62" x14ac:dyDescent="0.2">
      <c r="A18" s="19" t="s">
        <v>90</v>
      </c>
      <c r="B18" s="3">
        <v>126.7</v>
      </c>
      <c r="C18" s="3">
        <v>124</v>
      </c>
      <c r="D18" s="3"/>
      <c r="E18" s="3">
        <f t="shared" si="21"/>
        <v>125.35</v>
      </c>
      <c r="F18" s="3">
        <v>127.2</v>
      </c>
      <c r="G18" s="3">
        <v>127.2</v>
      </c>
      <c r="H18" s="3"/>
      <c r="I18" s="3">
        <f t="shared" si="0"/>
        <v>127.2</v>
      </c>
      <c r="J18" s="2">
        <f t="shared" si="1"/>
        <v>1850.0000000000086</v>
      </c>
      <c r="K18" s="10">
        <v>43068.708333333336</v>
      </c>
      <c r="L18" s="10">
        <v>43075.708333333336</v>
      </c>
      <c r="M18" s="1">
        <v>10080</v>
      </c>
      <c r="N18" s="1">
        <v>10.08</v>
      </c>
      <c r="O18" s="3">
        <f t="shared" ref="O18" si="44">J18/N18</f>
        <v>183.53174603174688</v>
      </c>
      <c r="P18" s="1"/>
      <c r="T18" s="32">
        <f t="shared" si="27"/>
        <v>8.6025000000000407E-2</v>
      </c>
      <c r="V18" s="1">
        <v>30</v>
      </c>
      <c r="W18" s="18">
        <v>10</v>
      </c>
      <c r="X18" s="3">
        <f t="shared" si="28"/>
        <v>2.8675000000000135</v>
      </c>
      <c r="Y18" s="3">
        <f t="shared" si="29"/>
        <v>8.60250000000004</v>
      </c>
      <c r="Z18">
        <v>5.2524418817119667E-2</v>
      </c>
      <c r="AA18" s="3">
        <f t="shared" si="30"/>
        <v>3.3617779580849758</v>
      </c>
      <c r="AB18">
        <v>7.4999646697170297E-3</v>
      </c>
      <c r="AC18" s="3">
        <f t="shared" si="31"/>
        <v>0.48002846068337363</v>
      </c>
      <c r="AE18" s="3"/>
      <c r="AG18" s="3"/>
      <c r="AH18" s="3"/>
      <c r="AI18" s="3"/>
      <c r="AJ18">
        <v>-4.8859469317103166E-2</v>
      </c>
      <c r="AK18" s="33">
        <f t="shared" si="26"/>
        <v>-3.1272061774899615</v>
      </c>
      <c r="AL18">
        <v>2.5491229781246072E-2</v>
      </c>
      <c r="AM18" s="3">
        <f t="shared" si="33"/>
        <v>1.6315431247597334</v>
      </c>
      <c r="AN18" s="3"/>
      <c r="AO18" s="3"/>
      <c r="AP18">
        <v>8.6012074683176065E-3</v>
      </c>
      <c r="AQ18" s="3">
        <f t="shared" si="34"/>
        <v>0.55051251077301633</v>
      </c>
      <c r="AS18" s="3"/>
      <c r="AT18">
        <v>6.781083208827321E-2</v>
      </c>
      <c r="AU18" s="3">
        <f t="shared" si="35"/>
        <v>4.3401710245950591</v>
      </c>
      <c r="BA18">
        <v>0.99839999999999995</v>
      </c>
      <c r="BB18">
        <v>0.2792</v>
      </c>
      <c r="BC18">
        <v>1.278</v>
      </c>
      <c r="BD18">
        <f t="shared" si="36"/>
        <v>0.2984</v>
      </c>
      <c r="BE18">
        <f t="shared" si="37"/>
        <v>-0.68079999999999996</v>
      </c>
      <c r="BF18">
        <f t="shared" si="38"/>
        <v>1.028</v>
      </c>
      <c r="BG18" s="3">
        <f t="shared" si="39"/>
        <v>3.1831370541047961</v>
      </c>
      <c r="BH18" s="3">
        <f t="shared" si="40"/>
        <v>-7.2623314558798429</v>
      </c>
      <c r="BI18" s="3">
        <f t="shared" si="41"/>
        <v>10.966035159583546</v>
      </c>
      <c r="BJ18" s="1"/>
    </row>
    <row r="19" spans="1:62" x14ac:dyDescent="0.2">
      <c r="A19" s="19" t="s">
        <v>91</v>
      </c>
      <c r="B19" s="3">
        <v>125.2</v>
      </c>
      <c r="C19" s="3">
        <v>125</v>
      </c>
      <c r="D19" s="3"/>
      <c r="E19" s="3">
        <f t="shared" si="21"/>
        <v>125.1</v>
      </c>
      <c r="F19" s="3">
        <v>125.4</v>
      </c>
      <c r="G19" s="3">
        <v>125.5</v>
      </c>
      <c r="H19" s="3"/>
      <c r="I19" s="3">
        <f t="shared" si="0"/>
        <v>125.45</v>
      </c>
      <c r="J19" s="2">
        <f t="shared" si="1"/>
        <v>350.00000000000853</v>
      </c>
      <c r="K19" s="10">
        <v>43075.708333333336</v>
      </c>
      <c r="L19" s="10">
        <v>43082.708333333336</v>
      </c>
      <c r="M19" s="1">
        <v>10080</v>
      </c>
      <c r="N19" s="1">
        <v>10.08</v>
      </c>
      <c r="O19" s="3">
        <f t="shared" ref="O19" si="45">J19/N19</f>
        <v>34.722222222223067</v>
      </c>
      <c r="P19" s="1"/>
      <c r="T19" s="32">
        <f t="shared" si="27"/>
        <v>1.6275000000000397E-2</v>
      </c>
      <c r="V19" s="1">
        <v>30</v>
      </c>
      <c r="W19" s="18">
        <v>10</v>
      </c>
      <c r="X19" s="3">
        <f t="shared" si="28"/>
        <v>0.54250000000001319</v>
      </c>
      <c r="Y19" s="3">
        <f t="shared" si="29"/>
        <v>1.6275000000000397</v>
      </c>
      <c r="Z19">
        <v>1.6537746880073478E-2</v>
      </c>
      <c r="AA19" s="3">
        <f t="shared" si="30"/>
        <v>1.0584835432714719</v>
      </c>
      <c r="AB19">
        <v>3.2083764902798628E-2</v>
      </c>
      <c r="AC19" s="3">
        <f t="shared" si="31"/>
        <v>2.053492377291259</v>
      </c>
      <c r="AD19">
        <v>2.9846424913102229E-2</v>
      </c>
      <c r="AE19" s="3">
        <f t="shared" si="32"/>
        <v>1.910293453219549</v>
      </c>
      <c r="AG19" s="3"/>
      <c r="AH19" s="3"/>
      <c r="AI19" s="3"/>
      <c r="AJ19">
        <v>2.2790346922321625E-2</v>
      </c>
      <c r="AK19" s="3">
        <f t="shared" si="26"/>
        <v>1.4586755582643129</v>
      </c>
      <c r="AL19">
        <v>2.3940937648037952E-2</v>
      </c>
      <c r="AM19" s="3">
        <f t="shared" si="33"/>
        <v>1.5323180778314101</v>
      </c>
      <c r="AN19" s="3"/>
      <c r="AO19" s="3"/>
      <c r="AP19">
        <v>1.8698150077733455E-2</v>
      </c>
      <c r="AQ19" s="3">
        <f t="shared" si="34"/>
        <v>1.1967581974995811</v>
      </c>
      <c r="AR19">
        <v>1.7118755544844211E-2</v>
      </c>
      <c r="AS19" s="3">
        <f t="shared" si="42"/>
        <v>1.0956704777806074</v>
      </c>
      <c r="AT19">
        <v>3.3911435879459995E-2</v>
      </c>
      <c r="AU19" s="3">
        <f t="shared" si="35"/>
        <v>2.1704708064170504</v>
      </c>
      <c r="BA19">
        <v>0.87239999999999995</v>
      </c>
      <c r="BB19">
        <v>0.28949999999999998</v>
      </c>
      <c r="BC19">
        <v>1.1619999999999999</v>
      </c>
      <c r="BD19">
        <f t="shared" si="36"/>
        <v>0.1724</v>
      </c>
      <c r="BE19">
        <f t="shared" si="37"/>
        <v>-0.67049999999999998</v>
      </c>
      <c r="BF19">
        <f t="shared" si="38"/>
        <v>0.91199999999999992</v>
      </c>
      <c r="BG19" s="3">
        <f t="shared" si="39"/>
        <v>1.8390510325994194</v>
      </c>
      <c r="BH19" s="3">
        <f t="shared" si="40"/>
        <v>-7.1524577572964665</v>
      </c>
      <c r="BI19" s="3">
        <f t="shared" si="41"/>
        <v>9.7286226318484381</v>
      </c>
      <c r="BJ19" s="1"/>
    </row>
    <row r="20" spans="1:62" x14ac:dyDescent="0.2">
      <c r="A20" s="19" t="s">
        <v>92</v>
      </c>
      <c r="B20" s="3">
        <v>125.3</v>
      </c>
      <c r="C20" s="3">
        <v>125.2</v>
      </c>
      <c r="D20" s="3"/>
      <c r="E20" s="3">
        <f t="shared" si="21"/>
        <v>125.25</v>
      </c>
      <c r="F20" s="3">
        <v>125.8</v>
      </c>
      <c r="G20" s="3">
        <v>125.8</v>
      </c>
      <c r="H20" s="3"/>
      <c r="I20" s="3">
        <f t="shared" si="0"/>
        <v>125.8</v>
      </c>
      <c r="J20" s="2">
        <f t="shared" si="1"/>
        <v>549.99999999999716</v>
      </c>
      <c r="K20" s="10">
        <v>43082.708333333336</v>
      </c>
      <c r="L20" s="10">
        <v>43089.708333333336</v>
      </c>
      <c r="M20" s="1">
        <v>10080</v>
      </c>
      <c r="N20" s="1">
        <v>10.08</v>
      </c>
      <c r="O20" s="3">
        <f t="shared" ref="O20:O21" si="46">J20/N20</f>
        <v>54.563492063491779</v>
      </c>
      <c r="P20" s="1"/>
      <c r="T20" s="32">
        <f t="shared" si="27"/>
        <v>2.5574999999999869E-2</v>
      </c>
      <c r="V20" s="1">
        <v>30</v>
      </c>
      <c r="W20" s="18">
        <v>10</v>
      </c>
      <c r="X20" s="3">
        <f t="shared" si="28"/>
        <v>0.85249999999999559</v>
      </c>
      <c r="Y20" s="3">
        <f t="shared" si="29"/>
        <v>2.5574999999999868</v>
      </c>
      <c r="Z20">
        <v>-4.2610978626531626E-3</v>
      </c>
      <c r="AA20" s="33">
        <f t="shared" si="30"/>
        <v>-0.27272771778374061</v>
      </c>
      <c r="AB20">
        <v>2.9495009631967828E-2</v>
      </c>
      <c r="AC20" s="3">
        <f t="shared" si="31"/>
        <v>1.8878014357378281</v>
      </c>
      <c r="AD20">
        <v>2.0368809557115852E-2</v>
      </c>
      <c r="AE20" s="3">
        <f t="shared" si="32"/>
        <v>1.3036872476392636</v>
      </c>
      <c r="AG20" s="3"/>
      <c r="AH20" s="3"/>
      <c r="AI20" s="3"/>
      <c r="AJ20">
        <v>-3.1425421208594817E-2</v>
      </c>
      <c r="AK20" s="33">
        <f t="shared" si="26"/>
        <v>-2.0113556841138518</v>
      </c>
      <c r="AL20">
        <v>3.8777382753740763E-4</v>
      </c>
      <c r="AM20" s="3">
        <f t="shared" si="33"/>
        <v>2.4819113385650769E-2</v>
      </c>
      <c r="AN20" s="3"/>
      <c r="AO20" s="3"/>
      <c r="AP20">
        <v>1.3593634664627929E-2</v>
      </c>
      <c r="AQ20" s="3">
        <f t="shared" si="34"/>
        <v>0.87004830162749169</v>
      </c>
      <c r="AR20">
        <v>5.0122488039545665E-3</v>
      </c>
      <c r="AS20" s="3">
        <f t="shared" si="42"/>
        <v>0.32080445493820831</v>
      </c>
      <c r="AT20">
        <v>2.5401355640719214E-2</v>
      </c>
      <c r="AU20" s="3">
        <f t="shared" si="35"/>
        <v>1.6257908116179733</v>
      </c>
      <c r="BA20">
        <v>0.64070000000000005</v>
      </c>
      <c r="BB20">
        <v>0.24790000000000001</v>
      </c>
      <c r="BC20">
        <v>0.88859999999999995</v>
      </c>
      <c r="BD20">
        <f t="shared" si="36"/>
        <v>-5.9299999999999908E-2</v>
      </c>
      <c r="BE20">
        <f t="shared" si="37"/>
        <v>-0.71209999999999996</v>
      </c>
      <c r="BF20">
        <f t="shared" si="38"/>
        <v>0.63859999999999995</v>
      </c>
      <c r="BG20" s="3">
        <f t="shared" si="39"/>
        <v>-0.63257381805768798</v>
      </c>
      <c r="BH20" s="3">
        <f t="shared" si="40"/>
        <v>-7.596219491380781</v>
      </c>
      <c r="BI20" s="3">
        <f t="shared" si="41"/>
        <v>6.8121693121693108</v>
      </c>
      <c r="BJ20" s="1"/>
    </row>
    <row r="21" spans="1:62" x14ac:dyDescent="0.2">
      <c r="A21" s="19" t="s">
        <v>98</v>
      </c>
      <c r="B21" s="3">
        <v>124.4</v>
      </c>
      <c r="C21" s="3">
        <v>124.2</v>
      </c>
      <c r="D21" s="3">
        <v>124.2</v>
      </c>
      <c r="E21" s="3">
        <f t="shared" si="21"/>
        <v>124.26666666666667</v>
      </c>
      <c r="F21" s="3">
        <v>124.8</v>
      </c>
      <c r="G21" s="3">
        <v>124.9</v>
      </c>
      <c r="H21" s="3"/>
      <c r="I21" s="3">
        <f t="shared" si="0"/>
        <v>124.85</v>
      </c>
      <c r="J21" s="2">
        <f t="shared" si="1"/>
        <v>583.3333333333286</v>
      </c>
      <c r="K21" s="10">
        <v>43089.708333333336</v>
      </c>
      <c r="L21" s="10">
        <v>43096.708333333336</v>
      </c>
      <c r="M21" s="1">
        <v>10080</v>
      </c>
      <c r="N21" s="1">
        <v>10.08</v>
      </c>
      <c r="O21" s="3">
        <f t="shared" si="46"/>
        <v>57.870370370369898</v>
      </c>
      <c r="T21" s="32">
        <f t="shared" si="27"/>
        <v>2.7124999999999781E-2</v>
      </c>
      <c r="V21" s="1">
        <v>30</v>
      </c>
      <c r="W21" s="18">
        <v>10</v>
      </c>
      <c r="X21" s="3">
        <f t="shared" si="28"/>
        <v>0.90416666666665935</v>
      </c>
      <c r="Y21" s="3">
        <f t="shared" si="29"/>
        <v>2.7124999999999782</v>
      </c>
      <c r="Z21">
        <v>0.12734452690806841</v>
      </c>
      <c r="AA21" s="3">
        <f t="shared" si="30"/>
        <v>8.1505713586833348</v>
      </c>
      <c r="AB21">
        <v>4.0926002429148345E-2</v>
      </c>
      <c r="AC21" s="3">
        <f t="shared" si="31"/>
        <v>2.6194317991006364</v>
      </c>
      <c r="AE21" s="3"/>
      <c r="AG21" s="3"/>
      <c r="AH21" s="3"/>
      <c r="AI21" s="3"/>
      <c r="AJ21">
        <v>-3.7547394037920956E-2</v>
      </c>
      <c r="AK21" s="33">
        <f t="shared" si="26"/>
        <v>-2.4031870223963745</v>
      </c>
      <c r="AL21">
        <v>1.5207669719676464E-2</v>
      </c>
      <c r="AM21" s="3">
        <f t="shared" si="33"/>
        <v>0.97335315666132016</v>
      </c>
      <c r="AN21" s="3"/>
      <c r="AO21" s="3"/>
      <c r="AP21">
        <v>-5.2810863046961476E-3</v>
      </c>
      <c r="AQ21" s="33">
        <f t="shared" si="34"/>
        <v>-0.33801115621455119</v>
      </c>
      <c r="AR21">
        <v>8.9306363320428295E-3</v>
      </c>
      <c r="AS21" s="3">
        <f t="shared" si="42"/>
        <v>0.57159730747841975</v>
      </c>
      <c r="AT21">
        <v>3.5944479185040068E-2</v>
      </c>
      <c r="AU21" s="3">
        <f t="shared" si="35"/>
        <v>2.3005939058525389</v>
      </c>
      <c r="BA21">
        <v>0.73029999999999995</v>
      </c>
      <c r="BB21">
        <v>0.25459999999999999</v>
      </c>
      <c r="BC21">
        <v>0.98480000000000001</v>
      </c>
      <c r="BD21">
        <f t="shared" si="36"/>
        <v>3.0299999999999994E-2</v>
      </c>
      <c r="BE21">
        <f t="shared" si="37"/>
        <v>-0.70540000000000003</v>
      </c>
      <c r="BF21">
        <f t="shared" si="38"/>
        <v>0.73480000000000001</v>
      </c>
      <c r="BG21" s="3">
        <f t="shared" si="39"/>
        <v>0.32322068612391186</v>
      </c>
      <c r="BH21" s="3">
        <f t="shared" si="40"/>
        <v>-7.5247482505547012</v>
      </c>
      <c r="BI21" s="3">
        <f t="shared" si="41"/>
        <v>7.8383683222392904</v>
      </c>
      <c r="BJ21" s="1"/>
    </row>
    <row r="22" spans="1:62" x14ac:dyDescent="0.2">
      <c r="A22" s="19" t="s">
        <v>99</v>
      </c>
      <c r="B22" s="3">
        <v>126.7</v>
      </c>
      <c r="C22" s="3">
        <v>127</v>
      </c>
      <c r="D22" s="3">
        <v>127</v>
      </c>
      <c r="E22" s="3">
        <f t="shared" si="21"/>
        <v>126.89999999999999</v>
      </c>
      <c r="F22" s="3">
        <v>127.2</v>
      </c>
      <c r="G22" s="3">
        <v>127.1</v>
      </c>
      <c r="H22" s="3"/>
      <c r="I22" s="3">
        <f t="shared" si="0"/>
        <v>127.15</v>
      </c>
      <c r="J22" s="2">
        <f t="shared" si="1"/>
        <v>250.00000000001421</v>
      </c>
      <c r="K22" s="10">
        <v>43096.708333333336</v>
      </c>
      <c r="L22" s="10">
        <v>43103.708333333336</v>
      </c>
      <c r="M22" s="1">
        <v>10080</v>
      </c>
      <c r="N22" s="1">
        <v>10.08</v>
      </c>
      <c r="O22" s="3">
        <f t="shared" ref="O22" si="47">J22/N22</f>
        <v>24.801587301588711</v>
      </c>
      <c r="T22" s="32">
        <f t="shared" si="27"/>
        <v>1.1625000000000661E-2</v>
      </c>
      <c r="V22" s="1">
        <v>30</v>
      </c>
      <c r="W22" s="18">
        <v>10</v>
      </c>
      <c r="X22" s="3">
        <f t="shared" si="28"/>
        <v>0.38750000000002205</v>
      </c>
      <c r="Y22" s="3">
        <f t="shared" si="29"/>
        <v>1.162500000000066</v>
      </c>
      <c r="Z22">
        <v>4.6818548419049311E-2</v>
      </c>
      <c r="AA22" s="3">
        <f t="shared" si="30"/>
        <v>2.9965788798674673</v>
      </c>
      <c r="AB22">
        <v>3.5050090121550248E-2</v>
      </c>
      <c r="AC22" s="3">
        <f t="shared" si="31"/>
        <v>2.2433493421371127</v>
      </c>
      <c r="AE22" s="3"/>
      <c r="AG22" s="3"/>
      <c r="AH22" s="32">
        <v>3.2411707623014596E-3</v>
      </c>
      <c r="AI22" s="3">
        <f t="shared" ref="AI22" si="48">(((AH22/$X22)*$J22)/$N22)</f>
        <v>0.20744820547244364</v>
      </c>
      <c r="AJ22">
        <v>-3.3070164149102688E-2</v>
      </c>
      <c r="AK22" s="33">
        <f t="shared" si="26"/>
        <v>-2.1166259696046268</v>
      </c>
      <c r="AL22">
        <v>8.8518130764100311E-3</v>
      </c>
      <c r="AM22" s="3">
        <f t="shared" si="33"/>
        <v>0.56655229623720116</v>
      </c>
      <c r="AN22" s="3"/>
      <c r="AO22" s="3"/>
      <c r="AQ22" s="3"/>
      <c r="AS22" s="3"/>
      <c r="AT22">
        <v>3.9799928175104027E-2</v>
      </c>
      <c r="AU22" s="3">
        <f t="shared" si="35"/>
        <v>2.5473584341464428</v>
      </c>
      <c r="BA22">
        <v>0.57169999999999999</v>
      </c>
      <c r="BB22">
        <v>0.25069999999999998</v>
      </c>
      <c r="BC22">
        <v>0.82240000000000002</v>
      </c>
      <c r="BD22">
        <f t="shared" si="36"/>
        <v>-0.12829999999999997</v>
      </c>
      <c r="BE22">
        <f t="shared" si="37"/>
        <v>-0.70930000000000004</v>
      </c>
      <c r="BF22">
        <f t="shared" si="38"/>
        <v>0.57240000000000002</v>
      </c>
      <c r="BG22" s="3">
        <f t="shared" si="39"/>
        <v>-1.3686209250725376</v>
      </c>
      <c r="BH22" s="3">
        <f t="shared" si="40"/>
        <v>-7.5663509131251079</v>
      </c>
      <c r="BI22" s="3">
        <f t="shared" si="41"/>
        <v>6.1059907834101388</v>
      </c>
      <c r="BJ22" s="1"/>
    </row>
    <row r="23" spans="1:62" ht="14.25" customHeight="1" x14ac:dyDescent="0.25">
      <c r="A23" s="19" t="s">
        <v>100</v>
      </c>
      <c r="B23" s="3">
        <v>124.7</v>
      </c>
      <c r="C23" s="3">
        <v>124.8</v>
      </c>
      <c r="D23" s="3">
        <v>124.9</v>
      </c>
      <c r="E23" s="3">
        <f t="shared" si="21"/>
        <v>124.8</v>
      </c>
      <c r="F23" s="3">
        <v>125.4</v>
      </c>
      <c r="G23" s="3">
        <v>125.5</v>
      </c>
      <c r="H23" s="3"/>
      <c r="I23" s="3">
        <f t="shared" si="0"/>
        <v>125.45</v>
      </c>
      <c r="J23" s="2">
        <f t="shared" si="1"/>
        <v>650.00000000000568</v>
      </c>
      <c r="K23" s="10">
        <v>43103.708333333336</v>
      </c>
      <c r="L23" s="10">
        <v>43110.708333333336</v>
      </c>
      <c r="M23" s="1">
        <v>10080</v>
      </c>
      <c r="N23" s="1">
        <v>10.08</v>
      </c>
      <c r="O23" s="3">
        <f t="shared" ref="O23:O33" si="49">J23/N23</f>
        <v>64.484126984127542</v>
      </c>
      <c r="P23" s="6"/>
      <c r="Q23" s="6"/>
      <c r="T23" s="32">
        <f t="shared" si="27"/>
        <v>3.0225000000000266E-2</v>
      </c>
      <c r="V23" s="1">
        <v>30</v>
      </c>
      <c r="W23" s="18">
        <v>10</v>
      </c>
      <c r="X23" s="3">
        <f t="shared" si="28"/>
        <v>1.0075000000000087</v>
      </c>
      <c r="Y23" s="3">
        <f t="shared" si="29"/>
        <v>3.0225000000000266</v>
      </c>
      <c r="Z23">
        <v>2.3625154580448893E-3</v>
      </c>
      <c r="AA23" s="3">
        <f t="shared" si="30"/>
        <v>0.15121066679754799</v>
      </c>
      <c r="AB23">
        <v>1.3572540362925101E-2</v>
      </c>
      <c r="AC23" s="3">
        <f t="shared" si="31"/>
        <v>0.86869817991072074</v>
      </c>
      <c r="AE23" s="3"/>
      <c r="AG23" s="3"/>
      <c r="AH23" s="3"/>
      <c r="AI23" s="3"/>
      <c r="AJ23">
        <v>-2.6162772088993536E-2</v>
      </c>
      <c r="AK23" s="33">
        <f t="shared" si="26"/>
        <v>-1.6745245832689157</v>
      </c>
      <c r="AL23">
        <v>9.3101058394445824E-3</v>
      </c>
      <c r="AM23" s="3">
        <f t="shared" si="33"/>
        <v>0.59588491035871638</v>
      </c>
      <c r="AN23" s="3"/>
      <c r="AO23" s="3"/>
      <c r="AP23">
        <v>-7.6152866324352697E-4</v>
      </c>
      <c r="AQ23" s="3">
        <f t="shared" si="34"/>
        <v>-4.8740953868633322E-2</v>
      </c>
      <c r="AS23" s="3"/>
      <c r="AT23">
        <v>2.1873922775541343E-2</v>
      </c>
      <c r="AU23" s="3">
        <f t="shared" si="35"/>
        <v>1.4000206589568194</v>
      </c>
      <c r="BA23">
        <v>0.54810000000000003</v>
      </c>
      <c r="BB23">
        <v>0.2157</v>
      </c>
      <c r="BC23">
        <v>0.76380000000000003</v>
      </c>
      <c r="BD23">
        <f t="shared" si="36"/>
        <v>-0.15189999999999992</v>
      </c>
      <c r="BE23">
        <f t="shared" si="37"/>
        <v>-0.74429999999999996</v>
      </c>
      <c r="BF23">
        <f t="shared" si="38"/>
        <v>0.51380000000000003</v>
      </c>
      <c r="BG23" s="3">
        <f t="shared" si="39"/>
        <v>-1.6203703703703696</v>
      </c>
      <c r="BH23" s="3">
        <f t="shared" si="40"/>
        <v>-7.9397081413210433</v>
      </c>
      <c r="BI23" s="3">
        <f t="shared" si="41"/>
        <v>5.4808841099163681</v>
      </c>
      <c r="BJ23" s="1"/>
    </row>
    <row r="24" spans="1:62" ht="12.75" customHeight="1" x14ac:dyDescent="0.2">
      <c r="A24" s="19" t="s">
        <v>101</v>
      </c>
      <c r="B24" s="3">
        <v>124.5</v>
      </c>
      <c r="C24" s="3">
        <v>124.2</v>
      </c>
      <c r="D24" s="3"/>
      <c r="E24" s="3">
        <f t="shared" si="21"/>
        <v>124.35</v>
      </c>
      <c r="F24" s="3">
        <v>124.6</v>
      </c>
      <c r="G24" s="3">
        <v>124.6</v>
      </c>
      <c r="H24" s="3"/>
      <c r="I24" s="3">
        <f t="shared" si="0"/>
        <v>124.6</v>
      </c>
      <c r="J24" s="2">
        <f t="shared" si="1"/>
        <v>250</v>
      </c>
      <c r="K24" s="10">
        <v>43110.708333333336</v>
      </c>
      <c r="L24" s="10">
        <v>43117.708333333336</v>
      </c>
      <c r="M24" s="1">
        <v>10080</v>
      </c>
      <c r="N24" s="1">
        <v>10.08</v>
      </c>
      <c r="O24" s="3">
        <f t="shared" si="49"/>
        <v>24.801587301587301</v>
      </c>
      <c r="P24" s="5"/>
      <c r="Q24" s="5"/>
      <c r="R24" s="5"/>
      <c r="S24" s="5"/>
      <c r="T24" s="32">
        <f t="shared" si="27"/>
        <v>1.1625E-2</v>
      </c>
      <c r="V24" s="1">
        <v>30</v>
      </c>
      <c r="W24" s="18">
        <v>10</v>
      </c>
      <c r="X24" s="3">
        <f t="shared" si="28"/>
        <v>0.38750000000000001</v>
      </c>
      <c r="Y24" s="3">
        <f t="shared" si="29"/>
        <v>1.1624999999999999</v>
      </c>
      <c r="Z24">
        <v>5.6490557599019109E-2</v>
      </c>
      <c r="AA24" s="3">
        <f t="shared" si="30"/>
        <v>3.6156270864707571</v>
      </c>
      <c r="AB24">
        <v>6.0913253728317573E-2</v>
      </c>
      <c r="AC24" s="3">
        <f t="shared" si="31"/>
        <v>3.8986977552686617</v>
      </c>
      <c r="AE24" s="3"/>
      <c r="AG24" s="3"/>
      <c r="AH24" s="3"/>
      <c r="AI24" s="3"/>
      <c r="AJ24">
        <v>-2.9848255366954235E-2</v>
      </c>
      <c r="AK24" s="33">
        <f t="shared" si="26"/>
        <v>-1.910410609764096</v>
      </c>
      <c r="AL24">
        <v>3.1538830882792523E-2</v>
      </c>
      <c r="AM24" s="3">
        <f t="shared" si="33"/>
        <v>2.018614367818262</v>
      </c>
      <c r="AN24" s="3"/>
      <c r="AO24" s="3"/>
      <c r="AP24">
        <v>1.551940157277365E-2</v>
      </c>
      <c r="AQ24" s="3">
        <f t="shared" si="34"/>
        <v>0.99330527219493403</v>
      </c>
      <c r="AR24">
        <v>1.4645738645508E-2</v>
      </c>
      <c r="AS24" s="3">
        <f t="shared" si="42"/>
        <v>0.93738726609754219</v>
      </c>
      <c r="AT24">
        <v>4.0382818039312096E-2</v>
      </c>
      <c r="AU24" s="3">
        <f t="shared" si="35"/>
        <v>2.5846657731254541</v>
      </c>
      <c r="BA24">
        <v>0.74919999999999998</v>
      </c>
      <c r="BB24">
        <v>0.3085</v>
      </c>
      <c r="BC24">
        <v>1.052</v>
      </c>
      <c r="BD24">
        <f t="shared" si="36"/>
        <v>4.9200000000000021E-2</v>
      </c>
      <c r="BE24">
        <f t="shared" si="37"/>
        <v>-0.65149999999999997</v>
      </c>
      <c r="BF24">
        <f t="shared" si="38"/>
        <v>0.80200000000000005</v>
      </c>
      <c r="BG24" s="3">
        <f t="shared" si="39"/>
        <v>0.52483358934971858</v>
      </c>
      <c r="BH24" s="3">
        <f t="shared" si="40"/>
        <v>-6.9497781191329571</v>
      </c>
      <c r="BI24" s="3">
        <f t="shared" si="41"/>
        <v>8.5552142003754934</v>
      </c>
    </row>
    <row r="25" spans="1:62" x14ac:dyDescent="0.2">
      <c r="A25" s="19" t="s">
        <v>106</v>
      </c>
      <c r="B25" s="3">
        <v>126.4</v>
      </c>
      <c r="C25" s="3">
        <v>126.4</v>
      </c>
      <c r="D25" s="3"/>
      <c r="E25" s="3">
        <f t="shared" si="21"/>
        <v>126.4</v>
      </c>
      <c r="F25" s="3">
        <v>126.8</v>
      </c>
      <c r="G25" s="3">
        <v>126.7</v>
      </c>
      <c r="H25" s="3"/>
      <c r="I25" s="3">
        <f t="shared" si="0"/>
        <v>126.75</v>
      </c>
      <c r="J25" s="2">
        <f t="shared" si="1"/>
        <v>349.99999999999432</v>
      </c>
      <c r="K25" s="10">
        <v>43117.708333333336</v>
      </c>
      <c r="L25" s="10">
        <v>43124.708333333336</v>
      </c>
      <c r="M25" s="1">
        <v>10080</v>
      </c>
      <c r="N25" s="1">
        <v>10.08</v>
      </c>
      <c r="O25" s="3">
        <f t="shared" si="49"/>
        <v>34.72222222222166</v>
      </c>
      <c r="P25" s="1"/>
      <c r="T25" s="32">
        <f t="shared" si="27"/>
        <v>1.6274999999999734E-2</v>
      </c>
      <c r="V25" s="1">
        <v>30</v>
      </c>
      <c r="W25" s="18">
        <v>10</v>
      </c>
      <c r="X25" s="3">
        <f t="shared" si="28"/>
        <v>0.5424999999999911</v>
      </c>
      <c r="Y25" s="3">
        <f t="shared" si="29"/>
        <v>1.6274999999999733</v>
      </c>
      <c r="Z25">
        <v>-7.1741481352692871E-3</v>
      </c>
      <c r="AA25" s="33">
        <f t="shared" si="30"/>
        <v>-0.4591748678487767</v>
      </c>
      <c r="AB25">
        <v>1.4655566411689858E-2</v>
      </c>
      <c r="AC25" s="3">
        <f t="shared" si="31"/>
        <v>0.93801628339028797</v>
      </c>
      <c r="AE25" s="3"/>
      <c r="AG25" s="3"/>
      <c r="AH25" s="3"/>
      <c r="AI25" s="3"/>
      <c r="AJ25">
        <v>-3.7393264136244997E-2</v>
      </c>
      <c r="AK25" s="33">
        <f t="shared" si="26"/>
        <v>-2.3933220773326296</v>
      </c>
      <c r="AL25">
        <v>2.2598507707387361E-2</v>
      </c>
      <c r="AM25" s="3">
        <f t="shared" si="33"/>
        <v>1.4463970626848031</v>
      </c>
      <c r="AN25" s="3"/>
      <c r="AO25" s="3"/>
      <c r="AP25">
        <v>8.0912655686636858E-3</v>
      </c>
      <c r="AQ25" s="3">
        <f t="shared" si="34"/>
        <v>0.51787414033945767</v>
      </c>
      <c r="AS25" s="3"/>
      <c r="AT25">
        <v>4.1606791950230426E-2</v>
      </c>
      <c r="AU25" s="3">
        <f t="shared" si="35"/>
        <v>2.6630051171422449</v>
      </c>
      <c r="BA25">
        <v>1.121</v>
      </c>
      <c r="BB25">
        <v>0.27839999999999998</v>
      </c>
      <c r="BC25">
        <v>1.399</v>
      </c>
      <c r="BD25">
        <f t="shared" si="36"/>
        <v>0.42100000000000004</v>
      </c>
      <c r="BE25">
        <f t="shared" si="37"/>
        <v>-0.68159999999999998</v>
      </c>
      <c r="BF25">
        <f t="shared" si="38"/>
        <v>1.149</v>
      </c>
      <c r="BG25" s="3">
        <f t="shared" si="39"/>
        <v>4.4909540877282828</v>
      </c>
      <c r="BH25" s="3">
        <f t="shared" si="40"/>
        <v>-7.2708653353814645</v>
      </c>
      <c r="BI25" s="3">
        <f t="shared" si="41"/>
        <v>12.256784434203791</v>
      </c>
    </row>
    <row r="26" spans="1:62" x14ac:dyDescent="0.2">
      <c r="A26" s="19" t="s">
        <v>107</v>
      </c>
      <c r="B26" s="3">
        <v>124.5</v>
      </c>
      <c r="C26" s="3">
        <v>124.6</v>
      </c>
      <c r="D26" s="3"/>
      <c r="E26" s="3">
        <f t="shared" si="21"/>
        <v>124.55</v>
      </c>
      <c r="F26" s="3">
        <v>125.3</v>
      </c>
      <c r="G26" s="3">
        <v>125.2</v>
      </c>
      <c r="H26" s="3"/>
      <c r="I26" s="3">
        <f t="shared" si="0"/>
        <v>125.25</v>
      </c>
      <c r="J26" s="2">
        <f t="shared" si="1"/>
        <v>700.00000000000284</v>
      </c>
      <c r="K26" s="10">
        <v>43124.708333333336</v>
      </c>
      <c r="L26" s="10">
        <v>43131.708333333336</v>
      </c>
      <c r="M26" s="1">
        <v>10080</v>
      </c>
      <c r="N26" s="1">
        <v>10.08</v>
      </c>
      <c r="O26" s="3">
        <f t="shared" si="49"/>
        <v>69.444444444444727</v>
      </c>
      <c r="P26" s="1"/>
      <c r="T26" s="32">
        <f t="shared" si="27"/>
        <v>3.2550000000000134E-2</v>
      </c>
      <c r="V26" s="1">
        <v>30</v>
      </c>
      <c r="W26" s="18">
        <v>10</v>
      </c>
      <c r="X26" s="3">
        <f t="shared" si="28"/>
        <v>1.0850000000000046</v>
      </c>
      <c r="Y26" s="3">
        <f t="shared" si="29"/>
        <v>3.2550000000000137</v>
      </c>
      <c r="Z26">
        <v>4.0060421554236392E-2</v>
      </c>
      <c r="AA26" s="3">
        <f t="shared" si="30"/>
        <v>2.5640310774600863</v>
      </c>
      <c r="AB26">
        <v>3.0228567642200055E-2</v>
      </c>
      <c r="AC26" s="3">
        <f t="shared" si="31"/>
        <v>1.9347521532386105</v>
      </c>
      <c r="AE26" s="3"/>
      <c r="AG26" s="3"/>
      <c r="AH26" s="3"/>
      <c r="AI26" s="3"/>
      <c r="AJ26">
        <v>-3.5287024331743244E-2</v>
      </c>
      <c r="AK26" s="33">
        <f t="shared" si="26"/>
        <v>-2.2585141021341033</v>
      </c>
      <c r="AL26">
        <v>-8.880114268223771E-4</v>
      </c>
      <c r="AM26" s="33">
        <f t="shared" si="33"/>
        <v>-5.6836368844238157E-2</v>
      </c>
      <c r="AN26" s="3"/>
      <c r="AO26" s="3"/>
      <c r="AQ26" s="3"/>
      <c r="AS26" s="3"/>
      <c r="AT26">
        <v>0.23999351041310135</v>
      </c>
      <c r="AU26" s="3">
        <f t="shared" si="35"/>
        <v>15.360567742774021</v>
      </c>
      <c r="BA26">
        <v>1.0960000000000001</v>
      </c>
      <c r="BB26">
        <v>0.2319</v>
      </c>
      <c r="BC26">
        <v>1.3280000000000001</v>
      </c>
      <c r="BD26">
        <f t="shared" si="36"/>
        <v>0.39600000000000013</v>
      </c>
      <c r="BE26">
        <f t="shared" si="37"/>
        <v>-0.72809999999999997</v>
      </c>
      <c r="BF26">
        <f t="shared" si="38"/>
        <v>1.0780000000000001</v>
      </c>
      <c r="BG26" s="3">
        <f t="shared" si="39"/>
        <v>4.2242703533026127</v>
      </c>
      <c r="BH26" s="3">
        <f t="shared" si="40"/>
        <v>-7.7668970814132079</v>
      </c>
      <c r="BI26" s="3">
        <f t="shared" si="41"/>
        <v>11.499402628434884</v>
      </c>
    </row>
    <row r="27" spans="1:62" x14ac:dyDescent="0.2">
      <c r="A27" s="19" t="s">
        <v>108</v>
      </c>
      <c r="B27" s="3">
        <v>122.4</v>
      </c>
      <c r="C27" s="3">
        <v>122.2</v>
      </c>
      <c r="D27" s="3"/>
      <c r="E27" s="3">
        <f t="shared" si="21"/>
        <v>122.30000000000001</v>
      </c>
      <c r="F27" s="3">
        <v>122.8</v>
      </c>
      <c r="G27" s="3">
        <v>123</v>
      </c>
      <c r="H27" s="3"/>
      <c r="I27" s="3">
        <f t="shared" si="0"/>
        <v>122.9</v>
      </c>
      <c r="J27" s="2">
        <f t="shared" si="1"/>
        <v>599.99999999999432</v>
      </c>
      <c r="K27" s="10">
        <v>43131.708333333336</v>
      </c>
      <c r="L27" s="10">
        <v>43138.708333333336</v>
      </c>
      <c r="M27" s="1">
        <v>10080</v>
      </c>
      <c r="N27" s="1">
        <v>10.08</v>
      </c>
      <c r="O27" s="3">
        <f t="shared" si="49"/>
        <v>59.523809523808957</v>
      </c>
      <c r="P27" s="1"/>
      <c r="T27" s="32">
        <f t="shared" si="27"/>
        <v>2.7899999999999734E-2</v>
      </c>
      <c r="V27" s="1">
        <v>30</v>
      </c>
      <c r="W27" s="18">
        <v>10</v>
      </c>
      <c r="X27" s="3">
        <f t="shared" si="28"/>
        <v>0.92999999999999117</v>
      </c>
      <c r="Y27" s="3">
        <f t="shared" si="29"/>
        <v>2.7899999999999734</v>
      </c>
      <c r="Z27">
        <v>3.8210305627637164E-2</v>
      </c>
      <c r="AA27" s="3">
        <f t="shared" si="30"/>
        <v>2.4456160795978725</v>
      </c>
      <c r="AB27" s="35">
        <v>6.192202362015653E-2</v>
      </c>
      <c r="AC27" s="3">
        <f t="shared" si="31"/>
        <v>3.9632631605322919</v>
      </c>
      <c r="AE27" s="3"/>
      <c r="AG27" s="3"/>
      <c r="AH27" s="3"/>
      <c r="AI27" s="3"/>
      <c r="AJ27">
        <v>-4.6515296908745563E-2</v>
      </c>
      <c r="AK27" s="33">
        <f t="shared" si="26"/>
        <v>-2.9771695410103405</v>
      </c>
      <c r="AL27">
        <v>-9.3767695256203876E-3</v>
      </c>
      <c r="AM27" s="33">
        <f t="shared" si="33"/>
        <v>-0.60015165934590287</v>
      </c>
      <c r="AN27" s="3"/>
      <c r="AO27" s="3"/>
      <c r="AP27">
        <v>2.1012372505452293E-3</v>
      </c>
      <c r="AQ27" s="3">
        <f t="shared" si="34"/>
        <v>0.13448779125353488</v>
      </c>
      <c r="AS27" s="3"/>
      <c r="AT27">
        <v>2.8223534003511297E-2</v>
      </c>
      <c r="AU27" s="3">
        <f t="shared" si="35"/>
        <v>1.8064217872191053</v>
      </c>
      <c r="BA27">
        <v>0.73119999999999996</v>
      </c>
      <c r="BB27">
        <v>0.27050000000000002</v>
      </c>
      <c r="BC27">
        <v>1.0002</v>
      </c>
      <c r="BD27">
        <f t="shared" si="36"/>
        <v>3.1200000000000006E-2</v>
      </c>
      <c r="BE27">
        <f t="shared" si="37"/>
        <v>-0.6895</v>
      </c>
      <c r="BF27">
        <f t="shared" si="38"/>
        <v>0.75019999999999998</v>
      </c>
      <c r="BG27" s="3">
        <f t="shared" si="39"/>
        <v>0.33282130056323617</v>
      </c>
      <c r="BH27" s="3">
        <f t="shared" si="40"/>
        <v>-7.3551373954599759</v>
      </c>
      <c r="BI27" s="3">
        <f t="shared" si="41"/>
        <v>8.0026455026455032</v>
      </c>
    </row>
    <row r="28" spans="1:62" x14ac:dyDescent="0.2">
      <c r="A28" s="19" t="s">
        <v>109</v>
      </c>
      <c r="B28" s="3">
        <v>122.9</v>
      </c>
      <c r="C28" s="3">
        <v>122.6</v>
      </c>
      <c r="D28" s="3"/>
      <c r="E28" s="3">
        <f t="shared" si="21"/>
        <v>122.75</v>
      </c>
      <c r="F28" s="3">
        <v>124.2</v>
      </c>
      <c r="G28" s="3">
        <v>124.1</v>
      </c>
      <c r="H28" s="3"/>
      <c r="I28" s="3">
        <f t="shared" si="0"/>
        <v>124.15</v>
      </c>
      <c r="J28" s="2">
        <f t="shared" si="1"/>
        <v>1400.0000000000057</v>
      </c>
      <c r="K28" s="10">
        <v>43138.708333333336</v>
      </c>
      <c r="L28" s="10">
        <v>43145.708333333336</v>
      </c>
      <c r="M28" s="1">
        <v>10080</v>
      </c>
      <c r="N28" s="1">
        <v>10.08</v>
      </c>
      <c r="O28" s="3">
        <f t="shared" si="49"/>
        <v>138.88888888888945</v>
      </c>
      <c r="P28" s="1"/>
      <c r="T28" s="32">
        <f t="shared" si="27"/>
        <v>6.5100000000000269E-2</v>
      </c>
      <c r="BH28" s="3"/>
      <c r="BI28" s="3"/>
    </row>
    <row r="29" spans="1:62" x14ac:dyDescent="0.2">
      <c r="A29" s="19" t="s">
        <v>128</v>
      </c>
      <c r="B29" s="3">
        <v>125.7</v>
      </c>
      <c r="C29" s="3">
        <v>125.4</v>
      </c>
      <c r="D29" s="3"/>
      <c r="E29" s="3">
        <f t="shared" si="21"/>
        <v>125.55000000000001</v>
      </c>
      <c r="F29" s="3">
        <v>0</v>
      </c>
      <c r="G29" s="3">
        <v>0</v>
      </c>
      <c r="H29" s="3"/>
      <c r="I29" s="3">
        <f t="shared" si="0"/>
        <v>0</v>
      </c>
      <c r="J29" s="2"/>
      <c r="K29" s="10">
        <v>43145.708333333336</v>
      </c>
      <c r="L29" s="10">
        <v>43152.708333333336</v>
      </c>
      <c r="M29" s="1">
        <v>10080</v>
      </c>
      <c r="N29" s="1">
        <v>10.08</v>
      </c>
      <c r="O29" s="3"/>
      <c r="P29" s="1"/>
      <c r="T29" s="32">
        <f t="shared" si="27"/>
        <v>0</v>
      </c>
      <c r="BH29" s="3"/>
      <c r="BI29" s="3"/>
    </row>
    <row r="30" spans="1:62" x14ac:dyDescent="0.2">
      <c r="A30" s="19" t="s">
        <v>129</v>
      </c>
      <c r="B30" s="3">
        <v>125.2</v>
      </c>
      <c r="C30" s="3">
        <v>125.2</v>
      </c>
      <c r="D30" s="3"/>
      <c r="E30" s="3">
        <f t="shared" si="21"/>
        <v>125.2</v>
      </c>
      <c r="F30" s="3">
        <v>125.5</v>
      </c>
      <c r="G30" s="3">
        <v>125.5</v>
      </c>
      <c r="H30" s="3"/>
      <c r="I30" s="3">
        <f t="shared" si="0"/>
        <v>125.5</v>
      </c>
      <c r="J30" s="2">
        <f t="shared" si="1"/>
        <v>299.99999999999716</v>
      </c>
      <c r="K30" s="10">
        <v>43152.708333333336</v>
      </c>
      <c r="L30" s="10">
        <v>43159.708333333336</v>
      </c>
      <c r="M30" s="1">
        <v>10080</v>
      </c>
      <c r="N30" s="1">
        <v>10.08</v>
      </c>
      <c r="O30" s="3">
        <f t="shared" si="49"/>
        <v>29.761904761904479</v>
      </c>
      <c r="P30" s="1"/>
    </row>
    <row r="31" spans="1:62" x14ac:dyDescent="0.2">
      <c r="A31" s="19" t="s">
        <v>130</v>
      </c>
      <c r="B31" s="3">
        <v>123.8</v>
      </c>
      <c r="C31" s="3">
        <v>123.7</v>
      </c>
      <c r="D31" s="3"/>
      <c r="E31" s="3">
        <f t="shared" si="21"/>
        <v>123.75</v>
      </c>
      <c r="F31" s="3">
        <v>124</v>
      </c>
      <c r="G31" s="3">
        <v>124.1</v>
      </c>
      <c r="H31" s="3"/>
      <c r="I31" s="3">
        <f t="shared" si="0"/>
        <v>124.05</v>
      </c>
      <c r="J31" s="2">
        <f>(I31-E31) *1000</f>
        <v>299.99999999999716</v>
      </c>
      <c r="K31" s="10">
        <v>43159.708333333336</v>
      </c>
      <c r="L31" s="10">
        <v>43166.708333333336</v>
      </c>
      <c r="M31" s="1">
        <v>10080</v>
      </c>
      <c r="N31" s="1">
        <v>10.08</v>
      </c>
      <c r="O31" s="3">
        <f t="shared" si="49"/>
        <v>29.761904761904479</v>
      </c>
      <c r="P31" s="1"/>
    </row>
    <row r="32" spans="1:62" x14ac:dyDescent="0.2">
      <c r="A32" s="19" t="s">
        <v>131</v>
      </c>
      <c r="B32" s="3">
        <v>125</v>
      </c>
      <c r="C32" s="3">
        <v>124.9</v>
      </c>
      <c r="D32" s="3"/>
      <c r="E32" s="3">
        <f t="shared" si="21"/>
        <v>124.95</v>
      </c>
      <c r="F32" s="3">
        <v>125.6</v>
      </c>
      <c r="G32" s="3">
        <v>125.5</v>
      </c>
      <c r="H32" s="3"/>
      <c r="I32" s="3">
        <f t="shared" si="0"/>
        <v>125.55</v>
      </c>
      <c r="J32" s="2">
        <f>(I32-E32) *1000</f>
        <v>599.99999999999432</v>
      </c>
      <c r="K32" s="10">
        <v>43166.708333333336</v>
      </c>
      <c r="L32" s="10">
        <v>43173.708333333336</v>
      </c>
      <c r="M32" s="1">
        <v>10080</v>
      </c>
      <c r="N32" s="1">
        <v>10.08</v>
      </c>
      <c r="O32" s="3">
        <f t="shared" si="49"/>
        <v>59.523809523808957</v>
      </c>
      <c r="P32" s="1"/>
    </row>
    <row r="33" spans="1:16" x14ac:dyDescent="0.2">
      <c r="A33" s="19" t="s">
        <v>156</v>
      </c>
      <c r="B33" s="3">
        <v>124.9</v>
      </c>
      <c r="C33" s="3">
        <v>124.7</v>
      </c>
      <c r="D33" s="3"/>
      <c r="E33" s="3">
        <f t="shared" si="21"/>
        <v>124.80000000000001</v>
      </c>
      <c r="F33" s="3">
        <v>125.4</v>
      </c>
      <c r="G33" s="3">
        <v>125.6</v>
      </c>
      <c r="H33" s="3"/>
      <c r="I33" s="3">
        <f t="shared" si="0"/>
        <v>125.5</v>
      </c>
      <c r="J33" s="2">
        <f>(I33-E33) *1000</f>
        <v>699.99999999998863</v>
      </c>
      <c r="K33" s="10">
        <v>43173.708333333336</v>
      </c>
      <c r="L33" s="10">
        <v>43180.708333333336</v>
      </c>
      <c r="M33" s="1">
        <v>10080</v>
      </c>
      <c r="N33" s="1">
        <v>10.08</v>
      </c>
      <c r="O33" s="3">
        <f t="shared" si="49"/>
        <v>69.44444444444332</v>
      </c>
      <c r="P33" s="1"/>
    </row>
    <row r="34" spans="1:16" x14ac:dyDescent="0.2">
      <c r="A34" s="19" t="s">
        <v>157</v>
      </c>
      <c r="B34" s="3">
        <v>124.9</v>
      </c>
      <c r="C34" s="3">
        <v>124.7</v>
      </c>
      <c r="D34" s="3"/>
      <c r="E34" s="3">
        <f t="shared" si="21"/>
        <v>124.80000000000001</v>
      </c>
      <c r="F34" s="3"/>
      <c r="G34" s="3"/>
      <c r="H34" s="3"/>
      <c r="I34" s="3"/>
      <c r="J34" s="2"/>
      <c r="K34" s="10">
        <v>43180.708333333336</v>
      </c>
      <c r="L34" s="10">
        <v>43201.708333333336</v>
      </c>
      <c r="M34" s="1">
        <v>30240</v>
      </c>
      <c r="N34" s="1">
        <v>10.08</v>
      </c>
      <c r="O34" s="15" t="s">
        <v>166</v>
      </c>
      <c r="P34" s="1"/>
    </row>
    <row r="35" spans="1:16" x14ac:dyDescent="0.2">
      <c r="A35" s="19" t="s">
        <v>162</v>
      </c>
      <c r="B35" s="3">
        <v>123.9</v>
      </c>
      <c r="C35" s="3">
        <v>124</v>
      </c>
      <c r="E35" s="3">
        <f t="shared" si="21"/>
        <v>123.95</v>
      </c>
      <c r="K35" s="15" t="s">
        <v>166</v>
      </c>
      <c r="L35" s="15" t="s">
        <v>166</v>
      </c>
      <c r="M35" s="15" t="s">
        <v>166</v>
      </c>
      <c r="N35" s="15" t="s">
        <v>166</v>
      </c>
      <c r="O35" s="15" t="s">
        <v>166</v>
      </c>
    </row>
    <row r="36" spans="1:16" x14ac:dyDescent="0.2">
      <c r="A36" s="19" t="s">
        <v>163</v>
      </c>
      <c r="B36" s="3">
        <v>124.1</v>
      </c>
      <c r="C36" s="3">
        <v>124.2</v>
      </c>
      <c r="E36" s="3">
        <f t="shared" si="21"/>
        <v>124.15</v>
      </c>
    </row>
    <row r="37" spans="1:16" x14ac:dyDescent="0.2">
      <c r="A37" s="19" t="s">
        <v>164</v>
      </c>
    </row>
    <row r="38" spans="1:16" x14ac:dyDescent="0.2">
      <c r="A38" s="19" t="s">
        <v>165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4"/>
  <sheetViews>
    <sheetView tabSelected="1" workbookViewId="0">
      <pane xSplit="1" ySplit="2" topLeftCell="R3" activePane="bottomRight" state="frozen"/>
      <selection pane="topRight" activeCell="B1" sqref="B1"/>
      <selection pane="bottomLeft" activeCell="A3" sqref="A3"/>
      <selection pane="bottomRight" activeCell="R19" sqref="R19"/>
    </sheetView>
  </sheetViews>
  <sheetFormatPr defaultRowHeight="12.75" x14ac:dyDescent="0.2"/>
  <cols>
    <col min="2" max="2" width="18.42578125" customWidth="1"/>
    <col min="3" max="3" width="17.42578125" customWidth="1"/>
    <col min="4" max="4" width="15.28515625" customWidth="1"/>
    <col min="5" max="5" width="18.140625" customWidth="1"/>
    <col min="6" max="6" width="18" customWidth="1"/>
    <col min="7" max="7" width="21.28515625" customWidth="1"/>
    <col min="8" max="8" width="16.5703125" customWidth="1"/>
    <col min="9" max="10" width="15.42578125" bestFit="1" customWidth="1"/>
    <col min="11" max="11" width="21.42578125" bestFit="1" customWidth="1"/>
    <col min="12" max="12" width="17.28515625" customWidth="1"/>
    <col min="13" max="13" width="23.28515625" customWidth="1"/>
    <col min="17" max="17" width="15.140625" customWidth="1"/>
    <col min="18" max="18" width="31.7109375" customWidth="1"/>
    <col min="19" max="19" width="11.85546875" bestFit="1" customWidth="1"/>
    <col min="20" max="20" width="17.28515625" customWidth="1"/>
    <col min="21" max="21" width="14.140625" bestFit="1" customWidth="1"/>
    <col min="22" max="22" width="18.7109375" customWidth="1"/>
    <col min="23" max="23" width="11.5703125" bestFit="1" customWidth="1"/>
    <col min="24" max="24" width="20.85546875" bestFit="1" customWidth="1"/>
    <col min="25" max="25" width="11.5703125" bestFit="1" customWidth="1"/>
    <col min="26" max="26" width="20.85546875" bestFit="1" customWidth="1"/>
    <col min="27" max="27" width="14.28515625" customWidth="1"/>
    <col min="28" max="38" width="20" customWidth="1"/>
    <col min="39" max="40" width="20.85546875" customWidth="1"/>
    <col min="41" max="41" width="11.5703125" bestFit="1" customWidth="1"/>
    <col min="42" max="42" width="20.85546875" bestFit="1" customWidth="1"/>
    <col min="43" max="46" width="20.85546875" customWidth="1"/>
    <col min="47" max="47" width="10.42578125" bestFit="1" customWidth="1"/>
    <col min="48" max="48" width="8.42578125" bestFit="1" customWidth="1"/>
    <col min="49" max="49" width="9" bestFit="1" customWidth="1"/>
    <col min="50" max="52" width="9" customWidth="1"/>
    <col min="53" max="53" width="18.85546875" customWidth="1"/>
    <col min="54" max="54" width="17.42578125" bestFit="1" customWidth="1"/>
    <col min="55" max="55" width="18" bestFit="1" customWidth="1"/>
  </cols>
  <sheetData>
    <row r="1" spans="1:58" ht="15.75" x14ac:dyDescent="0.25">
      <c r="B1" s="49" t="s">
        <v>39</v>
      </c>
      <c r="C1" s="49" t="s">
        <v>15</v>
      </c>
      <c r="E1" s="50" t="s">
        <v>39</v>
      </c>
      <c r="F1" s="49" t="s">
        <v>15</v>
      </c>
      <c r="G1" s="8"/>
      <c r="I1" s="8"/>
      <c r="J1" s="8"/>
      <c r="K1" s="8"/>
      <c r="L1" s="5" t="s">
        <v>8</v>
      </c>
      <c r="N1" s="6"/>
      <c r="O1" s="6"/>
      <c r="Q1" s="14" t="s">
        <v>24</v>
      </c>
      <c r="R1" s="14" t="s">
        <v>16</v>
      </c>
      <c r="S1" s="15"/>
      <c r="T1" s="15"/>
      <c r="U1" s="15"/>
      <c r="V1" s="15"/>
      <c r="W1" s="14" t="s">
        <v>21</v>
      </c>
      <c r="X1" s="14" t="s">
        <v>23</v>
      </c>
      <c r="Y1" s="14" t="s">
        <v>21</v>
      </c>
      <c r="Z1" s="14" t="s">
        <v>27</v>
      </c>
      <c r="AA1" s="14" t="s">
        <v>21</v>
      </c>
      <c r="AB1" s="14" t="s">
        <v>57</v>
      </c>
      <c r="AC1" s="14" t="s">
        <v>21</v>
      </c>
      <c r="AD1" s="14" t="s">
        <v>59</v>
      </c>
      <c r="AE1" s="14" t="s">
        <v>21</v>
      </c>
      <c r="AF1" s="14" t="s">
        <v>21</v>
      </c>
      <c r="AG1" s="14" t="s">
        <v>117</v>
      </c>
      <c r="AH1" s="14" t="s">
        <v>61</v>
      </c>
      <c r="AI1" s="14" t="s">
        <v>21</v>
      </c>
      <c r="AJ1" s="14" t="s">
        <v>63</v>
      </c>
      <c r="AK1" s="14" t="s">
        <v>21</v>
      </c>
      <c r="AL1" s="14" t="s">
        <v>119</v>
      </c>
      <c r="AM1" s="14" t="s">
        <v>21</v>
      </c>
      <c r="AN1" s="14" t="s">
        <v>31</v>
      </c>
      <c r="AO1" s="14" t="s">
        <v>21</v>
      </c>
      <c r="AP1" s="14" t="s">
        <v>29</v>
      </c>
      <c r="AQ1" s="14" t="s">
        <v>21</v>
      </c>
      <c r="AR1" s="14" t="s">
        <v>66</v>
      </c>
      <c r="AS1" s="14"/>
      <c r="AT1" s="14"/>
      <c r="AU1" s="16" t="s">
        <v>33</v>
      </c>
      <c r="AV1" s="16" t="s">
        <v>34</v>
      </c>
      <c r="AW1" s="16" t="s">
        <v>35</v>
      </c>
      <c r="AX1" s="1"/>
      <c r="AY1" s="1"/>
      <c r="AZ1" s="1"/>
      <c r="BA1" s="16" t="s">
        <v>36</v>
      </c>
      <c r="BB1" s="16" t="s">
        <v>37</v>
      </c>
      <c r="BC1" s="16" t="s">
        <v>38</v>
      </c>
      <c r="BD1" s="14" t="s">
        <v>36</v>
      </c>
      <c r="BE1" s="14" t="s">
        <v>37</v>
      </c>
      <c r="BF1" s="14" t="s">
        <v>38</v>
      </c>
    </row>
    <row r="2" spans="1:58" ht="15.75" x14ac:dyDescent="0.25">
      <c r="A2" s="5" t="s">
        <v>1</v>
      </c>
      <c r="B2" s="5" t="s">
        <v>9</v>
      </c>
      <c r="C2" s="5" t="s">
        <v>10</v>
      </c>
      <c r="D2" s="53" t="s">
        <v>0</v>
      </c>
      <c r="E2" s="7" t="s">
        <v>112</v>
      </c>
      <c r="F2" s="7" t="s">
        <v>113</v>
      </c>
      <c r="G2" s="54" t="s">
        <v>115</v>
      </c>
      <c r="H2" s="7" t="s">
        <v>167</v>
      </c>
      <c r="I2" s="5" t="s">
        <v>2</v>
      </c>
      <c r="J2" s="5" t="s">
        <v>168</v>
      </c>
      <c r="K2" s="5" t="s">
        <v>177</v>
      </c>
      <c r="L2" s="7" t="s">
        <v>7</v>
      </c>
      <c r="M2" s="6" t="s">
        <v>14</v>
      </c>
      <c r="N2" s="5" t="s">
        <v>4</v>
      </c>
      <c r="O2" s="5" t="s">
        <v>5</v>
      </c>
      <c r="P2" s="5" t="s">
        <v>6</v>
      </c>
      <c r="Q2" s="14" t="s">
        <v>25</v>
      </c>
      <c r="R2" s="14" t="s">
        <v>19</v>
      </c>
      <c r="S2" s="14" t="s">
        <v>17</v>
      </c>
      <c r="T2" s="14" t="s">
        <v>81</v>
      </c>
      <c r="U2" s="14" t="s">
        <v>18</v>
      </c>
      <c r="V2" s="14" t="s">
        <v>120</v>
      </c>
      <c r="W2" s="14" t="s">
        <v>20</v>
      </c>
      <c r="X2" s="14" t="s">
        <v>22</v>
      </c>
      <c r="Y2" s="14" t="s">
        <v>26</v>
      </c>
      <c r="Z2" s="14" t="s">
        <v>22</v>
      </c>
      <c r="AA2" s="14" t="s">
        <v>56</v>
      </c>
      <c r="AB2" s="14" t="s">
        <v>22</v>
      </c>
      <c r="AC2" s="14" t="s">
        <v>58</v>
      </c>
      <c r="AD2" s="14" t="s">
        <v>22</v>
      </c>
      <c r="AE2" s="14" t="s">
        <v>60</v>
      </c>
      <c r="AF2" s="14" t="s">
        <v>116</v>
      </c>
      <c r="AG2" s="14" t="s">
        <v>22</v>
      </c>
      <c r="AH2" s="14" t="s">
        <v>22</v>
      </c>
      <c r="AI2" s="14" t="s">
        <v>62</v>
      </c>
      <c r="AJ2" s="14" t="s">
        <v>22</v>
      </c>
      <c r="AK2" s="14" t="s">
        <v>118</v>
      </c>
      <c r="AL2" s="14" t="s">
        <v>22</v>
      </c>
      <c r="AM2" s="14" t="s">
        <v>30</v>
      </c>
      <c r="AN2" s="14" t="s">
        <v>22</v>
      </c>
      <c r="AO2" s="14" t="s">
        <v>28</v>
      </c>
      <c r="AP2" s="14" t="s">
        <v>22</v>
      </c>
      <c r="AQ2" s="14" t="s">
        <v>65</v>
      </c>
      <c r="AR2" s="14" t="s">
        <v>22</v>
      </c>
      <c r="AS2" s="14" t="s">
        <v>78</v>
      </c>
      <c r="AT2" s="14" t="s">
        <v>79</v>
      </c>
      <c r="AU2" s="16" t="s">
        <v>83</v>
      </c>
      <c r="AV2" s="16" t="s">
        <v>83</v>
      </c>
      <c r="AW2" s="16" t="s">
        <v>83</v>
      </c>
      <c r="AX2" s="1"/>
      <c r="AY2" s="1"/>
      <c r="AZ2" s="1"/>
      <c r="BA2" s="16" t="s">
        <v>83</v>
      </c>
      <c r="BB2" s="16" t="s">
        <v>83</v>
      </c>
      <c r="BC2" s="16" t="s">
        <v>83</v>
      </c>
      <c r="BD2" s="14" t="s">
        <v>32</v>
      </c>
      <c r="BE2" s="14" t="s">
        <v>32</v>
      </c>
      <c r="BF2" s="14" t="s">
        <v>32</v>
      </c>
    </row>
    <row r="3" spans="1:58" s="1" customFormat="1" x14ac:dyDescent="0.2">
      <c r="A3" s="19"/>
      <c r="B3" s="3"/>
      <c r="C3" s="3"/>
      <c r="D3" s="3"/>
      <c r="E3" s="3"/>
      <c r="F3" s="3"/>
      <c r="G3" s="3"/>
      <c r="H3" s="2"/>
      <c r="I3" s="10"/>
      <c r="J3" s="10"/>
      <c r="M3" s="3"/>
      <c r="O3"/>
      <c r="P3" s="31" t="s">
        <v>110</v>
      </c>
      <c r="Q3" s="31"/>
      <c r="R3" s="31" t="s">
        <v>111</v>
      </c>
      <c r="S3" s="29"/>
      <c r="T3" s="29"/>
      <c r="U3" s="29"/>
      <c r="V3" s="29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28"/>
      <c r="AJ3" s="28"/>
      <c r="AK3" s="28"/>
      <c r="AL3" s="28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16" t="s">
        <v>36</v>
      </c>
      <c r="AY3" s="16" t="s">
        <v>37</v>
      </c>
      <c r="AZ3" s="16" t="s">
        <v>38</v>
      </c>
      <c r="BA3" s="16" t="s">
        <v>121</v>
      </c>
      <c r="BB3" s="16" t="s">
        <v>122</v>
      </c>
      <c r="BC3" s="16" t="s">
        <v>123</v>
      </c>
      <c r="BD3" s="16" t="s">
        <v>36</v>
      </c>
      <c r="BE3" s="16" t="s">
        <v>37</v>
      </c>
      <c r="BF3" s="16" t="s">
        <v>38</v>
      </c>
    </row>
    <row r="4" spans="1:58" s="1" customFormat="1" x14ac:dyDescent="0.2">
      <c r="A4" s="19"/>
      <c r="B4" s="3"/>
      <c r="C4" s="3"/>
      <c r="D4" s="3"/>
      <c r="E4" s="3"/>
      <c r="F4" s="3"/>
      <c r="G4" s="3"/>
      <c r="H4" s="2"/>
      <c r="I4" s="10"/>
      <c r="J4" s="10"/>
      <c r="M4" s="3"/>
      <c r="O4"/>
      <c r="P4" s="31"/>
      <c r="Q4" s="31"/>
      <c r="R4" s="31"/>
      <c r="S4" s="29"/>
      <c r="T4" s="29"/>
      <c r="U4" s="29"/>
      <c r="V4" s="29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28"/>
      <c r="AJ4" s="28"/>
      <c r="AK4" s="28"/>
      <c r="AL4" s="28"/>
      <c r="AM4" s="30"/>
      <c r="AN4" s="30"/>
      <c r="AO4" s="30"/>
      <c r="AP4" s="30"/>
      <c r="AQ4" s="30"/>
      <c r="AR4" s="30"/>
      <c r="AS4" s="30"/>
      <c r="AT4" s="30"/>
      <c r="AU4" s="23">
        <v>0.7</v>
      </c>
      <c r="AV4" s="23">
        <v>0.96</v>
      </c>
      <c r="AW4" s="23">
        <v>0.25</v>
      </c>
      <c r="AX4" s="16" t="s">
        <v>83</v>
      </c>
      <c r="AY4" s="16" t="s">
        <v>83</v>
      </c>
      <c r="AZ4" s="16" t="s">
        <v>83</v>
      </c>
      <c r="BA4" s="16" t="s">
        <v>83</v>
      </c>
      <c r="BB4" s="16" t="s">
        <v>83</v>
      </c>
      <c r="BC4" s="16" t="s">
        <v>83</v>
      </c>
      <c r="BD4" s="16" t="s">
        <v>32</v>
      </c>
      <c r="BE4" s="16" t="s">
        <v>32</v>
      </c>
      <c r="BF4" s="16" t="s">
        <v>32</v>
      </c>
    </row>
    <row r="5" spans="1:58" s="1" customFormat="1" x14ac:dyDescent="0.2">
      <c r="A5" s="55">
        <v>1</v>
      </c>
      <c r="B5" s="3">
        <v>126.3</v>
      </c>
      <c r="C5" s="3">
        <v>126.2</v>
      </c>
      <c r="D5" s="3">
        <f t="shared" ref="D5:D28" si="0">AVERAGE(B5:C5)</f>
        <v>126.25</v>
      </c>
      <c r="E5" s="3">
        <v>124.4</v>
      </c>
      <c r="F5" s="3">
        <v>124.3</v>
      </c>
      <c r="G5" s="3">
        <f t="shared" ref="G5:G25" si="1">AVERAGE(E5:F5)</f>
        <v>124.35</v>
      </c>
      <c r="H5" s="3">
        <f>(G5-D5) *1000</f>
        <v>-1900.0000000000057</v>
      </c>
      <c r="I5" s="51" t="s">
        <v>169</v>
      </c>
      <c r="J5" s="10">
        <v>43220.370833333334</v>
      </c>
      <c r="K5" s="52" t="s">
        <v>170</v>
      </c>
      <c r="L5" s="1">
        <v>48.4</v>
      </c>
      <c r="M5" s="3">
        <f>H5/L5</f>
        <v>-39.256198347107556</v>
      </c>
      <c r="O5"/>
      <c r="P5"/>
      <c r="Q5"/>
      <c r="R5" s="32">
        <f>(H5*0.0465)/1000</f>
        <v>-8.8350000000000262E-2</v>
      </c>
      <c r="S5" s="3">
        <v>30</v>
      </c>
      <c r="T5" s="36">
        <v>10</v>
      </c>
      <c r="U5" s="3">
        <f t="shared" ref="U5:U19" si="2">($R5/$S5)*1000</f>
        <v>-2.9450000000000087</v>
      </c>
      <c r="V5" s="3">
        <f>($R5/$T5)*1000</f>
        <v>-8.8350000000000275</v>
      </c>
      <c r="W5" s="1">
        <v>0.11843078583038458</v>
      </c>
      <c r="X5" s="3">
        <f>(((W5/$U5)*$H5)/$L5)</f>
        <v>1.5786561694266141</v>
      </c>
      <c r="Y5" s="1">
        <v>5.42324272896898E-2</v>
      </c>
      <c r="Z5" s="3">
        <f>(((Y5/$U5)*$H5)/$L5)</f>
        <v>0.72290625552772336</v>
      </c>
      <c r="AB5" s="3"/>
      <c r="AC5" s="1">
        <v>0.2323304443695221</v>
      </c>
      <c r="AD5" s="3">
        <f>(((AC5/$U5)*$H5)/$L5)</f>
        <v>3.0969134146830464</v>
      </c>
      <c r="AE5" s="1">
        <v>-5.3844102612855105E-2</v>
      </c>
      <c r="AG5" s="3"/>
      <c r="AH5" s="33">
        <f t="shared" ref="AH5:AH19" si="3">(((AE5/$U5)*$H5)/$L5)</f>
        <v>-0.71772997351179824</v>
      </c>
      <c r="AI5" s="1">
        <v>-5.1727807764553324E-3</v>
      </c>
      <c r="AJ5" s="33">
        <f>(((AI5/$U5)*$H5)/$L5)</f>
        <v>-6.8952023146565344E-2</v>
      </c>
      <c r="AK5" s="3"/>
      <c r="AL5" s="3"/>
      <c r="AM5" s="1">
        <v>1.7334253599457394E-2</v>
      </c>
      <c r="AN5" s="3">
        <f>(((AM5/$U5)*$H5)/$L5)</f>
        <v>0.23106176485547048</v>
      </c>
      <c r="AO5" s="1">
        <v>1.4733244008418911E-2</v>
      </c>
      <c r="AP5" s="3">
        <f>(((AO5/$U5)*$H5)/$L5)</f>
        <v>0.19639088254357384</v>
      </c>
      <c r="AQ5" s="1">
        <v>5.8885778513261711E-2</v>
      </c>
      <c r="AR5" s="3">
        <f>(((AQ5/$U5)*$H5)/$L5)</f>
        <v>0.78493439767077733</v>
      </c>
      <c r="AX5" s="1">
        <v>1.0580000000000001</v>
      </c>
      <c r="AY5" s="1">
        <v>0.2089</v>
      </c>
      <c r="AZ5" s="1">
        <v>1.2669999999999999</v>
      </c>
      <c r="BA5" s="1">
        <f>AX5-$AU$4</f>
        <v>0.3580000000000001</v>
      </c>
      <c r="BB5" s="1">
        <f>AY5-$AV$4</f>
        <v>-0.75109999999999999</v>
      </c>
      <c r="BC5" s="1">
        <f>AZ5-$AW$4</f>
        <v>1.0169999999999999</v>
      </c>
      <c r="BD5" s="3">
        <f>(((BA5/$V5)*$H5)/$L5)*0.5</f>
        <v>0.79534346396516498</v>
      </c>
      <c r="BE5" s="3">
        <f>(((BB5/$V5)*$H5)/$L5)*0.5</f>
        <v>-1.6686661334755175</v>
      </c>
      <c r="BF5" s="3">
        <f>(((BC5/$V5)*$H5)/$L5)*0.5</f>
        <v>2.2593974940015991</v>
      </c>
    </row>
    <row r="6" spans="1:58" s="1" customFormat="1" x14ac:dyDescent="0.2">
      <c r="A6" s="55">
        <v>2</v>
      </c>
      <c r="B6" s="3">
        <v>127.6</v>
      </c>
      <c r="C6" s="3">
        <v>128</v>
      </c>
      <c r="D6" s="3">
        <f t="shared" si="0"/>
        <v>127.8</v>
      </c>
      <c r="E6" s="3">
        <v>125.6</v>
      </c>
      <c r="F6" s="3">
        <v>125.4</v>
      </c>
      <c r="G6" s="3">
        <f t="shared" si="1"/>
        <v>125.5</v>
      </c>
      <c r="H6" s="2">
        <f>(G6-D6) *1000</f>
        <v>-2299.9999999999973</v>
      </c>
      <c r="I6" s="51" t="s">
        <v>169</v>
      </c>
      <c r="J6" s="10">
        <v>43218.36041666667</v>
      </c>
      <c r="K6" s="52" t="s">
        <v>171</v>
      </c>
      <c r="L6" s="1">
        <v>45.47</v>
      </c>
      <c r="M6" s="3">
        <f t="shared" ref="M5:M25" si="4">H6/L6</f>
        <v>-50.582801847371833</v>
      </c>
      <c r="O6"/>
      <c r="P6"/>
      <c r="Q6"/>
      <c r="R6" s="32">
        <f t="shared" ref="R6:R25" si="5">(H6*0.0465)/1000</f>
        <v>-0.10694999999999988</v>
      </c>
      <c r="S6" s="3">
        <v>30</v>
      </c>
      <c r="T6" s="36">
        <v>10</v>
      </c>
      <c r="U6" s="3">
        <f t="shared" si="2"/>
        <v>-3.5649999999999959</v>
      </c>
      <c r="V6" s="3">
        <f t="shared" ref="V6:V19" si="6">($R6/$T6)*1000</f>
        <v>-10.694999999999988</v>
      </c>
      <c r="W6" s="1">
        <v>8.5691991951794111E-2</v>
      </c>
      <c r="X6" s="3">
        <f t="shared" ref="X6:X19" si="7">(((W6/$U6)*$H6)/$L6)</f>
        <v>1.2158600417403054</v>
      </c>
      <c r="Y6" s="1">
        <v>3.8271331715018064E-2</v>
      </c>
      <c r="Z6" s="3">
        <f t="shared" ref="Z6:Z9" si="8">(((Y6/$U6)*$H6)/$L6)</f>
        <v>0.54302137126950856</v>
      </c>
      <c r="AA6" s="1">
        <v>2.3342940639896115E-2</v>
      </c>
      <c r="AB6" s="3">
        <f t="shared" ref="AB6:AB16" si="9">(((AA6/$U6)*$H6)/$L6)</f>
        <v>0.33120654724343046</v>
      </c>
      <c r="AC6" s="1">
        <v>0.31800342266940262</v>
      </c>
      <c r="AD6" s="3">
        <f t="shared" ref="AD6:AD19" si="10">(((AC6/$U6)*$H6)/$L6)</f>
        <v>4.5120628655462678</v>
      </c>
      <c r="AE6" s="1">
        <v>2.7644520683643314E-2</v>
      </c>
      <c r="AF6" s="1">
        <v>1.6909064005858898E-3</v>
      </c>
      <c r="AG6" s="3">
        <f>(((AF6/$U6)*$H6)/$L6)</f>
        <v>2.3991804601203058E-2</v>
      </c>
      <c r="AH6" s="3">
        <f t="shared" si="3"/>
        <v>0.39224048019812158</v>
      </c>
      <c r="AI6" s="1">
        <v>1.1490734449344564E-2</v>
      </c>
      <c r="AJ6" s="3">
        <f t="shared" ref="AJ6:AJ19" si="11">(((AI6/$U6)*$H6)/$L6)</f>
        <v>0.16303886219690492</v>
      </c>
      <c r="AK6" s="3"/>
      <c r="AL6" s="3"/>
      <c r="AM6" s="1">
        <v>1.3460592435046381E-2</v>
      </c>
      <c r="AN6" s="3">
        <f t="shared" ref="AN6:AN19" si="12">(((AM6/$U6)*$H6)/$L6)</f>
        <v>0.19098863391029011</v>
      </c>
      <c r="AP6" s="3"/>
      <c r="AQ6" s="1">
        <v>8.67292446272383E-2</v>
      </c>
      <c r="AR6" s="3">
        <f t="shared" ref="AR6:AR19" si="13">(((AQ6/$U6)*$H6)/$L6)</f>
        <v>1.2305773338995341</v>
      </c>
      <c r="AX6" s="1">
        <v>0.98760000000000003</v>
      </c>
      <c r="AY6" s="1">
        <v>0.24129999999999999</v>
      </c>
      <c r="AZ6" s="1">
        <v>1.1990000000000001</v>
      </c>
      <c r="BA6" s="1">
        <f t="shared" ref="BA6:BA19" si="14">AX6-$AU$4</f>
        <v>0.28760000000000008</v>
      </c>
      <c r="BB6" s="1">
        <f t="shared" ref="BB6:BB19" si="15">AY6-$AV$4</f>
        <v>-0.71870000000000001</v>
      </c>
      <c r="BC6" s="1">
        <f t="shared" ref="BC6:BC19" si="16">AZ6-$AW$4</f>
        <v>0.94900000000000007</v>
      </c>
      <c r="BD6" s="3">
        <f t="shared" ref="BD6:BF19" si="17">(((BA6/$V6)*$H6)/$L6)*0.5</f>
        <v>0.68011284765330349</v>
      </c>
      <c r="BE6" s="3">
        <f t="shared" si="17"/>
        <v>-1.6995726829222149</v>
      </c>
      <c r="BF6" s="3">
        <f t="shared" si="17"/>
        <v>2.2441832142662892</v>
      </c>
    </row>
    <row r="7" spans="1:58" x14ac:dyDescent="0.2">
      <c r="A7" s="55">
        <v>3</v>
      </c>
      <c r="B7" s="3">
        <v>125.7</v>
      </c>
      <c r="C7" s="3">
        <v>125.6</v>
      </c>
      <c r="D7" s="3">
        <f t="shared" si="0"/>
        <v>125.65</v>
      </c>
      <c r="E7" s="3">
        <v>126.2</v>
      </c>
      <c r="F7" s="3">
        <v>126.6</v>
      </c>
      <c r="G7" s="3">
        <f t="shared" si="1"/>
        <v>126.4</v>
      </c>
      <c r="H7" s="2">
        <f>(G7-D7) *1000</f>
        <v>750</v>
      </c>
      <c r="I7" s="51" t="s">
        <v>169</v>
      </c>
      <c r="J7" s="10">
        <v>43219.361111111109</v>
      </c>
      <c r="K7" s="52" t="s">
        <v>170</v>
      </c>
      <c r="L7" s="1">
        <v>48.28</v>
      </c>
      <c r="M7" s="3">
        <f t="shared" si="4"/>
        <v>15.534382767191383</v>
      </c>
      <c r="R7" s="32">
        <f t="shared" si="5"/>
        <v>3.4875000000000003E-2</v>
      </c>
      <c r="S7" s="3">
        <v>30</v>
      </c>
      <c r="T7" s="36">
        <v>10</v>
      </c>
      <c r="U7" s="3">
        <f t="shared" si="2"/>
        <v>1.1625000000000001</v>
      </c>
      <c r="V7" s="3">
        <f t="shared" si="6"/>
        <v>3.4875000000000003</v>
      </c>
      <c r="W7">
        <v>0.13659150102338891</v>
      </c>
      <c r="X7" s="3">
        <f t="shared" si="7"/>
        <v>1.8252599222731498</v>
      </c>
      <c r="Y7">
        <v>6.1365349963734994E-2</v>
      </c>
      <c r="Z7" s="3">
        <f t="shared" si="8"/>
        <v>0.8200196429929576</v>
      </c>
      <c r="AB7" s="3"/>
      <c r="AC7">
        <v>0.1765887733533279</v>
      </c>
      <c r="AD7" s="3">
        <f t="shared" si="10"/>
        <v>2.3597398689543243</v>
      </c>
      <c r="AE7">
        <v>-2.7741845644608576E-2</v>
      </c>
      <c r="AF7">
        <v>6.7449929784363372E-3</v>
      </c>
      <c r="AG7" s="3">
        <f t="shared" ref="AG7:AG19" si="18">(((AF7/$U7)*$H7)/$L7)</f>
        <v>9.0132733495955533E-2</v>
      </c>
      <c r="AH7" s="33">
        <f t="shared" si="3"/>
        <v>-0.37071178401005661</v>
      </c>
      <c r="AI7">
        <v>-5.4924451993217938E-3</v>
      </c>
      <c r="AJ7" s="33">
        <f t="shared" si="11"/>
        <v>-7.3395050369107526E-2</v>
      </c>
      <c r="AK7" s="3"/>
      <c r="AL7" s="3"/>
      <c r="AM7">
        <v>2.6004196034677407E-2</v>
      </c>
      <c r="AN7" s="3">
        <f t="shared" si="12"/>
        <v>0.3474917288221584</v>
      </c>
      <c r="AP7" s="3"/>
      <c r="AQ7">
        <v>6.4084203513408267E-2</v>
      </c>
      <c r="AR7" s="3">
        <f t="shared" si="13"/>
        <v>0.8563514380282794</v>
      </c>
      <c r="AX7">
        <v>0.9042</v>
      </c>
      <c r="AY7">
        <v>0.22900000000000001</v>
      </c>
      <c r="AZ7">
        <v>1.133</v>
      </c>
      <c r="BA7" s="1">
        <f t="shared" si="14"/>
        <v>0.20420000000000005</v>
      </c>
      <c r="BB7" s="1">
        <f t="shared" si="15"/>
        <v>-0.73099999999999998</v>
      </c>
      <c r="BC7" s="1">
        <f t="shared" si="16"/>
        <v>0.88300000000000001</v>
      </c>
      <c r="BD7" s="3">
        <f t="shared" si="17"/>
        <v>0.45478436717712989</v>
      </c>
      <c r="BE7" s="3">
        <f t="shared" si="17"/>
        <v>-1.628047857034681</v>
      </c>
      <c r="BF7" s="3">
        <f t="shared" si="17"/>
        <v>1.9665749080186365</v>
      </c>
    </row>
    <row r="8" spans="1:58" ht="13.5" customHeight="1" x14ac:dyDescent="0.25">
      <c r="A8" s="55">
        <v>4</v>
      </c>
      <c r="B8" s="3">
        <v>125.5</v>
      </c>
      <c r="C8" s="3">
        <v>125.2</v>
      </c>
      <c r="D8" s="3">
        <f t="shared" si="0"/>
        <v>125.35</v>
      </c>
      <c r="E8" s="3">
        <v>125</v>
      </c>
      <c r="F8" s="3">
        <v>125</v>
      </c>
      <c r="G8" s="3">
        <f t="shared" si="1"/>
        <v>125</v>
      </c>
      <c r="H8" s="2">
        <f>(G8-D8) *1000</f>
        <v>-349.99999999999432</v>
      </c>
      <c r="I8" s="51" t="s">
        <v>169</v>
      </c>
      <c r="J8" s="10">
        <v>43222.838888888888</v>
      </c>
      <c r="K8" s="52" t="s">
        <v>172</v>
      </c>
      <c r="L8" s="1">
        <v>49</v>
      </c>
      <c r="M8" s="3">
        <f t="shared" si="4"/>
        <v>-7.1428571428570269</v>
      </c>
      <c r="N8" s="6"/>
      <c r="O8" s="6"/>
      <c r="R8" s="32">
        <f t="shared" si="5"/>
        <v>-1.6274999999999734E-2</v>
      </c>
      <c r="S8" s="3">
        <v>30</v>
      </c>
      <c r="T8" s="36">
        <v>10</v>
      </c>
      <c r="U8" s="3">
        <f t="shared" si="2"/>
        <v>-0.5424999999999911</v>
      </c>
      <c r="V8" s="3">
        <f t="shared" si="6"/>
        <v>-1.6274999999999733</v>
      </c>
      <c r="W8" s="1">
        <v>2.5172407022159282E-2</v>
      </c>
      <c r="X8" s="3">
        <f t="shared" si="7"/>
        <v>0.33143393050900966</v>
      </c>
      <c r="Y8" s="34">
        <v>1.7173221412264295E-2</v>
      </c>
      <c r="Z8" s="3">
        <f t="shared" si="8"/>
        <v>0.22611219765983273</v>
      </c>
      <c r="AB8" s="3"/>
      <c r="AC8">
        <v>0.17149761041513856</v>
      </c>
      <c r="AD8" s="3">
        <f t="shared" si="10"/>
        <v>2.2580330535238784</v>
      </c>
      <c r="AE8">
        <v>-3.7292738039755191E-2</v>
      </c>
      <c r="AG8" s="3"/>
      <c r="AH8" s="33">
        <f t="shared" si="3"/>
        <v>-0.49101695904878467</v>
      </c>
      <c r="AI8">
        <v>-2.9346479102249079E-3</v>
      </c>
      <c r="AJ8" s="33">
        <f t="shared" si="11"/>
        <v>-3.8639208824554419E-2</v>
      </c>
      <c r="AK8" s="3"/>
      <c r="AL8" s="3"/>
      <c r="AM8">
        <v>1.1486256035744713E-2</v>
      </c>
      <c r="AN8" s="3">
        <f t="shared" si="12"/>
        <v>0.15123444418360388</v>
      </c>
      <c r="AO8">
        <v>5.961240803609158E-3</v>
      </c>
      <c r="AP8" s="3">
        <f t="shared" ref="AP8:AP19" si="19">(((AO8/$U8)*$H8)/$L8)</f>
        <v>7.848901650571638E-2</v>
      </c>
      <c r="AQ8">
        <v>2.5731164353609559E-2</v>
      </c>
      <c r="AR8" s="3">
        <f t="shared" si="13"/>
        <v>0.33879084073218646</v>
      </c>
      <c r="AX8">
        <v>1.01</v>
      </c>
      <c r="AY8">
        <v>0.248</v>
      </c>
      <c r="AZ8">
        <v>1.258</v>
      </c>
      <c r="BA8" s="1">
        <f t="shared" si="14"/>
        <v>0.31000000000000005</v>
      </c>
      <c r="BB8" s="1">
        <f t="shared" si="15"/>
        <v>-0.71199999999999997</v>
      </c>
      <c r="BC8" s="1">
        <f t="shared" si="16"/>
        <v>1.008</v>
      </c>
      <c r="BD8" s="3">
        <f t="shared" si="17"/>
        <v>0.68027210884353762</v>
      </c>
      <c r="BE8" s="3">
        <f t="shared" si="17"/>
        <v>-1.5624314241825763</v>
      </c>
      <c r="BF8" s="3">
        <f t="shared" si="17"/>
        <v>2.2119815668202767</v>
      </c>
    </row>
    <row r="9" spans="1:58" ht="12" customHeight="1" x14ac:dyDescent="0.2">
      <c r="A9" s="55">
        <v>5</v>
      </c>
      <c r="B9" s="3">
        <v>126.3</v>
      </c>
      <c r="C9" s="3">
        <v>126.4</v>
      </c>
      <c r="D9" s="3">
        <f t="shared" si="0"/>
        <v>126.35</v>
      </c>
      <c r="E9" s="3">
        <v>125</v>
      </c>
      <c r="F9" s="3">
        <v>124.9</v>
      </c>
      <c r="G9" s="3">
        <f t="shared" si="1"/>
        <v>124.95</v>
      </c>
      <c r="H9" s="2">
        <f>(G9-D9) *1000</f>
        <v>-1399.9999999999914</v>
      </c>
      <c r="I9" s="51" t="s">
        <v>169</v>
      </c>
      <c r="J9" s="10">
        <v>43234.013888888891</v>
      </c>
      <c r="K9" s="52" t="s">
        <v>173</v>
      </c>
      <c r="L9" s="1">
        <v>21.54</v>
      </c>
      <c r="M9" s="3">
        <f t="shared" si="4"/>
        <v>-64.995357474465706</v>
      </c>
      <c r="N9" s="5"/>
      <c r="O9" s="5"/>
      <c r="P9" s="5"/>
      <c r="Q9" s="5"/>
      <c r="R9" s="32">
        <f t="shared" si="5"/>
        <v>-6.5099999999999603E-2</v>
      </c>
      <c r="S9" s="3">
        <v>30</v>
      </c>
      <c r="T9" s="36">
        <v>10</v>
      </c>
      <c r="U9" s="3">
        <f t="shared" si="2"/>
        <v>-2.1699999999999866</v>
      </c>
      <c r="V9" s="3">
        <f t="shared" si="6"/>
        <v>-6.5099999999999607</v>
      </c>
      <c r="W9">
        <v>-1.5162935254971033E-2</v>
      </c>
      <c r="X9" s="33">
        <f t="shared" si="7"/>
        <v>-0.45415686509632591</v>
      </c>
      <c r="Y9">
        <v>2.4190613882158707E-2</v>
      </c>
      <c r="Z9" s="3">
        <f t="shared" si="8"/>
        <v>0.72455188792520175</v>
      </c>
      <c r="AB9" s="3"/>
      <c r="AC9">
        <v>0.17838270321314253</v>
      </c>
      <c r="AD9" s="3">
        <f t="shared" si="10"/>
        <v>5.3428790611058954</v>
      </c>
      <c r="AE9">
        <v>-5.1433324187813656E-2</v>
      </c>
      <c r="AG9" s="3"/>
      <c r="AH9" s="33">
        <f t="shared" si="3"/>
        <v>-1.5405194892567067</v>
      </c>
      <c r="AI9">
        <v>1.7899761962026917E-2</v>
      </c>
      <c r="AJ9" s="3">
        <f t="shared" si="11"/>
        <v>0.53612969005981126</v>
      </c>
      <c r="AK9" s="3"/>
      <c r="AL9" s="3"/>
      <c r="AM9">
        <v>1.1685187226855409E-2</v>
      </c>
      <c r="AN9" s="3">
        <f t="shared" si="12"/>
        <v>0.34999212947720393</v>
      </c>
      <c r="AO9">
        <v>1.1212484413366308E-2</v>
      </c>
      <c r="AP9" s="3">
        <f t="shared" si="19"/>
        <v>0.33583383991872012</v>
      </c>
      <c r="AQ9">
        <v>3.5350451754634249E-2</v>
      </c>
      <c r="AR9" s="3">
        <f t="shared" si="13"/>
        <v>1.0588088703577514</v>
      </c>
      <c r="AX9">
        <v>0.70299999999999996</v>
      </c>
      <c r="AY9">
        <v>0.26150000000000001</v>
      </c>
      <c r="AZ9">
        <v>0.96289999999999998</v>
      </c>
      <c r="BA9" s="1">
        <f t="shared" si="14"/>
        <v>3.0000000000000027E-3</v>
      </c>
      <c r="BB9" s="1">
        <f t="shared" si="15"/>
        <v>-0.6984999999999999</v>
      </c>
      <c r="BC9" s="1">
        <f t="shared" si="16"/>
        <v>0.71289999999999998</v>
      </c>
      <c r="BD9" s="3">
        <f t="shared" si="17"/>
        <v>1.497588881900142E-2</v>
      </c>
      <c r="BE9" s="3">
        <f t="shared" si="17"/>
        <v>-3.4868861133574942</v>
      </c>
      <c r="BF9" s="3">
        <f t="shared" si="17"/>
        <v>3.5587703796887005</v>
      </c>
    </row>
    <row r="10" spans="1:58" x14ac:dyDescent="0.2">
      <c r="A10" s="55">
        <v>6</v>
      </c>
      <c r="B10" s="3">
        <v>127.5</v>
      </c>
      <c r="C10" s="3">
        <v>127.7</v>
      </c>
      <c r="D10" s="3">
        <f t="shared" si="0"/>
        <v>127.6</v>
      </c>
      <c r="E10" s="3">
        <v>126.4</v>
      </c>
      <c r="F10" s="3">
        <v>126.6</v>
      </c>
      <c r="G10" s="3">
        <f t="shared" si="1"/>
        <v>126.5</v>
      </c>
      <c r="H10" s="2">
        <v>800</v>
      </c>
      <c r="I10" s="51" t="s">
        <v>169</v>
      </c>
      <c r="J10" s="10">
        <v>43215.500694444447</v>
      </c>
      <c r="K10" s="52" t="s">
        <v>174</v>
      </c>
      <c r="L10" s="1">
        <v>48.89</v>
      </c>
      <c r="M10" s="3">
        <f t="shared" si="4"/>
        <v>16.363264471262017</v>
      </c>
      <c r="N10" s="1"/>
      <c r="R10" s="32">
        <f t="shared" si="5"/>
        <v>3.7200000000000004E-2</v>
      </c>
      <c r="S10" s="3">
        <v>30</v>
      </c>
      <c r="T10" s="36">
        <v>10</v>
      </c>
      <c r="U10" s="3">
        <f t="shared" si="2"/>
        <v>1.2400000000000002</v>
      </c>
      <c r="V10" s="3">
        <f t="shared" si="6"/>
        <v>3.72</v>
      </c>
      <c r="W10">
        <v>1.2344668495140376E-2</v>
      </c>
      <c r="X10" s="3">
        <f t="shared" si="7"/>
        <v>0.16290248015809516</v>
      </c>
      <c r="Y10" s="34">
        <v>-5.8890701654046307E-3</v>
      </c>
      <c r="Z10" s="33">
        <f>(((Y10/$U10)*$H10)/$L10)</f>
        <v>-7.7713235972850569E-2</v>
      </c>
      <c r="AB10" s="3"/>
      <c r="AC10">
        <v>0.13993316269730705</v>
      </c>
      <c r="AD10" s="3">
        <f t="shared" si="10"/>
        <v>1.8465833463840091</v>
      </c>
      <c r="AE10">
        <v>-6.0099098931711059E-2</v>
      </c>
      <c r="AG10" s="3"/>
      <c r="AH10" s="33">
        <f t="shared" si="3"/>
        <v>-0.79307858895494232</v>
      </c>
      <c r="AI10">
        <v>9.2265754374893927E-3</v>
      </c>
      <c r="AJ10" s="33">
        <f t="shared" si="11"/>
        <v>0.1217555597158782</v>
      </c>
      <c r="AK10" s="3"/>
      <c r="AL10" s="3"/>
      <c r="AM10">
        <v>2.9679596001206399E-3</v>
      </c>
      <c r="AN10" s="3">
        <f t="shared" si="12"/>
        <v>3.916573215870571E-2</v>
      </c>
      <c r="AP10" s="3"/>
      <c r="AQ10">
        <v>0.12564366546663042</v>
      </c>
      <c r="AR10" s="3">
        <f t="shared" si="13"/>
        <v>1.6580165541687448</v>
      </c>
      <c r="AX10">
        <v>0.93489999999999995</v>
      </c>
      <c r="AY10">
        <v>0.2172</v>
      </c>
      <c r="AZ10">
        <v>1.1519999999999999</v>
      </c>
      <c r="BA10" s="1">
        <f t="shared" si="14"/>
        <v>0.2349</v>
      </c>
      <c r="BB10" s="1">
        <f t="shared" si="15"/>
        <v>-0.7427999999999999</v>
      </c>
      <c r="BC10" s="1">
        <f t="shared" si="16"/>
        <v>0.90199999999999991</v>
      </c>
      <c r="BD10" s="3">
        <f t="shared" si="17"/>
        <v>0.51663048713702253</v>
      </c>
      <c r="BE10" s="3">
        <f t="shared" si="17"/>
        <v>-1.6336872109211591</v>
      </c>
      <c r="BF10" s="3">
        <f t="shared" si="17"/>
        <v>1.983825880790099</v>
      </c>
    </row>
    <row r="11" spans="1:58" x14ac:dyDescent="0.2">
      <c r="A11" s="55">
        <v>7</v>
      </c>
      <c r="B11" s="3">
        <v>125</v>
      </c>
      <c r="C11" s="3">
        <v>124.9</v>
      </c>
      <c r="D11" s="3">
        <f t="shared" si="0"/>
        <v>124.95</v>
      </c>
      <c r="E11" s="3">
        <v>124.9</v>
      </c>
      <c r="F11" s="3">
        <v>124.9</v>
      </c>
      <c r="G11" s="3">
        <f t="shared" si="1"/>
        <v>124.9</v>
      </c>
      <c r="H11" s="2">
        <f t="shared" ref="H11:H25" si="20">(G11-D11) *1000</f>
        <v>-49.999999999997158</v>
      </c>
      <c r="I11" s="51" t="s">
        <v>169</v>
      </c>
      <c r="J11" s="10">
        <v>43217.318055555559</v>
      </c>
      <c r="K11" s="52" t="s">
        <v>170</v>
      </c>
      <c r="L11" s="1">
        <v>49.07</v>
      </c>
      <c r="M11" s="3">
        <f t="shared" si="4"/>
        <v>-1.0189525168126585</v>
      </c>
      <c r="N11" s="1"/>
      <c r="R11" s="32">
        <f t="shared" si="5"/>
        <v>-2.324999999999868E-3</v>
      </c>
      <c r="S11" s="3">
        <v>30</v>
      </c>
      <c r="T11" s="36">
        <v>10</v>
      </c>
      <c r="U11" s="3">
        <f t="shared" si="2"/>
        <v>-7.74999999999956E-2</v>
      </c>
      <c r="V11" s="3">
        <f t="shared" si="6"/>
        <v>-0.23249999999998677</v>
      </c>
      <c r="W11">
        <v>9.1582922478340434E-3</v>
      </c>
      <c r="X11" s="3">
        <f t="shared" si="7"/>
        <v>0.12041116045983082</v>
      </c>
      <c r="Y11">
        <v>4.0989584263516288E-2</v>
      </c>
      <c r="Z11" s="3">
        <f t="shared" ref="Z11:Z19" si="21">(((Y11/$U11)*$H11)/$L11)</f>
        <v>0.53892180707634629</v>
      </c>
      <c r="AB11" s="3"/>
      <c r="AC11">
        <v>0.1978115638652449</v>
      </c>
      <c r="AD11" s="3">
        <f t="shared" si="10"/>
        <v>2.6007818174858151</v>
      </c>
      <c r="AE11">
        <v>-4.9773462445063532E-2</v>
      </c>
      <c r="AG11" s="3"/>
      <c r="AH11" s="33">
        <f t="shared" si="3"/>
        <v>-0.65441025585652524</v>
      </c>
      <c r="AI11">
        <v>1.5273212726704122E-3</v>
      </c>
      <c r="AJ11" s="3">
        <f t="shared" si="11"/>
        <v>2.008087554540797E-2</v>
      </c>
      <c r="AK11" s="3"/>
      <c r="AL11" s="3"/>
      <c r="AM11">
        <v>2.4794093103643666E-2</v>
      </c>
      <c r="AN11" s="3">
        <f t="shared" si="12"/>
        <v>0.32598714283931007</v>
      </c>
      <c r="AP11" s="3"/>
      <c r="AQ11">
        <v>6.314247354268665E-2</v>
      </c>
      <c r="AR11" s="3">
        <f t="shared" si="13"/>
        <v>0.83018299785936678</v>
      </c>
      <c r="AX11">
        <v>0.84130000000000005</v>
      </c>
      <c r="AY11">
        <v>1.0940000000000001</v>
      </c>
      <c r="AZ11">
        <v>1.0940000000000001</v>
      </c>
      <c r="BA11" s="1">
        <f t="shared" si="14"/>
        <v>0.14130000000000009</v>
      </c>
      <c r="BB11" s="1">
        <f t="shared" si="15"/>
        <v>0.13400000000000012</v>
      </c>
      <c r="BC11" s="1">
        <f t="shared" si="16"/>
        <v>0.84400000000000008</v>
      </c>
      <c r="BD11" s="3">
        <f t="shared" si="17"/>
        <v>0.30963008736696118</v>
      </c>
      <c r="BE11" s="3">
        <f t="shared" si="17"/>
        <v>0.2936336285008691</v>
      </c>
      <c r="BF11" s="3">
        <f t="shared" si="17"/>
        <v>1.8494536004084579</v>
      </c>
    </row>
    <row r="12" spans="1:58" x14ac:dyDescent="0.2">
      <c r="A12" s="55">
        <v>8</v>
      </c>
      <c r="B12" s="3">
        <v>125.4</v>
      </c>
      <c r="C12" s="3">
        <v>125.5</v>
      </c>
      <c r="D12" s="3">
        <f t="shared" si="0"/>
        <v>125.45</v>
      </c>
      <c r="E12" s="3">
        <v>125.1</v>
      </c>
      <c r="F12" s="3">
        <v>125.1</v>
      </c>
      <c r="G12" s="3">
        <f t="shared" si="1"/>
        <v>125.1</v>
      </c>
      <c r="H12" s="2">
        <f t="shared" si="20"/>
        <v>-350.00000000000853</v>
      </c>
      <c r="I12" s="51" t="s">
        <v>169</v>
      </c>
      <c r="J12" s="10">
        <v>43223.856944444444</v>
      </c>
      <c r="K12" s="52" t="s">
        <v>170</v>
      </c>
      <c r="L12" s="1">
        <v>48.9</v>
      </c>
      <c r="M12" s="3">
        <f t="shared" si="4"/>
        <v>-7.1574642126791108</v>
      </c>
      <c r="N12" s="1"/>
      <c r="R12" s="32">
        <f t="shared" si="5"/>
        <v>-1.6275000000000397E-2</v>
      </c>
      <c r="S12" s="3">
        <v>30</v>
      </c>
      <c r="T12" s="36">
        <v>10</v>
      </c>
      <c r="U12" s="3">
        <f t="shared" si="2"/>
        <v>-0.54250000000001319</v>
      </c>
      <c r="V12" s="3">
        <f t="shared" si="6"/>
        <v>-1.6275000000000397</v>
      </c>
      <c r="W12">
        <v>1.5650720194580692E-2</v>
      </c>
      <c r="X12" s="3">
        <f t="shared" si="7"/>
        <v>0.2064875017426043</v>
      </c>
      <c r="Y12">
        <v>5.6458069953153056E-2</v>
      </c>
      <c r="Z12" s="3">
        <f t="shared" si="21"/>
        <v>0.74487855337625253</v>
      </c>
      <c r="AB12" s="3"/>
      <c r="AC12">
        <v>0.17037051107287027</v>
      </c>
      <c r="AD12" s="3">
        <f t="shared" si="10"/>
        <v>2.2477803426726073</v>
      </c>
      <c r="AE12">
        <v>-5.0057942097496255E-2</v>
      </c>
      <c r="AG12" s="3"/>
      <c r="AH12" s="33">
        <f t="shared" si="3"/>
        <v>-0.66043857902891034</v>
      </c>
      <c r="AI12">
        <v>-1.1887018739775712E-5</v>
      </c>
      <c r="AJ12" s="33">
        <f t="shared" si="11"/>
        <v>-1.5683117276569315E-4</v>
      </c>
      <c r="AK12" s="3"/>
      <c r="AL12" s="3"/>
      <c r="AM12">
        <v>3.3096886883526966E-2</v>
      </c>
      <c r="AN12" s="3">
        <f t="shared" si="12"/>
        <v>0.43666319524410541</v>
      </c>
      <c r="AP12" s="3"/>
      <c r="AQ12">
        <v>5.9538616772440656E-2</v>
      </c>
      <c r="AR12" s="3">
        <f t="shared" si="13"/>
        <v>0.78552169367953906</v>
      </c>
      <c r="AX12">
        <v>1.008</v>
      </c>
      <c r="AY12">
        <v>0.22309999999999999</v>
      </c>
      <c r="AZ12">
        <v>1.2310000000000001</v>
      </c>
      <c r="BA12" s="1">
        <f t="shared" si="14"/>
        <v>0.30800000000000005</v>
      </c>
      <c r="BB12" s="1">
        <f t="shared" si="15"/>
        <v>-0.7369</v>
      </c>
      <c r="BC12" s="1">
        <f t="shared" si="16"/>
        <v>0.98100000000000009</v>
      </c>
      <c r="BD12" s="3">
        <f t="shared" si="17"/>
        <v>0.67726543087714686</v>
      </c>
      <c r="BE12" s="3">
        <f t="shared" si="17"/>
        <v>-1.6203795325109396</v>
      </c>
      <c r="BF12" s="3">
        <f t="shared" si="17"/>
        <v>2.1571343756184449</v>
      </c>
    </row>
    <row r="13" spans="1:58" x14ac:dyDescent="0.2">
      <c r="A13" s="55">
        <v>9</v>
      </c>
      <c r="B13" s="3">
        <v>125.9</v>
      </c>
      <c r="C13" s="3">
        <v>125.9</v>
      </c>
      <c r="D13" s="3">
        <f t="shared" si="0"/>
        <v>125.9</v>
      </c>
      <c r="E13" s="3">
        <v>124.7</v>
      </c>
      <c r="F13" s="3">
        <v>124.6</v>
      </c>
      <c r="G13" s="3">
        <f t="shared" si="1"/>
        <v>124.65</v>
      </c>
      <c r="H13" s="2">
        <f t="shared" si="20"/>
        <v>-1250</v>
      </c>
      <c r="I13" s="51" t="s">
        <v>169</v>
      </c>
      <c r="J13" s="10">
        <v>43224.870833333334</v>
      </c>
      <c r="K13" s="52" t="s">
        <v>174</v>
      </c>
      <c r="L13" s="1">
        <v>48.85</v>
      </c>
      <c r="M13" s="3">
        <f t="shared" si="4"/>
        <v>-25.588536335721596</v>
      </c>
      <c r="N13" s="1"/>
      <c r="R13" s="32">
        <f t="shared" si="5"/>
        <v>-5.8125000000000003E-2</v>
      </c>
      <c r="S13" s="3">
        <v>30</v>
      </c>
      <c r="T13" s="36">
        <v>10</v>
      </c>
      <c r="U13" s="3">
        <f t="shared" si="2"/>
        <v>-1.9375000000000002</v>
      </c>
      <c r="V13" s="3">
        <f t="shared" si="6"/>
        <v>-5.8125</v>
      </c>
      <c r="W13">
        <v>0.14971475332618811</v>
      </c>
      <c r="X13" s="3">
        <f t="shared" si="7"/>
        <v>1.9772807254094242</v>
      </c>
      <c r="Y13">
        <v>8.8853803535236642E-2</v>
      </c>
      <c r="Z13" s="3">
        <f t="shared" si="21"/>
        <v>1.1734909833953395</v>
      </c>
      <c r="AB13" s="3"/>
      <c r="AC13">
        <v>0.15397459338802033</v>
      </c>
      <c r="AD13" s="3">
        <f t="shared" si="10"/>
        <v>2.0335403755805501</v>
      </c>
      <c r="AE13">
        <v>-2.299420592451773E-2</v>
      </c>
      <c r="AG13" s="3"/>
      <c r="AH13" s="33">
        <f t="shared" si="3"/>
        <v>-0.30368416712804475</v>
      </c>
      <c r="AI13">
        <v>-8.3104718175863734E-3</v>
      </c>
      <c r="AJ13" s="33">
        <f t="shared" si="11"/>
        <v>-0.10975628906905764</v>
      </c>
      <c r="AK13" s="3"/>
      <c r="AL13" s="3"/>
      <c r="AM13">
        <v>4.2336883470662667E-2</v>
      </c>
      <c r="AN13" s="3">
        <f t="shared" si="12"/>
        <v>0.55914264827368387</v>
      </c>
      <c r="AP13" s="3"/>
      <c r="AQ13">
        <v>2.9231914489156963E-2</v>
      </c>
      <c r="AR13" s="3">
        <f t="shared" si="13"/>
        <v>0.38606549990632227</v>
      </c>
      <c r="AX13">
        <v>0.81979999999999997</v>
      </c>
      <c r="AY13">
        <v>0.22</v>
      </c>
      <c r="AZ13">
        <v>1.0409999999999999</v>
      </c>
      <c r="BA13" s="1">
        <f t="shared" si="14"/>
        <v>0.11980000000000002</v>
      </c>
      <c r="BB13" s="1">
        <f t="shared" si="15"/>
        <v>-0.74</v>
      </c>
      <c r="BC13" s="1">
        <f t="shared" si="16"/>
        <v>0.79099999999999993</v>
      </c>
      <c r="BD13" s="3">
        <f t="shared" si="17"/>
        <v>0.26369949703393097</v>
      </c>
      <c r="BE13" s="3">
        <f t="shared" si="17"/>
        <v>-1.628861667822278</v>
      </c>
      <c r="BF13" s="3">
        <f t="shared" si="17"/>
        <v>1.7411210530370564</v>
      </c>
    </row>
    <row r="14" spans="1:58" x14ac:dyDescent="0.2">
      <c r="A14" s="55">
        <v>10</v>
      </c>
      <c r="B14" s="3">
        <v>127.5</v>
      </c>
      <c r="C14" s="3">
        <v>127.8</v>
      </c>
      <c r="D14" s="3">
        <f t="shared" si="0"/>
        <v>127.65</v>
      </c>
      <c r="E14" s="3">
        <v>126.9</v>
      </c>
      <c r="F14" s="3">
        <v>126.8</v>
      </c>
      <c r="G14" s="3">
        <f t="shared" si="1"/>
        <v>126.85</v>
      </c>
      <c r="H14" s="2">
        <f t="shared" si="20"/>
        <v>-800.00000000001137</v>
      </c>
      <c r="I14" s="51" t="s">
        <v>169</v>
      </c>
      <c r="J14" s="10">
        <v>43225.87222222222</v>
      </c>
      <c r="K14" s="52" t="s">
        <v>170</v>
      </c>
      <c r="L14" s="1">
        <v>49.11</v>
      </c>
      <c r="M14" s="3">
        <f t="shared" si="4"/>
        <v>-16.289961311342118</v>
      </c>
      <c r="N14" s="1"/>
      <c r="R14" s="32">
        <f t="shared" si="5"/>
        <v>-3.7200000000000531E-2</v>
      </c>
      <c r="S14" s="3">
        <v>30</v>
      </c>
      <c r="T14" s="36">
        <v>10</v>
      </c>
      <c r="U14" s="3">
        <f t="shared" si="2"/>
        <v>-1.2400000000000178</v>
      </c>
      <c r="V14" s="3">
        <f t="shared" si="6"/>
        <v>-3.720000000000053</v>
      </c>
      <c r="W14">
        <v>2.2800115064258386E-2</v>
      </c>
      <c r="X14" s="3">
        <f t="shared" si="7"/>
        <v>0.29952660668621967</v>
      </c>
      <c r="Y14">
        <v>9.0649688690490726E-2</v>
      </c>
      <c r="Z14" s="3">
        <f t="shared" si="21"/>
        <v>1.1908709045590966</v>
      </c>
      <c r="AA14">
        <v>2.0819463710101248E-2</v>
      </c>
      <c r="AB14" s="3">
        <f t="shared" si="9"/>
        <v>0.27350665996809326</v>
      </c>
      <c r="AC14">
        <v>0.17558807632473694</v>
      </c>
      <c r="AD14" s="3">
        <f t="shared" si="10"/>
        <v>2.3067120726313792</v>
      </c>
      <c r="AE14">
        <v>1.9879768846097434E-2</v>
      </c>
      <c r="AG14" s="3"/>
      <c r="AH14" s="3">
        <f t="shared" si="3"/>
        <v>0.26116182692044104</v>
      </c>
      <c r="AI14">
        <v>-5.7353028212198121E-3</v>
      </c>
      <c r="AJ14" s="33">
        <f t="shared" si="11"/>
        <v>-7.5345049247177984E-2</v>
      </c>
      <c r="AK14" s="3"/>
      <c r="AL14" s="3"/>
      <c r="AM14">
        <v>1.3397300097713893E-2</v>
      </c>
      <c r="AN14" s="3">
        <f t="shared" si="12"/>
        <v>0.1760012098937066</v>
      </c>
      <c r="AP14" s="3"/>
      <c r="AQ14">
        <v>3.3451730625630005E-2</v>
      </c>
      <c r="AR14" s="3">
        <f t="shared" si="13"/>
        <v>0.43945757878140579</v>
      </c>
      <c r="AX14">
        <v>0.72440000000000004</v>
      </c>
      <c r="AY14">
        <v>0.14649999999999999</v>
      </c>
      <c r="AZ14">
        <v>0.87080000000000002</v>
      </c>
      <c r="BA14" s="1">
        <f t="shared" si="14"/>
        <v>2.4400000000000088E-2</v>
      </c>
      <c r="BB14" s="1">
        <f t="shared" si="15"/>
        <v>-0.8135</v>
      </c>
      <c r="BC14" s="1">
        <f t="shared" si="16"/>
        <v>0.62080000000000002</v>
      </c>
      <c r="BD14" s="3">
        <f t="shared" si="17"/>
        <v>5.3424066666228953E-2</v>
      </c>
      <c r="BE14" s="3">
        <f t="shared" si="17"/>
        <v>-1.7811671406957827</v>
      </c>
      <c r="BF14" s="3">
        <f t="shared" si="17"/>
        <v>1.3592483846883121</v>
      </c>
    </row>
    <row r="15" spans="1:58" x14ac:dyDescent="0.2">
      <c r="A15" s="55">
        <v>11</v>
      </c>
      <c r="B15" s="3">
        <v>127.4</v>
      </c>
      <c r="C15" s="3">
        <v>127.4</v>
      </c>
      <c r="D15" s="3">
        <f t="shared" si="0"/>
        <v>127.4</v>
      </c>
      <c r="E15" s="3">
        <v>125.6</v>
      </c>
      <c r="F15" s="3">
        <v>125.9</v>
      </c>
      <c r="G15" s="3">
        <f t="shared" si="1"/>
        <v>125.75</v>
      </c>
      <c r="H15" s="2">
        <f t="shared" si="20"/>
        <v>-1650.0000000000057</v>
      </c>
      <c r="I15" s="51" t="s">
        <v>169</v>
      </c>
      <c r="J15" s="10">
        <v>43237.795138888891</v>
      </c>
      <c r="K15" s="52" t="s">
        <v>170</v>
      </c>
      <c r="L15" s="1">
        <v>48.65</v>
      </c>
      <c r="M15" s="3">
        <f t="shared" si="4"/>
        <v>-33.915724563206695</v>
      </c>
      <c r="N15" s="1"/>
      <c r="R15" s="32">
        <f t="shared" si="5"/>
        <v>-7.6725000000000265E-2</v>
      </c>
      <c r="S15" s="3">
        <v>30</v>
      </c>
      <c r="T15" s="36">
        <v>10</v>
      </c>
      <c r="U15" s="3">
        <f t="shared" si="2"/>
        <v>-2.557500000000009</v>
      </c>
      <c r="V15" s="3">
        <f t="shared" si="6"/>
        <v>-7.6725000000000261</v>
      </c>
      <c r="W15">
        <v>2.2210266239628629E-2</v>
      </c>
      <c r="X15" s="3">
        <f t="shared" si="7"/>
        <v>0.29453656784310084</v>
      </c>
      <c r="Y15">
        <v>4.8440261409073537E-2</v>
      </c>
      <c r="Z15" s="3">
        <f t="shared" si="21"/>
        <v>0.64237988806250745</v>
      </c>
      <c r="AB15" s="3"/>
      <c r="AC15">
        <v>0.1437041525673316</v>
      </c>
      <c r="AD15" s="3">
        <f t="shared" si="10"/>
        <v>1.9057010584800134</v>
      </c>
      <c r="AE15">
        <v>-5.3497926848760091E-2</v>
      </c>
      <c r="AG15" s="3"/>
      <c r="AH15" s="33">
        <f t="shared" si="3"/>
        <v>-0.70945100750933376</v>
      </c>
      <c r="AI15">
        <v>-1.7636159289702302E-3</v>
      </c>
      <c r="AJ15" s="33">
        <f t="shared" si="11"/>
        <v>-2.3387805310748005E-2</v>
      </c>
      <c r="AK15" s="3"/>
      <c r="AL15" s="3"/>
      <c r="AM15">
        <v>1.1896250174303735E-2</v>
      </c>
      <c r="AN15" s="3">
        <f t="shared" si="12"/>
        <v>0.1577595089918607</v>
      </c>
      <c r="AO15">
        <v>1.1067044913025126E-2</v>
      </c>
      <c r="AP15" s="3">
        <f t="shared" si="19"/>
        <v>0.14676318553227632</v>
      </c>
      <c r="AQ15">
        <v>5.1916877327338407E-2</v>
      </c>
      <c r="AR15" s="3">
        <f t="shared" si="13"/>
        <v>0.68848426651643935</v>
      </c>
      <c r="AX15">
        <v>0.83460000000000001</v>
      </c>
      <c r="AY15">
        <v>0.24740000000000001</v>
      </c>
      <c r="AZ15">
        <v>1.0820000000000001</v>
      </c>
      <c r="BA15" s="1">
        <f t="shared" si="14"/>
        <v>0.13460000000000005</v>
      </c>
      <c r="BB15" s="1">
        <f t="shared" si="15"/>
        <v>-0.7125999999999999</v>
      </c>
      <c r="BC15" s="1">
        <f t="shared" si="16"/>
        <v>0.83200000000000007</v>
      </c>
      <c r="BD15" s="3">
        <f t="shared" si="17"/>
        <v>0.29749472311551689</v>
      </c>
      <c r="BE15" s="3">
        <f t="shared" si="17"/>
        <v>-1.5749980660632781</v>
      </c>
      <c r="BF15" s="3">
        <f t="shared" si="17"/>
        <v>1.8388975455580239</v>
      </c>
    </row>
    <row r="16" spans="1:58" x14ac:dyDescent="0.2">
      <c r="A16" s="55">
        <v>12</v>
      </c>
      <c r="B16" s="3">
        <v>127.2</v>
      </c>
      <c r="C16" s="3">
        <v>127.5</v>
      </c>
      <c r="D16" s="3">
        <f t="shared" si="0"/>
        <v>127.35</v>
      </c>
      <c r="E16" s="3">
        <v>124.6</v>
      </c>
      <c r="F16" s="3">
        <v>124.6</v>
      </c>
      <c r="G16" s="3">
        <f t="shared" si="1"/>
        <v>124.6</v>
      </c>
      <c r="H16" s="2">
        <f t="shared" si="20"/>
        <v>-2750</v>
      </c>
      <c r="I16" s="51" t="s">
        <v>169</v>
      </c>
      <c r="J16" s="10">
        <v>43233.011805555558</v>
      </c>
      <c r="K16" s="52" t="s">
        <v>170</v>
      </c>
      <c r="L16" s="1">
        <v>48.32</v>
      </c>
      <c r="M16" s="3">
        <f t="shared" si="4"/>
        <v>-56.912251655629142</v>
      </c>
      <c r="N16" s="1"/>
      <c r="R16" s="32">
        <f t="shared" si="5"/>
        <v>-0.12787499999999999</v>
      </c>
      <c r="S16" s="3">
        <v>30</v>
      </c>
      <c r="T16" s="36">
        <v>10</v>
      </c>
      <c r="U16" s="3">
        <f t="shared" si="2"/>
        <v>-4.2625000000000002</v>
      </c>
      <c r="V16" s="3">
        <f t="shared" si="6"/>
        <v>-12.787499999999998</v>
      </c>
      <c r="W16">
        <v>7.242001204480597E-2</v>
      </c>
      <c r="X16" s="3">
        <f t="shared" si="7"/>
        <v>0.9669409854305433</v>
      </c>
      <c r="Y16">
        <v>6.3648107987900326E-2</v>
      </c>
      <c r="Z16" s="3">
        <f t="shared" si="21"/>
        <v>0.84981985670663751</v>
      </c>
      <c r="AA16">
        <v>1.9772434899572131E-2</v>
      </c>
      <c r="AB16" s="3">
        <f t="shared" si="9"/>
        <v>0.26399854330768174</v>
      </c>
      <c r="AC16">
        <v>0.15202752272341502</v>
      </c>
      <c r="AD16" s="3">
        <f t="shared" si="10"/>
        <v>2.0298483593705274</v>
      </c>
      <c r="AE16">
        <v>4.4891732414805707E-3</v>
      </c>
      <c r="AG16" s="3"/>
      <c r="AH16" s="3">
        <f t="shared" si="3"/>
        <v>5.9938758297914049E-2</v>
      </c>
      <c r="AI16">
        <v>1.1085448151766375E-3</v>
      </c>
      <c r="AJ16" s="3">
        <f t="shared" si="11"/>
        <v>1.4801121757859399E-2</v>
      </c>
      <c r="AK16" s="3"/>
      <c r="AL16" s="3"/>
      <c r="AM16">
        <v>3.7868775462681858E-2</v>
      </c>
      <c r="AN16" s="3">
        <f t="shared" si="12"/>
        <v>0.50561812997599154</v>
      </c>
      <c r="AP16" s="3"/>
      <c r="AQ16">
        <v>2.7749906506944089E-2</v>
      </c>
      <c r="AR16" s="3">
        <f t="shared" si="13"/>
        <v>0.37051253080196656</v>
      </c>
      <c r="AX16">
        <v>0.98519999999999996</v>
      </c>
      <c r="AY16">
        <v>0.2303</v>
      </c>
      <c r="AZ16">
        <v>1.2150000000000001</v>
      </c>
      <c r="BA16" s="1">
        <f t="shared" si="14"/>
        <v>0.28520000000000001</v>
      </c>
      <c r="BB16" s="1">
        <f t="shared" si="15"/>
        <v>-0.72970000000000002</v>
      </c>
      <c r="BC16" s="1">
        <f t="shared" si="16"/>
        <v>0.96500000000000008</v>
      </c>
      <c r="BD16" s="3">
        <f t="shared" si="17"/>
        <v>0.63465783664459174</v>
      </c>
      <c r="BE16" s="3">
        <f t="shared" si="17"/>
        <v>-1.6238072349213135</v>
      </c>
      <c r="BF16" s="3">
        <f t="shared" si="17"/>
        <v>2.147422203232928</v>
      </c>
    </row>
    <row r="17" spans="1:58" x14ac:dyDescent="0.2">
      <c r="A17" s="55">
        <v>13</v>
      </c>
      <c r="B17" s="3">
        <v>126.6</v>
      </c>
      <c r="C17" s="3">
        <v>126.8</v>
      </c>
      <c r="D17" s="3">
        <f t="shared" si="0"/>
        <v>126.69999999999999</v>
      </c>
      <c r="E17" s="3">
        <v>126.8</v>
      </c>
      <c r="F17" s="3">
        <v>126.7</v>
      </c>
      <c r="G17" s="3">
        <f t="shared" si="1"/>
        <v>126.75</v>
      </c>
      <c r="H17" s="2">
        <f t="shared" si="20"/>
        <v>50.000000000011369</v>
      </c>
      <c r="I17" s="51" t="s">
        <v>169</v>
      </c>
      <c r="J17" s="10">
        <v>43226.878472222219</v>
      </c>
      <c r="K17" s="52" t="s">
        <v>170</v>
      </c>
      <c r="L17" s="1">
        <v>49.04</v>
      </c>
      <c r="M17" s="3">
        <f t="shared" si="4"/>
        <v>1.0195758564439512</v>
      </c>
      <c r="N17" s="1"/>
      <c r="R17" s="32">
        <f t="shared" si="5"/>
        <v>2.3250000000005285E-3</v>
      </c>
      <c r="S17" s="3">
        <v>30</v>
      </c>
      <c r="T17" s="36">
        <v>10</v>
      </c>
      <c r="U17" s="3">
        <f t="shared" si="2"/>
        <v>7.7500000000017624E-2</v>
      </c>
      <c r="V17" s="3">
        <f t="shared" si="6"/>
        <v>0.23250000000005283</v>
      </c>
      <c r="W17">
        <v>-8.4931435732523708E-3</v>
      </c>
      <c r="X17" s="33">
        <f t="shared" si="7"/>
        <v>-0.11173424687223558</v>
      </c>
      <c r="Y17">
        <v>1.6041928861497357E-2</v>
      </c>
      <c r="Z17" s="3">
        <f t="shared" si="21"/>
        <v>0.21104468848994051</v>
      </c>
      <c r="AB17" s="3"/>
      <c r="AC17">
        <v>0.16633435363796301</v>
      </c>
      <c r="AD17" s="3">
        <f t="shared" si="10"/>
        <v>2.1882644008572725</v>
      </c>
      <c r="AE17">
        <v>-1.2952806672317574E-2</v>
      </c>
      <c r="AG17" s="3"/>
      <c r="AH17" s="33">
        <f t="shared" si="3"/>
        <v>-0.1704047607261692</v>
      </c>
      <c r="AI17">
        <v>-5.5306764217550874E-3</v>
      </c>
      <c r="AJ17" s="33">
        <f t="shared" si="11"/>
        <v>-7.2760569669987465E-2</v>
      </c>
      <c r="AK17" s="3"/>
      <c r="AL17" s="3"/>
      <c r="AM17">
        <v>1.2673054815854234E-2</v>
      </c>
      <c r="AN17" s="3">
        <f t="shared" si="12"/>
        <v>0.16672439635655203</v>
      </c>
      <c r="AO17">
        <v>6.9339602364407726E-3</v>
      </c>
      <c r="AP17" s="3">
        <f t="shared" si="19"/>
        <v>9.1221915440203818E-2</v>
      </c>
      <c r="AQ17">
        <v>2.8361063077253168E-2</v>
      </c>
      <c r="AR17" s="3">
        <f t="shared" si="13"/>
        <v>0.37311297002122251</v>
      </c>
      <c r="AX17">
        <v>1</v>
      </c>
      <c r="AY17">
        <v>0.2626</v>
      </c>
      <c r="AZ17">
        <v>1.2629999999999999</v>
      </c>
      <c r="BA17" s="1">
        <f t="shared" si="14"/>
        <v>0.30000000000000004</v>
      </c>
      <c r="BB17" s="1">
        <f t="shared" si="15"/>
        <v>-0.69740000000000002</v>
      </c>
      <c r="BC17" s="1">
        <f t="shared" si="16"/>
        <v>1.0129999999999999</v>
      </c>
      <c r="BD17" s="3">
        <f t="shared" si="17"/>
        <v>0.65779087512498058</v>
      </c>
      <c r="BE17" s="3">
        <f t="shared" si="17"/>
        <v>-1.5291445210405377</v>
      </c>
      <c r="BF17" s="3">
        <f t="shared" si="17"/>
        <v>2.2211405216720168</v>
      </c>
    </row>
    <row r="18" spans="1:58" x14ac:dyDescent="0.2">
      <c r="A18" s="55">
        <v>14</v>
      </c>
      <c r="B18" s="3">
        <v>126</v>
      </c>
      <c r="C18" s="3">
        <v>126.1</v>
      </c>
      <c r="D18" s="3">
        <f t="shared" si="0"/>
        <v>126.05</v>
      </c>
      <c r="E18" s="3">
        <v>127.3</v>
      </c>
      <c r="F18" s="3">
        <v>127.1</v>
      </c>
      <c r="G18" s="3">
        <f t="shared" si="1"/>
        <v>127.19999999999999</v>
      </c>
      <c r="H18" s="2">
        <f t="shared" si="20"/>
        <v>1149.9999999999914</v>
      </c>
      <c r="I18" s="51" t="s">
        <v>169</v>
      </c>
      <c r="J18" s="10">
        <v>43230.993055555555</v>
      </c>
      <c r="K18" s="52" t="s">
        <v>170</v>
      </c>
      <c r="L18" s="1">
        <v>48.27</v>
      </c>
      <c r="M18" s="3">
        <f t="shared" si="4"/>
        <v>23.824321524756396</v>
      </c>
      <c r="N18" s="1"/>
      <c r="R18" s="32">
        <f t="shared" si="5"/>
        <v>5.3474999999999599E-2</v>
      </c>
      <c r="S18" s="3">
        <v>30</v>
      </c>
      <c r="T18" s="36">
        <v>10</v>
      </c>
      <c r="U18" s="3">
        <f t="shared" si="2"/>
        <v>1.7824999999999867</v>
      </c>
      <c r="V18" s="3">
        <f t="shared" si="6"/>
        <v>5.3474999999999602</v>
      </c>
      <c r="W18">
        <v>8.4494474724784663E-2</v>
      </c>
      <c r="X18" s="3">
        <f t="shared" si="7"/>
        <v>1.1293259651661642</v>
      </c>
      <c r="Y18">
        <v>7.9348829808322807E-2</v>
      </c>
      <c r="Z18" s="3">
        <f t="shared" si="21"/>
        <v>1.0605509306965897</v>
      </c>
      <c r="AB18" s="3"/>
      <c r="AC18">
        <v>0.19459187359509222</v>
      </c>
      <c r="AD18" s="3">
        <f t="shared" si="10"/>
        <v>2.600852377354427</v>
      </c>
      <c r="AE18">
        <v>4.6091357412356371E-2</v>
      </c>
      <c r="AG18" s="3"/>
      <c r="AH18" s="3">
        <f t="shared" si="3"/>
        <v>0.61604225442044902</v>
      </c>
      <c r="AI18">
        <v>5.3726111995938686E-3</v>
      </c>
      <c r="AJ18" s="3">
        <f t="shared" si="11"/>
        <v>7.1808592789134609E-2</v>
      </c>
      <c r="AK18" s="3"/>
      <c r="AL18" s="3"/>
      <c r="AM18">
        <v>2.8618991514705816E-2</v>
      </c>
      <c r="AN18" s="3">
        <f t="shared" si="12"/>
        <v>0.38251223313359412</v>
      </c>
      <c r="AO18">
        <v>1.8125869419007068E-2</v>
      </c>
      <c r="AP18" s="3">
        <f t="shared" si="19"/>
        <v>0.24226453910472764</v>
      </c>
      <c r="AQ18">
        <v>7.8970162994034032E-2</v>
      </c>
      <c r="AR18" s="3">
        <f t="shared" si="13"/>
        <v>1.0554897918834785</v>
      </c>
      <c r="AX18">
        <v>1.147</v>
      </c>
      <c r="AY18">
        <v>0.27500000000000002</v>
      </c>
      <c r="AZ18">
        <v>1.4219999999999999</v>
      </c>
      <c r="BA18" s="1">
        <f t="shared" si="14"/>
        <v>0.44700000000000006</v>
      </c>
      <c r="BB18" s="1">
        <f t="shared" si="15"/>
        <v>-0.68499999999999994</v>
      </c>
      <c r="BC18" s="1">
        <f t="shared" si="16"/>
        <v>1.1719999999999999</v>
      </c>
      <c r="BD18" s="3">
        <f t="shared" si="17"/>
        <v>0.9957430314694895</v>
      </c>
      <c r="BE18" s="3">
        <f t="shared" si="17"/>
        <v>-1.5259149363682329</v>
      </c>
      <c r="BF18" s="3">
        <f t="shared" si="17"/>
        <v>2.6107624896694439</v>
      </c>
    </row>
    <row r="19" spans="1:58" x14ac:dyDescent="0.2">
      <c r="A19" s="55">
        <v>15</v>
      </c>
      <c r="B19" s="3">
        <v>127.6</v>
      </c>
      <c r="C19" s="3">
        <v>127.5</v>
      </c>
      <c r="D19" s="3">
        <f t="shared" si="0"/>
        <v>127.55</v>
      </c>
      <c r="E19" s="3">
        <v>124.6</v>
      </c>
      <c r="F19" s="3">
        <v>124.8</v>
      </c>
      <c r="G19" s="3">
        <f t="shared" si="1"/>
        <v>124.69999999999999</v>
      </c>
      <c r="H19" s="2">
        <f t="shared" si="20"/>
        <v>-2850.0000000000086</v>
      </c>
      <c r="I19" s="51" t="s">
        <v>169</v>
      </c>
      <c r="J19" s="10">
        <v>43228.969444444447</v>
      </c>
      <c r="K19" s="52" t="s">
        <v>170</v>
      </c>
      <c r="L19" s="1">
        <v>48.7</v>
      </c>
      <c r="M19" s="3">
        <f t="shared" si="4"/>
        <v>-58.521560574948836</v>
      </c>
      <c r="N19" s="1"/>
      <c r="R19" s="32">
        <f t="shared" si="5"/>
        <v>-0.13252500000000039</v>
      </c>
      <c r="S19" s="3">
        <v>30</v>
      </c>
      <c r="T19" s="36">
        <v>10</v>
      </c>
      <c r="U19" s="3">
        <f t="shared" si="2"/>
        <v>-4.4175000000000137</v>
      </c>
      <c r="V19" s="3">
        <f t="shared" si="6"/>
        <v>-13.252500000000039</v>
      </c>
      <c r="W19">
        <v>8.2074478994537903E-2</v>
      </c>
      <c r="X19" s="3">
        <f t="shared" si="7"/>
        <v>1.0872952108967067</v>
      </c>
      <c r="Y19">
        <v>5.0913266457511264E-2</v>
      </c>
      <c r="Z19" s="3">
        <f t="shared" si="21"/>
        <v>0.67448190312659817</v>
      </c>
      <c r="AB19" s="3"/>
      <c r="AC19">
        <v>0.15062552758440018</v>
      </c>
      <c r="AD19" s="3">
        <f t="shared" si="10"/>
        <v>1.9954365448022804</v>
      </c>
      <c r="AE19">
        <v>5.4883365730625799E-3</v>
      </c>
      <c r="AF19">
        <v>4.6906826377363098E-3</v>
      </c>
      <c r="AG19" s="3">
        <f t="shared" si="18"/>
        <v>6.214059267054791E-2</v>
      </c>
      <c r="AH19" s="3">
        <f t="shared" si="3"/>
        <v>7.2707644870670718E-2</v>
      </c>
      <c r="AI19">
        <v>-5.1306943047010334E-3</v>
      </c>
      <c r="AJ19" s="33">
        <f t="shared" si="11"/>
        <v>-6.7969719874160867E-2</v>
      </c>
      <c r="AK19" s="3"/>
      <c r="AL19" s="3"/>
      <c r="AM19">
        <v>3.8803267349844628E-2</v>
      </c>
      <c r="AN19" s="3">
        <f t="shared" si="12"/>
        <v>0.51405269059872327</v>
      </c>
      <c r="AO19">
        <v>5.8099656251076048E-3</v>
      </c>
      <c r="AP19" s="3">
        <f t="shared" si="19"/>
        <v>7.6968478838280507E-2</v>
      </c>
      <c r="AQ19">
        <v>3.9706566379465014E-2</v>
      </c>
      <c r="AR19" s="3">
        <f t="shared" si="13"/>
        <v>0.52601929362740951</v>
      </c>
      <c r="AX19">
        <v>0.95440000000000003</v>
      </c>
      <c r="AY19">
        <v>0.25440000000000002</v>
      </c>
      <c r="AZ19">
        <v>1.2090000000000001</v>
      </c>
      <c r="BA19" s="1">
        <f t="shared" si="14"/>
        <v>0.25440000000000007</v>
      </c>
      <c r="BB19" s="1">
        <f t="shared" si="15"/>
        <v>-0.7056</v>
      </c>
      <c r="BC19" s="1">
        <f t="shared" si="16"/>
        <v>0.95900000000000007</v>
      </c>
      <c r="BD19" s="3">
        <f t="shared" si="17"/>
        <v>0.56170100019871516</v>
      </c>
      <c r="BE19" s="3">
        <f t="shared" si="17"/>
        <v>-1.5579254156454925</v>
      </c>
      <c r="BF19" s="3">
        <f t="shared" si="17"/>
        <v>2.1174184716610371</v>
      </c>
    </row>
    <row r="20" spans="1:58" x14ac:dyDescent="0.2">
      <c r="A20" s="55">
        <v>16</v>
      </c>
      <c r="B20" s="3">
        <v>127.2</v>
      </c>
      <c r="C20" s="3">
        <v>127.1</v>
      </c>
      <c r="D20" s="3">
        <f t="shared" si="0"/>
        <v>127.15</v>
      </c>
      <c r="E20" s="3">
        <v>124.7</v>
      </c>
      <c r="F20" s="3">
        <v>124.8</v>
      </c>
      <c r="G20" s="3">
        <f t="shared" si="1"/>
        <v>124.75</v>
      </c>
      <c r="H20" s="2">
        <f t="shared" si="20"/>
        <v>-2400.0000000000055</v>
      </c>
      <c r="I20" s="51" t="s">
        <v>169</v>
      </c>
      <c r="J20" s="10">
        <v>43227.951388888891</v>
      </c>
      <c r="K20" s="52" t="s">
        <v>170</v>
      </c>
      <c r="L20" s="1">
        <v>48.89</v>
      </c>
      <c r="M20" s="3">
        <f t="shared" si="4"/>
        <v>-49.089793413786161</v>
      </c>
      <c r="R20" s="32">
        <f t="shared" si="5"/>
        <v>-0.11160000000000025</v>
      </c>
      <c r="V20" s="3"/>
      <c r="Z20" s="3"/>
      <c r="BA20" s="1"/>
    </row>
    <row r="21" spans="1:58" x14ac:dyDescent="0.2">
      <c r="A21" s="55">
        <v>17</v>
      </c>
      <c r="B21" s="3">
        <v>125.5</v>
      </c>
      <c r="C21" s="3">
        <v>125.4</v>
      </c>
      <c r="D21" s="3">
        <f t="shared" si="0"/>
        <v>125.45</v>
      </c>
      <c r="E21" s="3">
        <v>125.9</v>
      </c>
      <c r="F21" s="3">
        <v>125.9</v>
      </c>
      <c r="G21" s="3">
        <f t="shared" si="1"/>
        <v>125.9</v>
      </c>
      <c r="H21" s="2">
        <f t="shared" si="20"/>
        <v>450.00000000000284</v>
      </c>
      <c r="I21" s="51" t="s">
        <v>169</v>
      </c>
      <c r="J21" s="10">
        <v>43229.981944444444</v>
      </c>
      <c r="K21" s="52" t="s">
        <v>170</v>
      </c>
      <c r="L21" s="1">
        <v>48.16</v>
      </c>
      <c r="M21" s="3">
        <f t="shared" si="4"/>
        <v>9.343853820598067</v>
      </c>
      <c r="R21" s="32">
        <f t="shared" si="5"/>
        <v>2.0925000000000131E-2</v>
      </c>
      <c r="V21" s="3"/>
      <c r="BA21" s="1"/>
    </row>
    <row r="22" spans="1:58" ht="15.75" x14ac:dyDescent="0.25">
      <c r="A22" s="55">
        <v>18</v>
      </c>
      <c r="B22" s="3">
        <v>126.8</v>
      </c>
      <c r="C22" s="3">
        <v>126.6</v>
      </c>
      <c r="D22" s="3">
        <f t="shared" si="0"/>
        <v>126.69999999999999</v>
      </c>
      <c r="E22" s="3">
        <v>126</v>
      </c>
      <c r="F22" s="3">
        <v>125.8</v>
      </c>
      <c r="G22" s="3">
        <f t="shared" si="1"/>
        <v>125.9</v>
      </c>
      <c r="H22" s="2">
        <f t="shared" si="20"/>
        <v>-799.99999999998295</v>
      </c>
      <c r="I22" s="51" t="s">
        <v>169</v>
      </c>
      <c r="J22" s="10">
        <v>43243.895138888889</v>
      </c>
      <c r="K22" s="52" t="s">
        <v>170</v>
      </c>
      <c r="L22" s="1">
        <v>48.45</v>
      </c>
      <c r="M22" s="3">
        <f t="shared" si="4"/>
        <v>-16.511867905056405</v>
      </c>
      <c r="N22" s="6"/>
      <c r="O22" s="6"/>
      <c r="R22" s="32">
        <f t="shared" si="5"/>
        <v>-3.7199999999999206E-2</v>
      </c>
    </row>
    <row r="23" spans="1:58" x14ac:dyDescent="0.2">
      <c r="A23" s="55">
        <v>19</v>
      </c>
      <c r="B23" s="3">
        <v>125.4</v>
      </c>
      <c r="C23" s="3">
        <v>125.7</v>
      </c>
      <c r="D23" s="3">
        <f t="shared" si="0"/>
        <v>125.55000000000001</v>
      </c>
      <c r="E23" s="3">
        <v>124.7</v>
      </c>
      <c r="F23" s="3">
        <v>124.7</v>
      </c>
      <c r="G23" s="3">
        <f t="shared" si="1"/>
        <v>124.7</v>
      </c>
      <c r="H23" s="2">
        <f t="shared" si="20"/>
        <v>-850.00000000000853</v>
      </c>
      <c r="I23" s="51" t="s">
        <v>169</v>
      </c>
      <c r="J23" s="10">
        <v>43245.912499999999</v>
      </c>
      <c r="K23" s="52" t="s">
        <v>170</v>
      </c>
      <c r="L23" s="1">
        <v>48.38</v>
      </c>
      <c r="M23" s="3">
        <f t="shared" si="4"/>
        <v>-17.569243489045235</v>
      </c>
      <c r="N23" s="5"/>
      <c r="O23" s="5"/>
      <c r="P23" s="5"/>
      <c r="Q23" s="5"/>
      <c r="R23" s="32">
        <f t="shared" si="5"/>
        <v>-3.9525000000000393E-2</v>
      </c>
    </row>
    <row r="24" spans="1:58" x14ac:dyDescent="0.2">
      <c r="A24" s="55">
        <v>20</v>
      </c>
      <c r="B24" s="3">
        <v>126.4</v>
      </c>
      <c r="C24" s="3">
        <v>126.1</v>
      </c>
      <c r="D24" s="3">
        <f t="shared" si="0"/>
        <v>126.25</v>
      </c>
      <c r="E24" s="3">
        <v>123.7</v>
      </c>
      <c r="F24" s="3">
        <v>123.8</v>
      </c>
      <c r="G24" s="3">
        <f t="shared" si="1"/>
        <v>123.75</v>
      </c>
      <c r="H24" s="2">
        <f t="shared" si="20"/>
        <v>-2500</v>
      </c>
      <c r="I24" s="51" t="s">
        <v>169</v>
      </c>
      <c r="J24" s="10">
        <v>43236.793055555558</v>
      </c>
      <c r="K24" s="52" t="s">
        <v>175</v>
      </c>
      <c r="L24" s="1">
        <v>48.6</v>
      </c>
      <c r="M24" s="3">
        <f t="shared" si="4"/>
        <v>-51.440329218106996</v>
      </c>
      <c r="N24" s="1"/>
      <c r="R24" s="32">
        <f t="shared" si="5"/>
        <v>-0.11625000000000001</v>
      </c>
    </row>
    <row r="25" spans="1:58" x14ac:dyDescent="0.2">
      <c r="A25" s="55">
        <v>21</v>
      </c>
      <c r="B25" s="3">
        <v>124.8</v>
      </c>
      <c r="C25" s="3">
        <v>125.1</v>
      </c>
      <c r="D25" s="3">
        <f t="shared" si="0"/>
        <v>124.94999999999999</v>
      </c>
      <c r="E25" s="3">
        <v>127.1</v>
      </c>
      <c r="F25" s="3">
        <v>126.9</v>
      </c>
      <c r="G25" s="3">
        <f t="shared" si="1"/>
        <v>127</v>
      </c>
      <c r="H25" s="2">
        <f t="shared" si="20"/>
        <v>2050.0000000000114</v>
      </c>
      <c r="I25" s="51" t="s">
        <v>169</v>
      </c>
      <c r="J25" s="10">
        <v>43238.80972222222</v>
      </c>
      <c r="K25" s="52" t="s">
        <v>172</v>
      </c>
      <c r="L25" s="1">
        <v>49</v>
      </c>
      <c r="M25" s="3">
        <f t="shared" si="4"/>
        <v>41.83673469387778</v>
      </c>
      <c r="N25" s="1"/>
      <c r="R25" s="32">
        <f t="shared" si="5"/>
        <v>9.5325000000000534E-2</v>
      </c>
    </row>
    <row r="26" spans="1:58" x14ac:dyDescent="0.2">
      <c r="A26" s="55">
        <v>22</v>
      </c>
      <c r="B26" s="3">
        <v>124.4</v>
      </c>
      <c r="C26" s="3">
        <v>124.9</v>
      </c>
      <c r="D26" s="3">
        <f t="shared" si="0"/>
        <v>124.65</v>
      </c>
      <c r="E26" s="3"/>
      <c r="F26" s="3"/>
      <c r="G26" s="3"/>
      <c r="H26" s="2"/>
      <c r="I26" s="51" t="s">
        <v>169</v>
      </c>
      <c r="J26" s="10">
        <v>43240.840277777781</v>
      </c>
      <c r="K26" s="52" t="s">
        <v>174</v>
      </c>
      <c r="L26" s="1">
        <v>48.91</v>
      </c>
      <c r="M26" s="3"/>
      <c r="N26" s="1"/>
    </row>
    <row r="27" spans="1:58" x14ac:dyDescent="0.2">
      <c r="A27" s="55">
        <v>23</v>
      </c>
      <c r="B27" s="3">
        <v>125.1</v>
      </c>
      <c r="C27" s="3">
        <v>125.9</v>
      </c>
      <c r="D27" s="3">
        <f t="shared" si="0"/>
        <v>125.5</v>
      </c>
      <c r="E27" s="2"/>
      <c r="F27" s="2"/>
      <c r="G27" s="2"/>
      <c r="H27" s="2"/>
      <c r="I27" s="51" t="s">
        <v>169</v>
      </c>
      <c r="J27" s="10">
        <v>43232.004166666666</v>
      </c>
      <c r="K27" s="52" t="s">
        <v>170</v>
      </c>
      <c r="L27" s="1">
        <v>48.7</v>
      </c>
      <c r="M27" s="3"/>
      <c r="N27" s="1"/>
    </row>
    <row r="28" spans="1:58" x14ac:dyDescent="0.2">
      <c r="A28" s="55">
        <v>24</v>
      </c>
      <c r="B28" s="3">
        <v>125.9</v>
      </c>
      <c r="C28" s="3">
        <v>125.9</v>
      </c>
      <c r="D28" s="3">
        <f t="shared" si="0"/>
        <v>125.9</v>
      </c>
      <c r="E28" s="2"/>
      <c r="F28" s="2"/>
      <c r="G28" s="2"/>
      <c r="H28" s="2"/>
      <c r="I28" s="51" t="s">
        <v>169</v>
      </c>
      <c r="J28" s="10">
        <v>43247.990972222222</v>
      </c>
      <c r="K28" s="52" t="s">
        <v>170</v>
      </c>
      <c r="L28">
        <v>48.32</v>
      </c>
      <c r="M28" s="3"/>
      <c r="N28" s="1"/>
    </row>
    <row r="29" spans="1:58" x14ac:dyDescent="0.2">
      <c r="A29" s="55">
        <v>25</v>
      </c>
      <c r="B29">
        <v>126.1</v>
      </c>
      <c r="C29">
        <v>126.2</v>
      </c>
      <c r="D29" s="3">
        <f t="shared" ref="D29:D34" si="22">AVERAGE(B29:C29)</f>
        <v>126.15</v>
      </c>
      <c r="E29" s="2"/>
      <c r="F29" s="2"/>
      <c r="G29" s="2"/>
      <c r="H29" s="2"/>
      <c r="I29" s="51" t="s">
        <v>169</v>
      </c>
      <c r="J29" s="10">
        <v>43241.847916666666</v>
      </c>
      <c r="K29" s="52" t="s">
        <v>176</v>
      </c>
      <c r="L29">
        <v>33.83</v>
      </c>
      <c r="M29" s="3"/>
      <c r="N29" s="1"/>
    </row>
    <row r="30" spans="1:58" x14ac:dyDescent="0.2">
      <c r="A30" s="55">
        <v>26</v>
      </c>
      <c r="B30">
        <v>125.4</v>
      </c>
      <c r="C30">
        <v>125.5</v>
      </c>
      <c r="D30" s="3">
        <f t="shared" si="22"/>
        <v>125.45</v>
      </c>
      <c r="E30" s="2"/>
      <c r="F30" s="2"/>
      <c r="G30" s="2"/>
      <c r="H30" s="2"/>
      <c r="I30" s="51" t="s">
        <v>169</v>
      </c>
      <c r="J30" s="10">
        <v>43242.850694444445</v>
      </c>
      <c r="K30" s="52" t="s">
        <v>170</v>
      </c>
      <c r="L30">
        <v>48.54</v>
      </c>
      <c r="M30" s="3"/>
      <c r="N30" s="1"/>
    </row>
    <row r="31" spans="1:58" x14ac:dyDescent="0.2">
      <c r="A31" s="55">
        <v>27</v>
      </c>
      <c r="B31">
        <v>125.1</v>
      </c>
      <c r="C31">
        <v>124.9</v>
      </c>
      <c r="D31" s="3">
        <f t="shared" si="22"/>
        <v>125</v>
      </c>
      <c r="E31" s="2"/>
      <c r="F31" s="2"/>
      <c r="G31" s="2"/>
      <c r="H31" s="2"/>
      <c r="I31" s="51" t="s">
        <v>169</v>
      </c>
      <c r="J31" s="10">
        <v>43239.832638888889</v>
      </c>
      <c r="K31" s="52" t="s">
        <v>170</v>
      </c>
      <c r="L31">
        <v>49.21</v>
      </c>
      <c r="M31" s="3"/>
      <c r="N31" s="1"/>
    </row>
    <row r="32" spans="1:58" x14ac:dyDescent="0.2">
      <c r="A32" s="55">
        <v>28</v>
      </c>
      <c r="B32">
        <v>125.9</v>
      </c>
      <c r="C32">
        <v>126</v>
      </c>
      <c r="D32" s="3">
        <f t="shared" si="22"/>
        <v>125.95</v>
      </c>
      <c r="E32" s="2"/>
      <c r="F32" s="2"/>
      <c r="G32" s="2"/>
      <c r="H32" s="2"/>
      <c r="I32" s="51" t="s">
        <v>169</v>
      </c>
      <c r="J32" s="10">
        <v>43244.902777777781</v>
      </c>
      <c r="K32" s="52" t="s">
        <v>175</v>
      </c>
      <c r="L32">
        <v>48.37</v>
      </c>
      <c r="M32" s="3"/>
      <c r="N32" s="1"/>
    </row>
    <row r="33" spans="1:14" x14ac:dyDescent="0.2">
      <c r="A33" s="55">
        <v>29</v>
      </c>
      <c r="B33">
        <v>125.8</v>
      </c>
      <c r="C33">
        <v>125.9</v>
      </c>
      <c r="D33" s="3">
        <f t="shared" si="22"/>
        <v>125.85</v>
      </c>
      <c r="E33" s="2"/>
      <c r="F33" s="2"/>
      <c r="G33" s="2"/>
      <c r="H33" s="2"/>
      <c r="I33" s="51" t="s">
        <v>169</v>
      </c>
      <c r="J33" s="10">
        <v>43235.777777777781</v>
      </c>
      <c r="K33" s="52" t="s">
        <v>170</v>
      </c>
      <c r="L33" s="12">
        <v>48.54</v>
      </c>
      <c r="M33" s="12"/>
      <c r="N33" s="1"/>
    </row>
    <row r="34" spans="1:14" x14ac:dyDescent="0.2">
      <c r="A34" s="55">
        <v>30</v>
      </c>
      <c r="B34">
        <v>124.8</v>
      </c>
      <c r="C34">
        <v>124.6</v>
      </c>
      <c r="D34" s="3">
        <f t="shared" si="22"/>
        <v>124.69999999999999</v>
      </c>
      <c r="I34" s="51" t="s">
        <v>169</v>
      </c>
      <c r="J34" s="10">
        <v>43246.966666666667</v>
      </c>
      <c r="K34" s="52" t="s">
        <v>170</v>
      </c>
      <c r="L34">
        <v>48.35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3"/>
  <sheetViews>
    <sheetView topLeftCell="A301" workbookViewId="0">
      <selection activeCell="A301" sqref="A301"/>
    </sheetView>
  </sheetViews>
  <sheetFormatPr defaultRowHeight="12.75" x14ac:dyDescent="0.2"/>
  <cols>
    <col min="1" max="1" width="19.140625" customWidth="1"/>
    <col min="3" max="3" width="14.5703125" customWidth="1"/>
    <col min="4" max="4" width="9.140625" style="26"/>
    <col min="5" max="5" width="14.28515625" customWidth="1"/>
  </cols>
  <sheetData>
    <row r="1" spans="1:6" x14ac:dyDescent="0.2">
      <c r="A1" t="s">
        <v>67</v>
      </c>
      <c r="B1" t="s">
        <v>69</v>
      </c>
      <c r="C1" t="s">
        <v>68</v>
      </c>
      <c r="D1" s="26" t="s">
        <v>80</v>
      </c>
    </row>
    <row r="2" spans="1:6" x14ac:dyDescent="0.2">
      <c r="A2" s="10">
        <v>42984.708333333336</v>
      </c>
      <c r="B2" s="10" t="s">
        <v>23</v>
      </c>
      <c r="C2" s="1">
        <v>31.079888302202889</v>
      </c>
      <c r="D2" s="26">
        <v>66.290000000000006</v>
      </c>
      <c r="E2" s="10"/>
      <c r="F2" s="10"/>
    </row>
    <row r="3" spans="1:6" x14ac:dyDescent="0.2">
      <c r="A3" s="10">
        <v>42991.708333333336</v>
      </c>
      <c r="B3" s="10" t="s">
        <v>23</v>
      </c>
      <c r="C3" s="1">
        <v>17.852360389506917</v>
      </c>
      <c r="D3" s="26">
        <v>44.64</v>
      </c>
      <c r="E3" s="10"/>
      <c r="F3" s="10"/>
    </row>
    <row r="4" spans="1:6" x14ac:dyDescent="0.2">
      <c r="A4" s="10">
        <v>42998.708333333336</v>
      </c>
      <c r="B4" s="10" t="s">
        <v>23</v>
      </c>
      <c r="C4" s="1">
        <v>18.513085457233004</v>
      </c>
      <c r="D4" s="26">
        <v>128.97</v>
      </c>
      <c r="E4" s="10"/>
      <c r="F4" s="10"/>
    </row>
    <row r="5" spans="1:6" x14ac:dyDescent="0.2">
      <c r="A5" s="10">
        <v>43005.708333333336</v>
      </c>
      <c r="B5" s="10" t="s">
        <v>23</v>
      </c>
      <c r="C5" s="1">
        <v>8.3568575401004903</v>
      </c>
      <c r="D5" s="26">
        <v>59.52</v>
      </c>
      <c r="E5" s="10"/>
      <c r="F5" s="10"/>
    </row>
    <row r="6" spans="1:6" x14ac:dyDescent="0.2">
      <c r="A6" s="10">
        <v>43012.708333333336</v>
      </c>
      <c r="B6" s="10" t="s">
        <v>23</v>
      </c>
      <c r="C6" s="1">
        <v>14.690163272976067</v>
      </c>
      <c r="D6" s="26">
        <v>29.76</v>
      </c>
      <c r="E6" s="10"/>
      <c r="F6" s="10"/>
    </row>
    <row r="7" spans="1:6" x14ac:dyDescent="0.2">
      <c r="A7" s="10">
        <v>43019.708333333336</v>
      </c>
      <c r="B7" s="10" t="s">
        <v>23</v>
      </c>
      <c r="C7" s="1">
        <v>11.797282183730982</v>
      </c>
      <c r="D7" s="26">
        <v>114.09</v>
      </c>
      <c r="E7" s="10"/>
      <c r="F7" s="10"/>
    </row>
    <row r="8" spans="1:6" x14ac:dyDescent="0.2">
      <c r="A8" s="10">
        <v>43026.708333333336</v>
      </c>
      <c r="B8" s="10" t="s">
        <v>23</v>
      </c>
      <c r="C8" s="1">
        <v>7.4741520022881272</v>
      </c>
      <c r="D8" s="26">
        <v>64.48</v>
      </c>
      <c r="E8" s="10"/>
      <c r="F8" s="10"/>
    </row>
    <row r="9" spans="1:6" x14ac:dyDescent="0.2">
      <c r="A9" s="10">
        <v>43034.333333333336</v>
      </c>
      <c r="B9" s="10" t="s">
        <v>23</v>
      </c>
      <c r="C9" s="1">
        <v>8.1102258053087048</v>
      </c>
      <c r="D9" s="26">
        <v>69.44</v>
      </c>
      <c r="E9" s="10"/>
      <c r="F9" s="10"/>
    </row>
    <row r="10" spans="1:6" x14ac:dyDescent="0.2">
      <c r="A10" s="10">
        <v>43040.708333333336</v>
      </c>
      <c r="B10" s="10" t="s">
        <v>23</v>
      </c>
      <c r="C10" s="1">
        <v>7.5800554166912812</v>
      </c>
      <c r="D10" s="26">
        <v>59.52</v>
      </c>
      <c r="E10" s="10"/>
      <c r="F10" s="10"/>
    </row>
    <row r="11" spans="1:6" x14ac:dyDescent="0.2">
      <c r="A11" s="10">
        <v>43047.708333333336</v>
      </c>
      <c r="B11" s="10" t="s">
        <v>23</v>
      </c>
      <c r="C11" s="1">
        <v>5.4846385017789361</v>
      </c>
      <c r="D11" s="26">
        <v>74.400000000000006</v>
      </c>
      <c r="E11" s="10"/>
      <c r="F11" s="10"/>
    </row>
    <row r="12" spans="1:6" x14ac:dyDescent="0.2">
      <c r="A12" s="10">
        <v>43054.708333333336</v>
      </c>
      <c r="B12" s="10" t="s">
        <v>23</v>
      </c>
      <c r="C12" s="1">
        <v>8.7424155800940149</v>
      </c>
      <c r="D12" s="26">
        <v>34.72</v>
      </c>
      <c r="E12" s="10"/>
      <c r="F12" s="10"/>
    </row>
    <row r="13" spans="1:6" x14ac:dyDescent="0.2">
      <c r="A13" s="10">
        <v>43061.708333333336</v>
      </c>
      <c r="B13" s="10" t="s">
        <v>23</v>
      </c>
      <c r="C13" s="1">
        <v>1.6111371621965747</v>
      </c>
      <c r="D13" s="26">
        <v>34.72</v>
      </c>
      <c r="E13" s="10"/>
      <c r="F13" s="10"/>
    </row>
    <row r="14" spans="1:6" x14ac:dyDescent="0.2">
      <c r="A14" s="10">
        <v>43068.708333333336</v>
      </c>
      <c r="B14" s="10" t="s">
        <v>23</v>
      </c>
      <c r="C14" s="1">
        <v>-0.97048996767607731</v>
      </c>
      <c r="D14" s="26">
        <v>69.444444444444727</v>
      </c>
      <c r="E14" s="10"/>
      <c r="F14" s="10"/>
    </row>
    <row r="15" spans="1:6" x14ac:dyDescent="0.2">
      <c r="A15" s="10">
        <v>43075.708333333336</v>
      </c>
      <c r="B15" s="10" t="s">
        <v>23</v>
      </c>
      <c r="C15" s="1">
        <v>7.8661738933821086</v>
      </c>
      <c r="D15" s="26">
        <v>79.365079365079367</v>
      </c>
      <c r="E15" s="10"/>
      <c r="F15" s="10"/>
    </row>
    <row r="16" spans="1:6" x14ac:dyDescent="0.2">
      <c r="A16" s="10">
        <v>43082.708333333336</v>
      </c>
      <c r="B16" s="10" t="s">
        <v>23</v>
      </c>
      <c r="C16" s="1">
        <v>0.5861682186273709</v>
      </c>
      <c r="D16" s="26">
        <v>34.72</v>
      </c>
      <c r="E16" s="10"/>
      <c r="F16" s="10"/>
    </row>
    <row r="17" spans="1:6" x14ac:dyDescent="0.2">
      <c r="A17" s="10">
        <v>43089.708333333336</v>
      </c>
      <c r="B17" s="10" t="s">
        <v>23</v>
      </c>
      <c r="C17" s="1">
        <v>1.0017102019060862</v>
      </c>
      <c r="D17" s="26">
        <v>44.64</v>
      </c>
      <c r="E17" s="10"/>
      <c r="F17" s="10"/>
    </row>
    <row r="18" spans="1:6" x14ac:dyDescent="0.2">
      <c r="A18" s="10">
        <v>43096.708333333336</v>
      </c>
      <c r="B18" s="10" t="s">
        <v>23</v>
      </c>
      <c r="C18" s="1">
        <v>9.5823574837549987</v>
      </c>
      <c r="D18" s="26">
        <v>44.64</v>
      </c>
      <c r="E18" s="10"/>
      <c r="F18" s="10"/>
    </row>
    <row r="19" spans="1:6" x14ac:dyDescent="0.2">
      <c r="A19" s="10">
        <v>43103.708333333336</v>
      </c>
      <c r="B19" s="10" t="s">
        <v>23</v>
      </c>
      <c r="C19" s="1">
        <v>1.459300759361136</v>
      </c>
      <c r="D19" s="26">
        <v>44.64</v>
      </c>
      <c r="E19" s="10"/>
      <c r="F19" s="10"/>
    </row>
    <row r="20" spans="1:6" x14ac:dyDescent="0.2">
      <c r="A20" s="10">
        <v>43110.708333333336</v>
      </c>
      <c r="B20" s="10" t="s">
        <v>23</v>
      </c>
      <c r="C20" s="1">
        <v>1.4215480184094107</v>
      </c>
      <c r="D20" s="26">
        <v>31.42</v>
      </c>
      <c r="E20" s="10"/>
      <c r="F20" s="10"/>
    </row>
    <row r="21" spans="1:6" x14ac:dyDescent="0.2">
      <c r="A21" s="10">
        <v>43117.708333333336</v>
      </c>
      <c r="B21" s="10" t="s">
        <v>23</v>
      </c>
      <c r="C21" s="1">
        <v>4.635177422222605</v>
      </c>
      <c r="D21" s="26">
        <v>69.44</v>
      </c>
      <c r="E21" s="10"/>
      <c r="F21" s="10"/>
    </row>
    <row r="22" spans="1:6" x14ac:dyDescent="0.2">
      <c r="A22" s="10">
        <v>43124.708333333336</v>
      </c>
      <c r="B22" s="10" t="s">
        <v>23</v>
      </c>
      <c r="C22" s="1">
        <v>-0.54359597883079691</v>
      </c>
      <c r="D22" s="26">
        <v>39.68</v>
      </c>
      <c r="E22" s="10"/>
      <c r="F22" s="10"/>
    </row>
    <row r="23" spans="1:6" x14ac:dyDescent="0.2">
      <c r="A23" s="10">
        <v>43131.708333333336</v>
      </c>
      <c r="B23" s="10" t="s">
        <v>23</v>
      </c>
      <c r="C23" s="1">
        <v>5.4079924939058284</v>
      </c>
      <c r="D23" s="26">
        <v>133.93</v>
      </c>
      <c r="E23" s="10"/>
      <c r="F23" s="10"/>
    </row>
    <row r="24" spans="1:6" x14ac:dyDescent="0.2">
      <c r="A24" s="10">
        <v>43138.708333333336</v>
      </c>
      <c r="B24" s="10" t="s">
        <v>23</v>
      </c>
      <c r="C24" s="1">
        <v>5.253102854233096</v>
      </c>
      <c r="D24" s="26">
        <v>44.64</v>
      </c>
      <c r="E24" s="10"/>
      <c r="F24" s="10"/>
    </row>
    <row r="25" spans="1:6" x14ac:dyDescent="0.2">
      <c r="A25" s="10">
        <v>42984.708333333336</v>
      </c>
      <c r="B25" s="10" t="s">
        <v>27</v>
      </c>
      <c r="C25" s="1">
        <v>-0.11645334157822226</v>
      </c>
      <c r="D25" s="26">
        <v>66.290000000000006</v>
      </c>
      <c r="E25" s="10"/>
      <c r="F25" s="10"/>
    </row>
    <row r="26" spans="1:6" x14ac:dyDescent="0.2">
      <c r="A26" s="10">
        <v>42991.708333333336</v>
      </c>
      <c r="B26" s="10" t="s">
        <v>27</v>
      </c>
      <c r="C26" s="1">
        <v>-0.35433721937259616</v>
      </c>
      <c r="D26" s="26">
        <v>44.64</v>
      </c>
      <c r="E26" s="10"/>
      <c r="F26" s="10"/>
    </row>
    <row r="27" spans="1:6" x14ac:dyDescent="0.2">
      <c r="A27" s="10">
        <v>42998.708333333336</v>
      </c>
      <c r="B27" s="10" t="s">
        <v>27</v>
      </c>
      <c r="C27" s="1">
        <v>1.6535402316200367</v>
      </c>
      <c r="D27" s="26">
        <v>128.97</v>
      </c>
      <c r="E27" s="10"/>
      <c r="F27" s="10"/>
    </row>
    <row r="28" spans="1:6" x14ac:dyDescent="0.2">
      <c r="A28" s="10">
        <v>43005.708333333336</v>
      </c>
      <c r="B28" s="10" t="s">
        <v>27</v>
      </c>
      <c r="C28" s="1">
        <v>-0.80078124473707779</v>
      </c>
      <c r="D28" s="26">
        <v>59.52</v>
      </c>
      <c r="E28" s="10"/>
      <c r="F28" s="10"/>
    </row>
    <row r="29" spans="1:6" x14ac:dyDescent="0.2">
      <c r="A29" s="10">
        <v>43012.708333333336</v>
      </c>
      <c r="B29" s="10" t="s">
        <v>27</v>
      </c>
      <c r="C29" s="1">
        <v>5.2630123238780273</v>
      </c>
      <c r="D29" s="26">
        <v>29.76</v>
      </c>
      <c r="E29" s="10"/>
      <c r="F29" s="10"/>
    </row>
    <row r="30" spans="1:6" x14ac:dyDescent="0.2">
      <c r="A30" s="10">
        <v>43019.708333333336</v>
      </c>
      <c r="B30" s="10" t="s">
        <v>27</v>
      </c>
      <c r="C30" s="1">
        <v>8.4504877561087746</v>
      </c>
      <c r="D30" s="26">
        <v>114.09</v>
      </c>
      <c r="E30" s="10"/>
      <c r="F30" s="10"/>
    </row>
    <row r="31" spans="1:6" x14ac:dyDescent="0.2">
      <c r="A31" s="10">
        <v>43026.708333333336</v>
      </c>
      <c r="B31" s="10" t="s">
        <v>27</v>
      </c>
      <c r="C31" s="1">
        <v>3.6825888691870543</v>
      </c>
      <c r="D31" s="26">
        <v>64.48</v>
      </c>
      <c r="E31" s="10"/>
      <c r="F31" s="10"/>
    </row>
    <row r="32" spans="1:6" x14ac:dyDescent="0.2">
      <c r="A32" s="10">
        <v>43034.333333333336</v>
      </c>
      <c r="B32" s="10" t="s">
        <v>27</v>
      </c>
      <c r="C32" s="1">
        <v>6.0313960346198678</v>
      </c>
      <c r="D32" s="26">
        <v>69.44</v>
      </c>
      <c r="E32" s="10"/>
      <c r="F32" s="10"/>
    </row>
    <row r="33" spans="1:6" x14ac:dyDescent="0.2">
      <c r="A33" s="10">
        <v>43040.708333333336</v>
      </c>
      <c r="B33" s="10" t="s">
        <v>27</v>
      </c>
      <c r="C33" s="1">
        <v>3.4710974967799415</v>
      </c>
      <c r="D33" s="26">
        <v>59.52</v>
      </c>
      <c r="E33" s="10"/>
      <c r="F33" s="10"/>
    </row>
    <row r="34" spans="1:6" x14ac:dyDescent="0.2">
      <c r="A34" s="10">
        <v>43047.708333333336</v>
      </c>
      <c r="B34" s="10" t="s">
        <v>27</v>
      </c>
      <c r="C34" s="1">
        <v>2.4495219991691028</v>
      </c>
      <c r="D34" s="26">
        <v>74.400000000000006</v>
      </c>
      <c r="E34" s="10"/>
      <c r="F34" s="10"/>
    </row>
    <row r="35" spans="1:6" x14ac:dyDescent="0.2">
      <c r="A35" s="10">
        <v>43054.708333333336</v>
      </c>
      <c r="B35" s="10" t="s">
        <v>27</v>
      </c>
      <c r="C35" s="1">
        <v>3.9276337662400786</v>
      </c>
      <c r="D35" s="26">
        <v>34.72</v>
      </c>
      <c r="E35" s="10"/>
      <c r="F35" s="10"/>
    </row>
    <row r="36" spans="1:6" x14ac:dyDescent="0.2">
      <c r="A36" s="10">
        <v>43061.708333333336</v>
      </c>
      <c r="B36" s="10" t="s">
        <v>27</v>
      </c>
      <c r="C36" s="1">
        <v>1.0991565164019645</v>
      </c>
      <c r="D36" s="26">
        <v>34.72</v>
      </c>
      <c r="E36" s="10"/>
      <c r="F36" s="10"/>
    </row>
    <row r="37" spans="1:6" x14ac:dyDescent="0.2">
      <c r="A37" s="10">
        <v>43068.708333333336</v>
      </c>
      <c r="B37" s="10" t="s">
        <v>27</v>
      </c>
      <c r="C37" s="1">
        <v>1.5482983795544485</v>
      </c>
      <c r="D37" s="26">
        <v>69.444444444444727</v>
      </c>
      <c r="E37" s="10"/>
      <c r="F37" s="10"/>
    </row>
    <row r="38" spans="1:6" x14ac:dyDescent="0.2">
      <c r="A38" s="10">
        <v>43075.708333333336</v>
      </c>
      <c r="B38" s="10" t="s">
        <v>27</v>
      </c>
      <c r="C38" s="1">
        <v>0</v>
      </c>
      <c r="D38" s="26">
        <v>79.365079365079367</v>
      </c>
      <c r="E38" s="10"/>
      <c r="F38" s="10"/>
    </row>
    <row r="39" spans="1:6" x14ac:dyDescent="0.2">
      <c r="A39" s="10">
        <v>43082.708333333336</v>
      </c>
      <c r="B39" s="10" t="s">
        <v>27</v>
      </c>
      <c r="C39" s="1">
        <v>2.6235012969480471</v>
      </c>
      <c r="D39" s="26">
        <v>34.72</v>
      </c>
      <c r="E39" s="10"/>
      <c r="F39" s="10"/>
    </row>
    <row r="40" spans="1:6" x14ac:dyDescent="0.2">
      <c r="A40" s="10">
        <v>43089.708333333336</v>
      </c>
      <c r="B40" s="10" t="s">
        <v>27</v>
      </c>
      <c r="C40" s="1">
        <v>3.6135477440574149</v>
      </c>
      <c r="D40" s="26">
        <v>44.64</v>
      </c>
      <c r="E40" s="10"/>
      <c r="F40" s="10"/>
    </row>
    <row r="41" spans="1:6" x14ac:dyDescent="0.2">
      <c r="A41" s="10">
        <v>43096.708333333336</v>
      </c>
      <c r="B41" s="10" t="s">
        <v>27</v>
      </c>
      <c r="C41" s="1">
        <v>5.6870073947284085</v>
      </c>
      <c r="D41" s="26">
        <v>44.64</v>
      </c>
      <c r="E41" s="10"/>
      <c r="F41" s="10"/>
    </row>
    <row r="42" spans="1:6" x14ac:dyDescent="0.2">
      <c r="A42" s="10">
        <v>43103.708333333336</v>
      </c>
      <c r="B42" s="10" t="s">
        <v>27</v>
      </c>
      <c r="C42" s="1">
        <v>5.8019514010810758</v>
      </c>
      <c r="D42" s="26">
        <v>44.64</v>
      </c>
      <c r="E42" s="10"/>
      <c r="F42" s="10"/>
    </row>
    <row r="43" spans="1:6" x14ac:dyDescent="0.2">
      <c r="A43" s="10">
        <v>43110.708333333336</v>
      </c>
      <c r="B43" s="10" t="s">
        <v>27</v>
      </c>
      <c r="C43" s="1">
        <v>3.1003751541905751</v>
      </c>
      <c r="D43" s="26">
        <v>31.42</v>
      </c>
      <c r="E43" s="10"/>
      <c r="F43" s="10"/>
    </row>
    <row r="44" spans="1:6" x14ac:dyDescent="0.2">
      <c r="A44" s="10">
        <v>43117.708333333336</v>
      </c>
      <c r="B44" s="10" t="s">
        <v>27</v>
      </c>
      <c r="C44" s="1">
        <v>4.0737396305619775</v>
      </c>
      <c r="D44" s="26">
        <v>69.44</v>
      </c>
      <c r="E44" s="10"/>
      <c r="F44" s="10"/>
    </row>
    <row r="45" spans="1:6" x14ac:dyDescent="0.2">
      <c r="A45" s="10">
        <v>43124.708333333336</v>
      </c>
      <c r="B45" s="10" t="s">
        <v>27</v>
      </c>
      <c r="C45" s="1">
        <v>1.0267491590820119</v>
      </c>
      <c r="D45" s="26">
        <v>39.68</v>
      </c>
      <c r="E45" s="10"/>
      <c r="F45" s="10"/>
    </row>
    <row r="46" spans="1:6" x14ac:dyDescent="0.2">
      <c r="A46" s="10">
        <v>43131.708333333336</v>
      </c>
      <c r="B46" s="10" t="s">
        <v>27</v>
      </c>
      <c r="C46" s="1">
        <v>5.078650141341706</v>
      </c>
      <c r="D46" s="26">
        <v>133.93</v>
      </c>
      <c r="E46" s="10"/>
      <c r="F46" s="10"/>
    </row>
    <row r="47" spans="1:6" x14ac:dyDescent="0.2">
      <c r="A47" s="10">
        <v>43138.708333333336</v>
      </c>
      <c r="B47" s="10" t="s">
        <v>27</v>
      </c>
      <c r="C47" s="1">
        <v>3.2586576073675921</v>
      </c>
      <c r="D47" s="26">
        <v>44.64</v>
      </c>
      <c r="E47" s="10"/>
      <c r="F47" s="10"/>
    </row>
    <row r="48" spans="1:6" x14ac:dyDescent="0.2">
      <c r="A48" s="10">
        <v>42984.708333333336</v>
      </c>
      <c r="B48" s="10" t="s">
        <v>57</v>
      </c>
      <c r="C48">
        <v>9.400669746007527E-2</v>
      </c>
      <c r="D48" s="26">
        <v>66.290000000000006</v>
      </c>
      <c r="E48" s="10"/>
      <c r="F48" s="10"/>
    </row>
    <row r="49" spans="1:6" x14ac:dyDescent="0.2">
      <c r="A49" s="10">
        <v>42991.708333333336</v>
      </c>
      <c r="B49" s="10" t="s">
        <v>57</v>
      </c>
      <c r="C49">
        <v>-0.76634478444109799</v>
      </c>
      <c r="D49" s="26">
        <v>44.64</v>
      </c>
      <c r="E49" s="10"/>
      <c r="F49" s="10"/>
    </row>
    <row r="50" spans="1:6" x14ac:dyDescent="0.2">
      <c r="A50" s="10">
        <v>42998.708333333336</v>
      </c>
      <c r="B50" s="10" t="s">
        <v>57</v>
      </c>
      <c r="C50">
        <v>-0.41304995963357172</v>
      </c>
      <c r="D50" s="26">
        <v>128.97</v>
      </c>
      <c r="E50" s="10"/>
      <c r="F50" s="10"/>
    </row>
    <row r="51" spans="1:6" x14ac:dyDescent="0.2">
      <c r="A51" s="10">
        <v>43005.708333333336</v>
      </c>
      <c r="B51" s="10" t="s">
        <v>57</v>
      </c>
      <c r="C51">
        <v>4.4015884128427414E-3</v>
      </c>
      <c r="D51" s="26">
        <v>59.52</v>
      </c>
      <c r="E51" s="10"/>
      <c r="F51" s="10"/>
    </row>
    <row r="52" spans="1:6" x14ac:dyDescent="0.2">
      <c r="A52" s="10">
        <v>43012.708333333336</v>
      </c>
      <c r="B52" s="10" t="s">
        <v>57</v>
      </c>
      <c r="C52">
        <v>-2.0302305062166865E-2</v>
      </c>
      <c r="D52" s="26">
        <v>29.76</v>
      </c>
      <c r="E52" s="10"/>
      <c r="F52" s="10"/>
    </row>
    <row r="53" spans="1:6" x14ac:dyDescent="0.2">
      <c r="A53" s="10">
        <v>43019.708333333336</v>
      </c>
      <c r="B53" s="10" t="s">
        <v>57</v>
      </c>
      <c r="C53">
        <v>-9.1824115872734563E-2</v>
      </c>
      <c r="D53" s="26">
        <v>114.09</v>
      </c>
      <c r="E53" s="10"/>
      <c r="F53" s="10"/>
    </row>
    <row r="54" spans="1:6" x14ac:dyDescent="0.2">
      <c r="A54" s="10">
        <v>43026.708333333336</v>
      </c>
      <c r="B54" s="10" t="s">
        <v>57</v>
      </c>
      <c r="C54">
        <v>-0.55507218577085682</v>
      </c>
      <c r="D54" s="26">
        <v>64.48</v>
      </c>
      <c r="E54" s="10"/>
      <c r="F54" s="10"/>
    </row>
    <row r="55" spans="1:6" x14ac:dyDescent="0.2">
      <c r="A55" s="10">
        <v>43034.333333333336</v>
      </c>
      <c r="B55" s="10" t="s">
        <v>57</v>
      </c>
      <c r="C55">
        <v>7.4058376072072482E-2</v>
      </c>
      <c r="D55" s="26">
        <v>69.44</v>
      </c>
      <c r="E55" s="10"/>
      <c r="F55" s="10"/>
    </row>
    <row r="56" spans="1:6" x14ac:dyDescent="0.2">
      <c r="A56" s="10">
        <v>43040.708333333336</v>
      </c>
      <c r="B56" s="10" t="s">
        <v>57</v>
      </c>
      <c r="C56" s="1"/>
      <c r="D56" s="26">
        <v>59.52</v>
      </c>
      <c r="E56" s="10"/>
      <c r="F56" s="10"/>
    </row>
    <row r="57" spans="1:6" x14ac:dyDescent="0.2">
      <c r="A57" s="10">
        <v>43047.708333333336</v>
      </c>
      <c r="B57" s="10" t="s">
        <v>57</v>
      </c>
      <c r="C57" s="1">
        <v>1.4940438197578156</v>
      </c>
      <c r="D57" s="26">
        <v>74.400000000000006</v>
      </c>
      <c r="E57" s="10"/>
      <c r="F57" s="10"/>
    </row>
    <row r="58" spans="1:6" x14ac:dyDescent="0.2">
      <c r="A58" s="10">
        <v>43054.708333333336</v>
      </c>
      <c r="B58" s="10" t="s">
        <v>57</v>
      </c>
      <c r="C58" s="1"/>
      <c r="D58" s="26">
        <v>34.72</v>
      </c>
      <c r="E58" s="10"/>
      <c r="F58" s="10"/>
    </row>
    <row r="59" spans="1:6" x14ac:dyDescent="0.2">
      <c r="A59" s="10">
        <v>43061.708333333336</v>
      </c>
      <c r="B59" s="10" t="s">
        <v>57</v>
      </c>
      <c r="C59" s="1"/>
      <c r="D59" s="26">
        <v>34.72</v>
      </c>
      <c r="E59" s="10"/>
      <c r="F59" s="10"/>
    </row>
    <row r="60" spans="1:6" x14ac:dyDescent="0.2">
      <c r="A60" s="10">
        <v>43068.708333333336</v>
      </c>
      <c r="B60" s="10" t="s">
        <v>57</v>
      </c>
      <c r="C60" s="1"/>
      <c r="D60" s="26">
        <v>69.444444444444727</v>
      </c>
      <c r="E60" s="10"/>
      <c r="F60" s="10"/>
    </row>
    <row r="61" spans="1:6" x14ac:dyDescent="0.2">
      <c r="A61" s="10">
        <v>43075.708333333336</v>
      </c>
      <c r="B61" s="10" t="s">
        <v>57</v>
      </c>
      <c r="C61" s="1"/>
      <c r="D61" s="26">
        <v>79.365079365079367</v>
      </c>
      <c r="E61" s="10"/>
      <c r="F61" s="10"/>
    </row>
    <row r="62" spans="1:6" x14ac:dyDescent="0.2">
      <c r="A62" s="10">
        <v>43082.708333333336</v>
      </c>
      <c r="B62" s="10" t="s">
        <v>57</v>
      </c>
      <c r="C62" s="1"/>
      <c r="D62" s="26">
        <v>34.72</v>
      </c>
      <c r="E62" s="10"/>
      <c r="F62" s="10"/>
    </row>
    <row r="63" spans="1:6" x14ac:dyDescent="0.2">
      <c r="A63" s="10">
        <v>43089.708333333336</v>
      </c>
      <c r="B63" s="10" t="s">
        <v>57</v>
      </c>
      <c r="C63" s="1"/>
      <c r="D63" s="26">
        <v>44.64</v>
      </c>
      <c r="E63" s="10"/>
      <c r="F63" s="10"/>
    </row>
    <row r="64" spans="1:6" x14ac:dyDescent="0.2">
      <c r="A64" s="10">
        <v>43096.708333333336</v>
      </c>
      <c r="B64" s="10" t="s">
        <v>57</v>
      </c>
      <c r="C64" s="1"/>
      <c r="D64" s="26">
        <v>44.64</v>
      </c>
      <c r="E64" s="10"/>
      <c r="F64" s="10"/>
    </row>
    <row r="65" spans="1:6" x14ac:dyDescent="0.2">
      <c r="A65" s="10">
        <v>43103.708333333336</v>
      </c>
      <c r="B65" s="10" t="s">
        <v>57</v>
      </c>
      <c r="C65" s="1">
        <v>1.3325309594278836</v>
      </c>
      <c r="D65" s="26">
        <v>44.64</v>
      </c>
      <c r="E65" s="10"/>
      <c r="F65" s="10"/>
    </row>
    <row r="66" spans="1:6" x14ac:dyDescent="0.2">
      <c r="A66" s="10">
        <v>43110.708333333336</v>
      </c>
      <c r="B66" s="10" t="s">
        <v>57</v>
      </c>
      <c r="C66" s="1"/>
      <c r="D66" s="26">
        <v>31.42</v>
      </c>
      <c r="E66" s="10"/>
      <c r="F66" s="10"/>
    </row>
    <row r="67" spans="1:6" x14ac:dyDescent="0.2">
      <c r="A67" s="10">
        <v>43117.708333333336</v>
      </c>
      <c r="B67" s="10" t="s">
        <v>57</v>
      </c>
      <c r="C67" s="1">
        <v>1.265516826649522</v>
      </c>
      <c r="D67" s="26">
        <v>69.44</v>
      </c>
      <c r="E67" s="10"/>
      <c r="F67" s="10"/>
    </row>
    <row r="68" spans="1:6" x14ac:dyDescent="0.2">
      <c r="A68" s="10">
        <v>43124.708333333336</v>
      </c>
      <c r="B68" s="10" t="s">
        <v>57</v>
      </c>
      <c r="C68" s="1"/>
      <c r="D68" s="26">
        <v>39.68</v>
      </c>
      <c r="E68" s="10"/>
      <c r="F68" s="10"/>
    </row>
    <row r="69" spans="1:6" x14ac:dyDescent="0.2">
      <c r="A69" s="10">
        <v>43131.708333333336</v>
      </c>
      <c r="B69" s="10" t="s">
        <v>57</v>
      </c>
      <c r="C69" s="1"/>
      <c r="D69" s="26">
        <v>133.93</v>
      </c>
      <c r="E69" s="10"/>
      <c r="F69" s="10"/>
    </row>
    <row r="70" spans="1:6" x14ac:dyDescent="0.2">
      <c r="A70" s="10">
        <v>43138.708333333336</v>
      </c>
      <c r="B70" s="10" t="s">
        <v>57</v>
      </c>
      <c r="C70" s="1"/>
      <c r="D70" s="26">
        <v>44.64</v>
      </c>
      <c r="E70" s="10"/>
      <c r="F70" s="10"/>
    </row>
    <row r="71" spans="1:6" x14ac:dyDescent="0.2">
      <c r="A71" s="10">
        <v>42984.708333333336</v>
      </c>
      <c r="B71" s="10" t="s">
        <v>59</v>
      </c>
      <c r="C71">
        <v>0.31184477141260419</v>
      </c>
      <c r="D71" s="26">
        <v>66.290000000000006</v>
      </c>
      <c r="E71" s="10"/>
      <c r="F71" s="10"/>
    </row>
    <row r="72" spans="1:6" x14ac:dyDescent="0.2">
      <c r="A72" s="10">
        <v>42991.708333333336</v>
      </c>
      <c r="B72" s="10" t="s">
        <v>59</v>
      </c>
      <c r="C72">
        <v>-4.7480309180080278</v>
      </c>
      <c r="D72" s="26">
        <v>44.64</v>
      </c>
      <c r="E72" s="10"/>
      <c r="F72" s="10"/>
    </row>
    <row r="73" spans="1:6" x14ac:dyDescent="0.2">
      <c r="A73" s="10">
        <v>42998.708333333336</v>
      </c>
      <c r="B73" s="10" t="s">
        <v>59</v>
      </c>
      <c r="C73">
        <v>-5.1199859118980893</v>
      </c>
      <c r="D73" s="26">
        <v>128.97</v>
      </c>
      <c r="E73" s="10"/>
      <c r="F73" s="10"/>
    </row>
    <row r="74" spans="1:6" x14ac:dyDescent="0.2">
      <c r="A74" s="10">
        <v>43005.708333333336</v>
      </c>
      <c r="B74" s="10" t="s">
        <v>59</v>
      </c>
      <c r="C74">
        <v>-1.8758021875966653</v>
      </c>
      <c r="D74" s="26">
        <v>59.52</v>
      </c>
      <c r="E74" s="10"/>
      <c r="F74" s="10"/>
    </row>
    <row r="75" spans="1:6" x14ac:dyDescent="0.2">
      <c r="A75" s="10">
        <v>43012.708333333336</v>
      </c>
      <c r="B75" s="10" t="s">
        <v>59</v>
      </c>
      <c r="C75">
        <v>-0.40926830964214705</v>
      </c>
      <c r="D75" s="26">
        <v>29.76</v>
      </c>
      <c r="E75" s="10"/>
      <c r="F75" s="10"/>
    </row>
    <row r="76" spans="1:6" x14ac:dyDescent="0.2">
      <c r="A76" s="10">
        <v>43019.708333333336</v>
      </c>
      <c r="B76" s="10" t="s">
        <v>59</v>
      </c>
      <c r="C76">
        <v>0.86548065206418312</v>
      </c>
      <c r="D76" s="26">
        <v>114.09</v>
      </c>
      <c r="E76" s="10"/>
      <c r="F76" s="10"/>
    </row>
    <row r="77" spans="1:6" x14ac:dyDescent="0.2">
      <c r="A77" s="10">
        <v>43026.708333333336</v>
      </c>
      <c r="B77" s="10" t="s">
        <v>59</v>
      </c>
      <c r="C77">
        <v>-5.8316781728745761</v>
      </c>
      <c r="D77" s="26">
        <v>64.48</v>
      </c>
      <c r="E77" s="10"/>
      <c r="F77" s="10"/>
    </row>
    <row r="78" spans="1:6" x14ac:dyDescent="0.2">
      <c r="A78" s="10">
        <v>43034.333333333336</v>
      </c>
      <c r="B78" s="10" t="s">
        <v>59</v>
      </c>
      <c r="C78">
        <v>-3.1190824531218508</v>
      </c>
      <c r="D78" s="26">
        <v>69.44</v>
      </c>
      <c r="E78" s="10"/>
      <c r="F78" s="10"/>
    </row>
    <row r="79" spans="1:6" x14ac:dyDescent="0.2">
      <c r="A79" s="10">
        <v>43040.708333333336</v>
      </c>
      <c r="B79" s="10" t="s">
        <v>59</v>
      </c>
      <c r="C79" s="1"/>
      <c r="D79" s="26">
        <v>59.52</v>
      </c>
      <c r="E79" s="10"/>
      <c r="F79" s="10"/>
    </row>
    <row r="80" spans="1:6" x14ac:dyDescent="0.2">
      <c r="A80" s="10">
        <v>43047.708333333336</v>
      </c>
      <c r="B80" s="10" t="s">
        <v>59</v>
      </c>
      <c r="C80" s="1"/>
      <c r="D80" s="26">
        <v>74.400000000000006</v>
      </c>
      <c r="E80" s="10"/>
      <c r="F80" s="10"/>
    </row>
    <row r="81" spans="1:6" x14ac:dyDescent="0.2">
      <c r="A81" s="10">
        <v>43054.708333333336</v>
      </c>
      <c r="B81" s="10" t="s">
        <v>59</v>
      </c>
      <c r="C81" s="1"/>
      <c r="D81" s="26">
        <v>34.72</v>
      </c>
      <c r="E81" s="10"/>
      <c r="F81" s="10"/>
    </row>
    <row r="82" spans="1:6" x14ac:dyDescent="0.2">
      <c r="A82" s="10">
        <v>43061.708333333336</v>
      </c>
      <c r="B82" s="10" t="s">
        <v>59</v>
      </c>
      <c r="C82" s="1"/>
      <c r="D82" s="26">
        <v>34.72</v>
      </c>
      <c r="E82" s="10"/>
      <c r="F82" s="10"/>
    </row>
    <row r="83" spans="1:6" x14ac:dyDescent="0.2">
      <c r="A83" s="10">
        <v>43068.708333333336</v>
      </c>
      <c r="B83" s="10" t="s">
        <v>59</v>
      </c>
      <c r="C83" s="1"/>
      <c r="D83" s="26">
        <v>69.444444444444727</v>
      </c>
      <c r="E83" s="10"/>
      <c r="F83" s="10"/>
    </row>
    <row r="84" spans="1:6" x14ac:dyDescent="0.2">
      <c r="A84" s="10">
        <v>43075.708333333336</v>
      </c>
      <c r="B84" s="10" t="s">
        <v>59</v>
      </c>
      <c r="C84" s="1"/>
      <c r="D84" s="26">
        <v>79.365079365079367</v>
      </c>
      <c r="E84" s="10"/>
      <c r="F84" s="10"/>
    </row>
    <row r="85" spans="1:6" x14ac:dyDescent="0.2">
      <c r="A85" s="10">
        <v>43082.708333333336</v>
      </c>
      <c r="B85" s="10" t="s">
        <v>59</v>
      </c>
      <c r="C85" s="1"/>
      <c r="D85" s="26">
        <v>34.72</v>
      </c>
      <c r="E85" s="10"/>
      <c r="F85" s="10"/>
    </row>
    <row r="86" spans="1:6" x14ac:dyDescent="0.2">
      <c r="A86" s="10">
        <v>43089.708333333336</v>
      </c>
      <c r="B86" s="10" t="s">
        <v>59</v>
      </c>
      <c r="C86" s="1"/>
      <c r="D86" s="26">
        <v>44.64</v>
      </c>
      <c r="E86" s="10"/>
      <c r="F86" s="10"/>
    </row>
    <row r="87" spans="1:6" x14ac:dyDescent="0.2">
      <c r="A87" s="10">
        <v>43096.708333333336</v>
      </c>
      <c r="B87" s="10" t="s">
        <v>59</v>
      </c>
      <c r="C87" s="1"/>
      <c r="D87" s="26">
        <v>44.64</v>
      </c>
      <c r="E87" s="10"/>
      <c r="F87" s="10"/>
    </row>
    <row r="88" spans="1:6" x14ac:dyDescent="0.2">
      <c r="A88" s="10">
        <v>43103.708333333336</v>
      </c>
      <c r="B88" s="10" t="s">
        <v>59</v>
      </c>
      <c r="C88" s="1"/>
      <c r="D88" s="26">
        <v>44.64</v>
      </c>
      <c r="E88" s="10"/>
      <c r="F88" s="10"/>
    </row>
    <row r="89" spans="1:6" x14ac:dyDescent="0.2">
      <c r="A89" s="10">
        <v>43110.708333333336</v>
      </c>
      <c r="B89" s="10" t="s">
        <v>59</v>
      </c>
      <c r="C89" s="1"/>
      <c r="D89" s="26">
        <v>31.42</v>
      </c>
      <c r="E89" s="10"/>
      <c r="F89" s="10"/>
    </row>
    <row r="90" spans="1:6" x14ac:dyDescent="0.2">
      <c r="A90" s="10">
        <v>43117.708333333336</v>
      </c>
      <c r="B90" s="10" t="s">
        <v>59</v>
      </c>
      <c r="C90" s="1"/>
      <c r="D90" s="26">
        <v>69.44</v>
      </c>
      <c r="E90" s="10"/>
      <c r="F90" s="10"/>
    </row>
    <row r="91" spans="1:6" x14ac:dyDescent="0.2">
      <c r="A91" s="10">
        <v>43124.708333333336</v>
      </c>
      <c r="B91" s="10" t="s">
        <v>59</v>
      </c>
      <c r="C91" s="1"/>
      <c r="D91" s="26">
        <v>39.68</v>
      </c>
      <c r="E91" s="10"/>
      <c r="F91" s="10"/>
    </row>
    <row r="92" spans="1:6" x14ac:dyDescent="0.2">
      <c r="A92" s="10">
        <v>43131.708333333336</v>
      </c>
      <c r="B92" s="10" t="s">
        <v>59</v>
      </c>
      <c r="C92" s="1"/>
      <c r="D92" s="26">
        <v>133.93</v>
      </c>
      <c r="E92" s="10"/>
      <c r="F92" s="10"/>
    </row>
    <row r="93" spans="1:6" x14ac:dyDescent="0.2">
      <c r="A93" s="10">
        <v>43138.708333333336</v>
      </c>
      <c r="B93" s="10" t="s">
        <v>59</v>
      </c>
      <c r="C93" s="1"/>
      <c r="D93" s="26">
        <v>44.64</v>
      </c>
      <c r="E93" s="10"/>
      <c r="F93" s="10"/>
    </row>
    <row r="94" spans="1:6" x14ac:dyDescent="0.2">
      <c r="A94" s="10">
        <v>42984.708333333336</v>
      </c>
      <c r="B94" s="10" t="s">
        <v>61</v>
      </c>
      <c r="C94">
        <v>-0.94593410948496937</v>
      </c>
      <c r="D94" s="26">
        <v>66.290000000000006</v>
      </c>
      <c r="E94" s="10"/>
      <c r="F94" s="10"/>
    </row>
    <row r="95" spans="1:6" x14ac:dyDescent="0.2">
      <c r="A95" s="10">
        <v>42991.708333333336</v>
      </c>
      <c r="B95" s="10" t="s">
        <v>61</v>
      </c>
      <c r="C95">
        <v>-1.7660570109533575</v>
      </c>
      <c r="D95" s="26">
        <v>44.64</v>
      </c>
      <c r="E95" s="10"/>
      <c r="F95" s="10"/>
    </row>
    <row r="96" spans="1:6" x14ac:dyDescent="0.2">
      <c r="A96" s="10">
        <v>42998.708333333336</v>
      </c>
      <c r="B96" s="10" t="s">
        <v>61</v>
      </c>
      <c r="C96">
        <v>1.8848633027040602</v>
      </c>
      <c r="D96" s="26">
        <v>128.97</v>
      </c>
      <c r="E96" s="10"/>
      <c r="F96" s="10"/>
    </row>
    <row r="97" spans="1:6" x14ac:dyDescent="0.2">
      <c r="A97" s="10">
        <v>43005.708333333336</v>
      </c>
      <c r="B97" s="10" t="s">
        <v>61</v>
      </c>
      <c r="C97">
        <v>-9.6825483442550125E-2</v>
      </c>
      <c r="D97" s="26">
        <v>59.52</v>
      </c>
      <c r="E97" s="10"/>
      <c r="F97" s="10"/>
    </row>
    <row r="98" spans="1:6" x14ac:dyDescent="0.2">
      <c r="A98" s="10">
        <v>43012.708333333336</v>
      </c>
      <c r="B98" s="10" t="s">
        <v>61</v>
      </c>
      <c r="C98">
        <v>-0.86952401310840788</v>
      </c>
      <c r="D98" s="26">
        <v>29.76</v>
      </c>
      <c r="E98" s="10"/>
      <c r="F98" s="10"/>
    </row>
    <row r="99" spans="1:6" x14ac:dyDescent="0.2">
      <c r="A99" s="10">
        <v>43019.708333333336</v>
      </c>
      <c r="B99" s="10" t="s">
        <v>61</v>
      </c>
      <c r="C99">
        <v>1.7005243118443867</v>
      </c>
      <c r="D99" s="26">
        <v>114.09</v>
      </c>
      <c r="E99" s="10"/>
      <c r="F99" s="10"/>
    </row>
    <row r="100" spans="1:6" x14ac:dyDescent="0.2">
      <c r="A100" s="10">
        <v>43026.708333333336</v>
      </c>
      <c r="B100" s="10" t="s">
        <v>61</v>
      </c>
      <c r="C100">
        <v>-1.0991049846581178</v>
      </c>
      <c r="D100" s="26">
        <v>64.48</v>
      </c>
      <c r="E100" s="10"/>
      <c r="F100" s="10"/>
    </row>
    <row r="101" spans="1:6" x14ac:dyDescent="0.2">
      <c r="A101" s="10">
        <v>43034.333333333336</v>
      </c>
      <c r="B101" s="10" t="s">
        <v>61</v>
      </c>
      <c r="C101">
        <v>-0.85535638463940633</v>
      </c>
      <c r="D101" s="26">
        <v>69.44</v>
      </c>
      <c r="E101" s="10"/>
      <c r="F101" s="10"/>
    </row>
    <row r="102" spans="1:6" x14ac:dyDescent="0.2">
      <c r="A102" s="10">
        <v>43040.708333333336</v>
      </c>
      <c r="B102" s="10" t="s">
        <v>61</v>
      </c>
      <c r="C102" s="1">
        <v>-3.4462431267828406</v>
      </c>
      <c r="D102" s="26">
        <v>59.52</v>
      </c>
      <c r="E102" s="10"/>
      <c r="F102" s="10"/>
    </row>
    <row r="103" spans="1:6" x14ac:dyDescent="0.2">
      <c r="A103" s="10">
        <v>43047.708333333336</v>
      </c>
      <c r="B103" s="10" t="s">
        <v>61</v>
      </c>
      <c r="C103" s="1">
        <v>1.7693625629572012</v>
      </c>
      <c r="D103" s="26">
        <v>74.400000000000006</v>
      </c>
      <c r="E103" s="10"/>
      <c r="F103" s="10"/>
    </row>
    <row r="104" spans="1:6" x14ac:dyDescent="0.2">
      <c r="A104" s="10">
        <v>43054.708333333336</v>
      </c>
      <c r="B104" s="10" t="s">
        <v>61</v>
      </c>
      <c r="C104" s="1">
        <v>-1.775591759127533</v>
      </c>
      <c r="D104" s="26">
        <v>34.72</v>
      </c>
      <c r="E104" s="10"/>
      <c r="F104" s="10"/>
    </row>
    <row r="105" spans="1:6" x14ac:dyDescent="0.2">
      <c r="A105" s="10">
        <v>43061.708333333336</v>
      </c>
      <c r="B105" s="10" t="s">
        <v>61</v>
      </c>
      <c r="C105" s="1">
        <v>-2.3868879953760365</v>
      </c>
      <c r="D105" s="26">
        <v>34.72</v>
      </c>
      <c r="E105" s="10"/>
      <c r="F105" s="10"/>
    </row>
    <row r="106" spans="1:6" x14ac:dyDescent="0.2">
      <c r="A106" s="10">
        <v>43068.708333333336</v>
      </c>
      <c r="B106" s="10" t="s">
        <v>61</v>
      </c>
      <c r="C106" s="1">
        <v>-3.2919434323997474</v>
      </c>
      <c r="D106" s="26">
        <v>69.444444444444727</v>
      </c>
      <c r="E106" s="10"/>
      <c r="F106" s="10"/>
    </row>
    <row r="107" spans="1:6" x14ac:dyDescent="0.2">
      <c r="A107" s="10">
        <v>43075.708333333336</v>
      </c>
      <c r="B107" s="10" t="s">
        <v>61</v>
      </c>
      <c r="C107" s="1">
        <v>-3.4462431267828406</v>
      </c>
      <c r="D107" s="26">
        <v>79.365079365079367</v>
      </c>
      <c r="E107" s="10"/>
      <c r="F107" s="10"/>
    </row>
    <row r="108" spans="1:6" x14ac:dyDescent="0.2">
      <c r="A108" s="10">
        <v>43082.708333333336</v>
      </c>
      <c r="B108" s="10" t="s">
        <v>61</v>
      </c>
      <c r="C108" s="1">
        <v>-3.1857054816348911</v>
      </c>
      <c r="D108" s="26">
        <v>34.72</v>
      </c>
      <c r="E108" s="10"/>
      <c r="F108" s="10"/>
    </row>
    <row r="109" spans="1:6" x14ac:dyDescent="0.2">
      <c r="A109" s="10">
        <v>43089.708333333336</v>
      </c>
      <c r="B109" s="10" t="s">
        <v>61</v>
      </c>
      <c r="C109" s="1">
        <v>-3.2039133446938202</v>
      </c>
      <c r="D109" s="26">
        <v>44.64</v>
      </c>
      <c r="E109" s="10"/>
      <c r="F109" s="10"/>
    </row>
    <row r="110" spans="1:6" x14ac:dyDescent="0.2">
      <c r="A110" s="10">
        <v>43096.708333333336</v>
      </c>
      <c r="B110" s="10" t="s">
        <v>61</v>
      </c>
      <c r="C110" s="1">
        <v>-1.4717233694647804</v>
      </c>
      <c r="D110" s="26">
        <v>44.64</v>
      </c>
      <c r="E110" s="10"/>
      <c r="F110" s="10"/>
    </row>
    <row r="111" spans="1:6" x14ac:dyDescent="0.2">
      <c r="A111" s="10">
        <v>43103.708333333336</v>
      </c>
      <c r="B111" s="10" t="s">
        <v>61</v>
      </c>
      <c r="C111" s="1">
        <v>1.272386638895125</v>
      </c>
      <c r="D111" s="26">
        <v>44.64</v>
      </c>
      <c r="E111" s="10"/>
      <c r="F111" s="10"/>
    </row>
    <row r="112" spans="1:6" x14ac:dyDescent="0.2">
      <c r="A112" s="10">
        <v>43110.708333333336</v>
      </c>
      <c r="B112" s="10" t="s">
        <v>61</v>
      </c>
      <c r="C112" s="1">
        <v>-3.4240864598540766</v>
      </c>
      <c r="D112" s="26">
        <v>31.42</v>
      </c>
      <c r="E112" s="10"/>
      <c r="F112" s="10"/>
    </row>
    <row r="113" spans="1:6" x14ac:dyDescent="0.2">
      <c r="A113" s="10">
        <v>43117.708333333336</v>
      </c>
      <c r="B113" s="10" t="s">
        <v>61</v>
      </c>
      <c r="C113" s="1">
        <v>0.28732547628523886</v>
      </c>
      <c r="D113" s="26">
        <v>69.44</v>
      </c>
      <c r="E113" s="10"/>
      <c r="F113" s="10"/>
    </row>
    <row r="114" spans="1:6" x14ac:dyDescent="0.2">
      <c r="A114" s="10">
        <v>43124.708333333336</v>
      </c>
      <c r="B114" s="10" t="s">
        <v>61</v>
      </c>
      <c r="C114" s="1">
        <v>-0.82903268512017236</v>
      </c>
      <c r="D114" s="26">
        <v>39.68</v>
      </c>
      <c r="E114" s="10"/>
      <c r="F114" s="10"/>
    </row>
    <row r="115" spans="1:6" x14ac:dyDescent="0.2">
      <c r="A115" s="10">
        <v>43131.708333333336</v>
      </c>
      <c r="B115" s="10" t="s">
        <v>61</v>
      </c>
      <c r="C115" s="1">
        <v>2.9500356766741151</v>
      </c>
      <c r="D115" s="26">
        <v>133.93</v>
      </c>
      <c r="E115" s="10"/>
      <c r="F115" s="10"/>
    </row>
    <row r="116" spans="1:6" x14ac:dyDescent="0.2">
      <c r="A116" s="10">
        <v>43138.708333333336</v>
      </c>
      <c r="B116" s="10" t="s">
        <v>61</v>
      </c>
      <c r="C116" s="1">
        <v>0.35127602234143496</v>
      </c>
      <c r="D116" s="26">
        <v>44.64</v>
      </c>
      <c r="E116" s="10"/>
      <c r="F116" s="10"/>
    </row>
    <row r="117" spans="1:6" x14ac:dyDescent="0.2">
      <c r="A117" s="10">
        <v>42984.708333333336</v>
      </c>
      <c r="B117" s="10" t="s">
        <v>63</v>
      </c>
      <c r="C117">
        <v>0.50699615768454953</v>
      </c>
      <c r="D117" s="26">
        <v>66.290000000000006</v>
      </c>
      <c r="E117" s="10"/>
      <c r="F117" s="10"/>
    </row>
    <row r="118" spans="1:6" x14ac:dyDescent="0.2">
      <c r="A118" s="10">
        <v>42991.708333333336</v>
      </c>
      <c r="B118" s="10" t="s">
        <v>63</v>
      </c>
      <c r="D118" s="26">
        <v>44.64</v>
      </c>
      <c r="E118" s="10"/>
      <c r="F118" s="10"/>
    </row>
    <row r="119" spans="1:6" x14ac:dyDescent="0.2">
      <c r="A119" s="10">
        <v>42998.708333333336</v>
      </c>
      <c r="B119" s="10" t="s">
        <v>63</v>
      </c>
      <c r="D119" s="26">
        <v>128.97</v>
      </c>
      <c r="E119" s="10"/>
      <c r="F119" s="10"/>
    </row>
    <row r="120" spans="1:6" x14ac:dyDescent="0.2">
      <c r="A120" s="10">
        <v>43005.708333333336</v>
      </c>
      <c r="B120" s="10" t="s">
        <v>63</v>
      </c>
      <c r="D120" s="26">
        <v>59.52</v>
      </c>
      <c r="E120" s="10"/>
      <c r="F120" s="10"/>
    </row>
    <row r="121" spans="1:6" x14ac:dyDescent="0.2">
      <c r="A121" s="10">
        <v>43012.708333333336</v>
      </c>
      <c r="B121" s="10" t="s">
        <v>63</v>
      </c>
      <c r="D121" s="26">
        <v>29.76</v>
      </c>
      <c r="E121" s="10"/>
      <c r="F121" s="10"/>
    </row>
    <row r="122" spans="1:6" x14ac:dyDescent="0.2">
      <c r="A122" s="10">
        <v>43019.708333333336</v>
      </c>
      <c r="B122" s="10" t="s">
        <v>63</v>
      </c>
      <c r="D122" s="26">
        <v>114.09</v>
      </c>
      <c r="E122" s="10"/>
      <c r="F122" s="10"/>
    </row>
    <row r="123" spans="1:6" x14ac:dyDescent="0.2">
      <c r="A123" s="10">
        <v>43026.708333333336</v>
      </c>
      <c r="B123" s="10" t="s">
        <v>63</v>
      </c>
      <c r="D123" s="26">
        <v>64.48</v>
      </c>
      <c r="E123" s="10"/>
      <c r="F123" s="10"/>
    </row>
    <row r="124" spans="1:6" x14ac:dyDescent="0.2">
      <c r="A124" s="10">
        <v>43034.333333333336</v>
      </c>
      <c r="B124" s="10" t="s">
        <v>63</v>
      </c>
      <c r="D124" s="26">
        <v>69.44</v>
      </c>
      <c r="E124" s="10"/>
      <c r="F124" s="10"/>
    </row>
    <row r="125" spans="1:6" x14ac:dyDescent="0.2">
      <c r="A125" s="10">
        <v>43040.708333333336</v>
      </c>
      <c r="B125" s="10" t="s">
        <v>63</v>
      </c>
      <c r="C125" s="1">
        <v>-0.33107915875930188</v>
      </c>
      <c r="D125" s="26">
        <v>59.52</v>
      </c>
      <c r="E125" s="10"/>
      <c r="F125" s="10"/>
    </row>
    <row r="126" spans="1:6" x14ac:dyDescent="0.2">
      <c r="A126" s="10">
        <v>43047.708333333336</v>
      </c>
      <c r="B126" s="10" t="s">
        <v>63</v>
      </c>
      <c r="C126" s="1">
        <v>0.73545407381877637</v>
      </c>
      <c r="D126" s="26">
        <v>74.400000000000006</v>
      </c>
      <c r="E126" s="10"/>
      <c r="F126" s="10"/>
    </row>
    <row r="127" spans="1:6" x14ac:dyDescent="0.2">
      <c r="A127" s="10">
        <v>43054.708333333336</v>
      </c>
      <c r="B127" s="10" t="s">
        <v>63</v>
      </c>
      <c r="C127" s="1">
        <v>-0.35153899125203492</v>
      </c>
      <c r="D127" s="26">
        <v>34.72</v>
      </c>
      <c r="E127" s="10"/>
      <c r="F127" s="10"/>
    </row>
    <row r="128" spans="1:6" x14ac:dyDescent="0.2">
      <c r="A128" s="10">
        <v>43061.708333333336</v>
      </c>
      <c r="B128" s="10" t="s">
        <v>63</v>
      </c>
      <c r="C128" s="1">
        <v>-0.18782948734158397</v>
      </c>
      <c r="D128" s="26">
        <v>34.72</v>
      </c>
      <c r="E128" s="10"/>
      <c r="F128" s="10"/>
    </row>
    <row r="129" spans="1:6" x14ac:dyDescent="0.2">
      <c r="A129" s="10">
        <v>43068.708333333336</v>
      </c>
      <c r="B129" s="10" t="s">
        <v>63</v>
      </c>
      <c r="C129" s="1">
        <v>1.1456580876873346</v>
      </c>
      <c r="D129" s="26">
        <v>69.444444444444727</v>
      </c>
      <c r="E129" s="10"/>
      <c r="F129" s="10"/>
    </row>
    <row r="130" spans="1:6" x14ac:dyDescent="0.2">
      <c r="A130" s="10">
        <v>43075.708333333336</v>
      </c>
      <c r="B130" s="10" t="s">
        <v>63</v>
      </c>
      <c r="C130" s="1">
        <v>-0.33107915875930188</v>
      </c>
      <c r="D130" s="26">
        <v>79.365079365079367</v>
      </c>
      <c r="E130" s="10"/>
      <c r="F130" s="10"/>
    </row>
    <row r="131" spans="1:6" x14ac:dyDescent="0.2">
      <c r="A131" s="10">
        <v>43082.708333333336</v>
      </c>
      <c r="B131" s="10" t="s">
        <v>63</v>
      </c>
      <c r="C131" s="1">
        <v>9.7754817759242982E-2</v>
      </c>
      <c r="D131" s="26">
        <v>34.72</v>
      </c>
      <c r="E131" s="10"/>
      <c r="F131" s="10"/>
    </row>
    <row r="132" spans="1:6" x14ac:dyDescent="0.2">
      <c r="A132" s="10">
        <v>43089.708333333336</v>
      </c>
      <c r="B132" s="10" t="s">
        <v>63</v>
      </c>
      <c r="C132" s="1">
        <v>-7.6081789169071368E-4</v>
      </c>
      <c r="D132" s="26">
        <v>44.64</v>
      </c>
      <c r="E132" s="10"/>
      <c r="F132" s="10"/>
    </row>
    <row r="133" spans="1:6" x14ac:dyDescent="0.2">
      <c r="A133" s="10">
        <v>43096.708333333336</v>
      </c>
      <c r="B133" s="10" t="s">
        <v>63</v>
      </c>
      <c r="C133" s="1">
        <v>-0.53190423819677246</v>
      </c>
      <c r="D133" s="26">
        <v>44.64</v>
      </c>
      <c r="E133" s="10"/>
      <c r="F133" s="10"/>
    </row>
    <row r="134" spans="1:6" x14ac:dyDescent="0.2">
      <c r="A134" s="10">
        <v>43103.708333333336</v>
      </c>
      <c r="B134" s="10" t="s">
        <v>63</v>
      </c>
      <c r="C134" s="1">
        <v>-0.36708287386199517</v>
      </c>
      <c r="D134" s="26">
        <v>44.64</v>
      </c>
      <c r="E134" s="10"/>
      <c r="F134" s="10"/>
    </row>
    <row r="135" spans="1:6" x14ac:dyDescent="0.2">
      <c r="A135" s="10">
        <v>43110.708333333336</v>
      </c>
      <c r="B135" s="10" t="s">
        <v>63</v>
      </c>
      <c r="C135" s="1">
        <v>-0.11287864368729074</v>
      </c>
      <c r="D135" s="26">
        <v>31.42</v>
      </c>
      <c r="E135" s="10"/>
      <c r="F135" s="10"/>
    </row>
    <row r="136" spans="1:6" x14ac:dyDescent="0.2">
      <c r="A136" s="10">
        <v>43117.708333333336</v>
      </c>
      <c r="B136" s="10" t="s">
        <v>63</v>
      </c>
      <c r="C136" s="1">
        <v>7.0951409061484741E-2</v>
      </c>
      <c r="D136" s="26">
        <v>69.44</v>
      </c>
      <c r="E136" s="10"/>
      <c r="F136" s="10"/>
    </row>
    <row r="137" spans="1:6" x14ac:dyDescent="0.2">
      <c r="A137" s="10">
        <v>43124.708333333336</v>
      </c>
      <c r="B137" s="10" t="s">
        <v>63</v>
      </c>
      <c r="C137" s="1">
        <v>-0.35398594609287554</v>
      </c>
      <c r="D137" s="26">
        <v>39.68</v>
      </c>
      <c r="E137" s="10"/>
      <c r="F137" s="10"/>
    </row>
    <row r="138" spans="1:6" x14ac:dyDescent="0.2">
      <c r="A138" s="10">
        <v>43131.708333333336</v>
      </c>
      <c r="B138" s="10" t="s">
        <v>63</v>
      </c>
      <c r="C138" s="1">
        <v>0.34386912439796907</v>
      </c>
      <c r="D138" s="26">
        <v>133.93</v>
      </c>
      <c r="E138" s="10"/>
      <c r="F138" s="10"/>
    </row>
    <row r="139" spans="1:6" x14ac:dyDescent="0.2">
      <c r="A139" s="10">
        <v>43138.708333333336</v>
      </c>
      <c r="B139" s="10" t="s">
        <v>63</v>
      </c>
      <c r="C139" s="1">
        <v>-0.32838545216980497</v>
      </c>
      <c r="D139" s="26">
        <v>44.64</v>
      </c>
      <c r="E139" s="10"/>
      <c r="F139" s="10"/>
    </row>
    <row r="140" spans="1:6" x14ac:dyDescent="0.2">
      <c r="A140" s="10">
        <v>42984.708333333336</v>
      </c>
      <c r="B140" s="10" t="s">
        <v>119</v>
      </c>
      <c r="C140" s="1"/>
      <c r="D140" s="26">
        <v>66.290000000000006</v>
      </c>
      <c r="E140" s="10"/>
      <c r="F140" s="10"/>
    </row>
    <row r="141" spans="1:6" x14ac:dyDescent="0.2">
      <c r="A141" s="10">
        <v>42991.708333333336</v>
      </c>
      <c r="B141" s="10" t="s">
        <v>119</v>
      </c>
      <c r="C141" s="1"/>
      <c r="D141" s="26">
        <v>44.64</v>
      </c>
      <c r="E141" s="10"/>
      <c r="F141" s="10"/>
    </row>
    <row r="142" spans="1:6" x14ac:dyDescent="0.2">
      <c r="A142" s="10">
        <v>42998.708333333336</v>
      </c>
      <c r="B142" s="10" t="s">
        <v>119</v>
      </c>
      <c r="C142" s="1"/>
      <c r="D142" s="26">
        <v>128.97</v>
      </c>
      <c r="E142" s="10"/>
      <c r="F142" s="10"/>
    </row>
    <row r="143" spans="1:6" x14ac:dyDescent="0.2">
      <c r="A143" s="10">
        <v>43005.708333333336</v>
      </c>
      <c r="B143" s="10" t="s">
        <v>119</v>
      </c>
      <c r="C143" s="1"/>
      <c r="D143" s="26">
        <v>59.52</v>
      </c>
      <c r="E143" s="10"/>
      <c r="F143" s="10"/>
    </row>
    <row r="144" spans="1:6" x14ac:dyDescent="0.2">
      <c r="A144" s="10">
        <v>43012.708333333336</v>
      </c>
      <c r="B144" s="10" t="s">
        <v>119</v>
      </c>
      <c r="C144" s="1"/>
      <c r="D144" s="26">
        <v>29.76</v>
      </c>
      <c r="E144" s="10"/>
      <c r="F144" s="10"/>
    </row>
    <row r="145" spans="1:6" x14ac:dyDescent="0.2">
      <c r="A145" s="10">
        <v>43019.708333333336</v>
      </c>
      <c r="B145" s="10" t="s">
        <v>119</v>
      </c>
      <c r="C145" s="1"/>
      <c r="D145" s="26">
        <v>114.09</v>
      </c>
      <c r="E145" s="10"/>
      <c r="F145" s="10"/>
    </row>
    <row r="146" spans="1:6" x14ac:dyDescent="0.2">
      <c r="A146" s="10">
        <v>43026.708333333336</v>
      </c>
      <c r="B146" s="10" t="s">
        <v>119</v>
      </c>
      <c r="C146" s="1"/>
      <c r="D146" s="26">
        <v>64.48</v>
      </c>
      <c r="E146" s="10"/>
      <c r="F146" s="10"/>
    </row>
    <row r="147" spans="1:6" x14ac:dyDescent="0.2">
      <c r="A147" s="10">
        <v>43034.333333333336</v>
      </c>
      <c r="B147" s="10" t="s">
        <v>119</v>
      </c>
      <c r="C147" s="1"/>
      <c r="D147" s="26">
        <v>69.44</v>
      </c>
      <c r="E147" s="10"/>
      <c r="F147" s="10"/>
    </row>
    <row r="148" spans="1:6" x14ac:dyDescent="0.2">
      <c r="A148" s="10">
        <v>43040.708333333336</v>
      </c>
      <c r="B148" s="10" t="s">
        <v>119</v>
      </c>
      <c r="C148" s="1"/>
      <c r="D148" s="26">
        <v>59.52</v>
      </c>
      <c r="E148" s="10"/>
      <c r="F148" s="10"/>
    </row>
    <row r="149" spans="1:6" x14ac:dyDescent="0.2">
      <c r="A149" s="10">
        <v>43047.708333333336</v>
      </c>
      <c r="B149" s="10" t="s">
        <v>119</v>
      </c>
      <c r="C149" s="1"/>
      <c r="D149" s="26">
        <v>74.400000000000006</v>
      </c>
      <c r="E149" s="10"/>
      <c r="F149" s="10"/>
    </row>
    <row r="150" spans="1:6" x14ac:dyDescent="0.2">
      <c r="A150" s="10">
        <v>43054.708333333336</v>
      </c>
      <c r="B150" s="10" t="s">
        <v>119</v>
      </c>
      <c r="C150" s="1"/>
      <c r="D150" s="26">
        <v>34.72</v>
      </c>
      <c r="E150" s="10"/>
      <c r="F150" s="10"/>
    </row>
    <row r="151" spans="1:6" x14ac:dyDescent="0.2">
      <c r="A151" s="10">
        <v>43061.708333333336</v>
      </c>
      <c r="B151" s="10" t="s">
        <v>119</v>
      </c>
      <c r="C151" s="1"/>
      <c r="D151" s="26">
        <v>34.72</v>
      </c>
      <c r="E151" s="10"/>
      <c r="F151" s="10"/>
    </row>
    <row r="152" spans="1:6" x14ac:dyDescent="0.2">
      <c r="A152" s="10">
        <v>43068.708333333336</v>
      </c>
      <c r="B152" s="10" t="s">
        <v>119</v>
      </c>
      <c r="C152" s="1"/>
      <c r="D152" s="26">
        <v>69.444444444444727</v>
      </c>
      <c r="E152" s="10"/>
      <c r="F152" s="10"/>
    </row>
    <row r="153" spans="1:6" x14ac:dyDescent="0.2">
      <c r="A153" s="10">
        <v>43075.708333333336</v>
      </c>
      <c r="B153" s="10" t="s">
        <v>119</v>
      </c>
      <c r="C153" s="1"/>
      <c r="D153" s="26">
        <v>79.365079365079367</v>
      </c>
      <c r="E153" s="10"/>
      <c r="F153" s="10"/>
    </row>
    <row r="154" spans="1:6" x14ac:dyDescent="0.2">
      <c r="A154" s="10">
        <v>43082.708333333336</v>
      </c>
      <c r="B154" s="10" t="s">
        <v>119</v>
      </c>
      <c r="C154" s="1"/>
      <c r="D154" s="26">
        <v>34.72</v>
      </c>
      <c r="E154" s="10"/>
      <c r="F154" s="10"/>
    </row>
    <row r="155" spans="1:6" x14ac:dyDescent="0.2">
      <c r="A155" s="10">
        <v>43089.708333333336</v>
      </c>
      <c r="B155" s="10" t="s">
        <v>119</v>
      </c>
      <c r="C155" s="1"/>
      <c r="D155" s="26">
        <v>44.64</v>
      </c>
      <c r="E155" s="10"/>
      <c r="F155" s="10"/>
    </row>
    <row r="156" spans="1:6" x14ac:dyDescent="0.2">
      <c r="A156" s="10">
        <v>43096.708333333336</v>
      </c>
      <c r="B156" s="10" t="s">
        <v>119</v>
      </c>
      <c r="C156" s="1"/>
      <c r="D156" s="26">
        <v>44.64</v>
      </c>
      <c r="E156" s="10"/>
      <c r="F156" s="10"/>
    </row>
    <row r="157" spans="1:6" x14ac:dyDescent="0.2">
      <c r="A157" s="10">
        <v>43103.708333333336</v>
      </c>
      <c r="B157" s="10" t="s">
        <v>119</v>
      </c>
      <c r="C157" s="1"/>
      <c r="D157" s="26">
        <v>44.64</v>
      </c>
      <c r="E157" s="10"/>
      <c r="F157" s="10"/>
    </row>
    <row r="158" spans="1:6" x14ac:dyDescent="0.2">
      <c r="A158" s="10">
        <v>43110.708333333336</v>
      </c>
      <c r="B158" s="10" t="s">
        <v>119</v>
      </c>
      <c r="C158" s="1"/>
      <c r="D158" s="26">
        <v>31.42</v>
      </c>
      <c r="E158" s="10"/>
      <c r="F158" s="10"/>
    </row>
    <row r="159" spans="1:6" x14ac:dyDescent="0.2">
      <c r="A159" s="10">
        <v>43117.708333333336</v>
      </c>
      <c r="B159" s="10" t="s">
        <v>119</v>
      </c>
      <c r="C159" s="1"/>
      <c r="D159" s="26">
        <v>69.44</v>
      </c>
      <c r="E159" s="10"/>
      <c r="F159" s="10"/>
    </row>
    <row r="160" spans="1:6" x14ac:dyDescent="0.2">
      <c r="A160" s="10">
        <v>43124.708333333336</v>
      </c>
      <c r="B160" s="10" t="s">
        <v>119</v>
      </c>
      <c r="C160" s="1"/>
      <c r="D160" s="26">
        <v>39.68</v>
      </c>
      <c r="E160" s="10"/>
      <c r="F160" s="10"/>
    </row>
    <row r="161" spans="1:6" x14ac:dyDescent="0.2">
      <c r="A161" s="10">
        <v>43131.708333333336</v>
      </c>
      <c r="B161" s="10" t="s">
        <v>119</v>
      </c>
      <c r="C161" s="1"/>
      <c r="D161" s="26">
        <v>133.93</v>
      </c>
      <c r="E161" s="10"/>
      <c r="F161" s="10"/>
    </row>
    <row r="162" spans="1:6" x14ac:dyDescent="0.2">
      <c r="A162" s="10">
        <v>43138.708333333336</v>
      </c>
      <c r="B162" s="10" t="s">
        <v>119</v>
      </c>
      <c r="C162" s="1"/>
      <c r="D162" s="26">
        <v>44.64</v>
      </c>
      <c r="E162" s="10"/>
      <c r="F162" s="10"/>
    </row>
    <row r="163" spans="1:6" x14ac:dyDescent="0.2">
      <c r="A163" s="10">
        <v>42984.708333333336</v>
      </c>
      <c r="B163" s="10" t="s">
        <v>31</v>
      </c>
      <c r="C163">
        <v>10.117503670504593</v>
      </c>
      <c r="D163" s="26">
        <v>66.290000000000006</v>
      </c>
      <c r="E163" s="10"/>
      <c r="F163" s="10"/>
    </row>
    <row r="164" spans="1:6" x14ac:dyDescent="0.2">
      <c r="A164" s="10">
        <v>42991.708333333336</v>
      </c>
      <c r="B164" s="10" t="s">
        <v>31</v>
      </c>
      <c r="C164">
        <v>6.2590003650469246</v>
      </c>
      <c r="D164" s="26">
        <v>44.64</v>
      </c>
      <c r="E164" s="10"/>
      <c r="F164" s="10"/>
    </row>
    <row r="165" spans="1:6" x14ac:dyDescent="0.2">
      <c r="A165" s="10">
        <v>42998.708333333336</v>
      </c>
      <c r="B165" s="10" t="s">
        <v>31</v>
      </c>
      <c r="C165">
        <v>5.6684691623533556</v>
      </c>
      <c r="D165" s="26">
        <v>128.97</v>
      </c>
      <c r="E165" s="10"/>
      <c r="F165" s="10"/>
    </row>
    <row r="166" spans="1:6" x14ac:dyDescent="0.2">
      <c r="A166" s="10">
        <v>43005.708333333336</v>
      </c>
      <c r="B166" s="10" t="s">
        <v>31</v>
      </c>
      <c r="C166">
        <v>3.0719407307698945</v>
      </c>
      <c r="D166" s="26">
        <v>59.52</v>
      </c>
      <c r="E166" s="10"/>
      <c r="F166" s="10"/>
    </row>
    <row r="167" spans="1:6" x14ac:dyDescent="0.2">
      <c r="A167" s="10">
        <v>43012.708333333336</v>
      </c>
      <c r="B167" s="10" t="s">
        <v>31</v>
      </c>
      <c r="C167">
        <v>-0.86261659022986392</v>
      </c>
      <c r="D167" s="26">
        <v>29.76</v>
      </c>
      <c r="E167" s="10"/>
      <c r="F167" s="10"/>
    </row>
    <row r="168" spans="1:6" x14ac:dyDescent="0.2">
      <c r="A168" s="10">
        <v>43019.708333333336</v>
      </c>
      <c r="B168" s="10" t="s">
        <v>31</v>
      </c>
      <c r="C168">
        <v>-1.655702609706065</v>
      </c>
      <c r="D168" s="26">
        <v>114.09</v>
      </c>
      <c r="E168" s="10"/>
      <c r="F168" s="10"/>
    </row>
    <row r="169" spans="1:6" x14ac:dyDescent="0.2">
      <c r="A169" s="10">
        <v>43026.708333333336</v>
      </c>
      <c r="B169" s="10" t="s">
        <v>31</v>
      </c>
      <c r="C169">
        <v>-2.5416035272784465</v>
      </c>
      <c r="D169" s="26">
        <v>64.48</v>
      </c>
      <c r="E169" s="10"/>
      <c r="F169" s="10"/>
    </row>
    <row r="170" spans="1:6" x14ac:dyDescent="0.2">
      <c r="A170" s="10">
        <v>43034.333333333336</v>
      </c>
      <c r="B170" s="10" t="s">
        <v>31</v>
      </c>
      <c r="C170">
        <v>-1.1214200541716259</v>
      </c>
      <c r="D170" s="26">
        <v>69.44</v>
      </c>
      <c r="E170" s="10"/>
      <c r="F170" s="10"/>
    </row>
    <row r="171" spans="1:6" x14ac:dyDescent="0.2">
      <c r="A171" s="10">
        <v>43040.708333333336</v>
      </c>
      <c r="B171" s="10" t="s">
        <v>31</v>
      </c>
      <c r="C171" s="1">
        <v>1.109463236012378</v>
      </c>
      <c r="D171" s="26">
        <v>59.52</v>
      </c>
      <c r="E171" s="10"/>
      <c r="F171" s="10"/>
    </row>
    <row r="172" spans="1:6" x14ac:dyDescent="0.2">
      <c r="A172" s="10">
        <v>43047.708333333336</v>
      </c>
      <c r="B172" s="10" t="s">
        <v>31</v>
      </c>
      <c r="C172" s="1">
        <v>0.86153305395842172</v>
      </c>
      <c r="D172" s="26">
        <v>74.400000000000006</v>
      </c>
      <c r="E172" s="10"/>
      <c r="F172" s="10"/>
    </row>
    <row r="173" spans="1:6" x14ac:dyDescent="0.2">
      <c r="A173" s="10">
        <v>43054.708333333336</v>
      </c>
      <c r="B173" s="10" t="s">
        <v>31</v>
      </c>
      <c r="C173" s="1">
        <v>1.6643750662235921</v>
      </c>
      <c r="D173" s="26">
        <v>34.72</v>
      </c>
      <c r="E173" s="10"/>
      <c r="F173" s="10"/>
    </row>
    <row r="174" spans="1:6" x14ac:dyDescent="0.2">
      <c r="A174" s="10">
        <v>43061.708333333336</v>
      </c>
      <c r="B174" s="10" t="s">
        <v>31</v>
      </c>
      <c r="C174" s="1">
        <v>0.73516743700362985</v>
      </c>
      <c r="D174" s="26">
        <v>34.72</v>
      </c>
      <c r="E174" s="10"/>
      <c r="F174" s="10"/>
    </row>
    <row r="175" spans="1:6" x14ac:dyDescent="0.2">
      <c r="A175" s="10">
        <v>43068.708333333336</v>
      </c>
      <c r="B175" s="10" t="s">
        <v>31</v>
      </c>
      <c r="C175" s="1">
        <v>0.7478998481090251</v>
      </c>
      <c r="D175" s="26">
        <v>69.444444444444727</v>
      </c>
      <c r="E175" s="10"/>
      <c r="F175" s="10"/>
    </row>
    <row r="176" spans="1:6" x14ac:dyDescent="0.2">
      <c r="A176" s="10">
        <v>43075.708333333336</v>
      </c>
      <c r="B176" s="10" t="s">
        <v>31</v>
      </c>
      <c r="C176" s="1">
        <v>1.109463236012378</v>
      </c>
      <c r="D176" s="26">
        <v>79.365079365079367</v>
      </c>
      <c r="E176" s="10"/>
      <c r="F176" s="10"/>
    </row>
    <row r="177" spans="1:6" x14ac:dyDescent="0.2">
      <c r="A177" s="10">
        <v>43082.708333333336</v>
      </c>
      <c r="B177" s="10" t="s">
        <v>31</v>
      </c>
      <c r="C177" s="1">
        <v>1.586923521738586</v>
      </c>
      <c r="D177" s="26">
        <v>34.72</v>
      </c>
      <c r="E177" s="10"/>
      <c r="F177" s="10"/>
    </row>
    <row r="178" spans="1:6" x14ac:dyDescent="0.2">
      <c r="A178" s="10">
        <v>43089.708333333336</v>
      </c>
      <c r="B178" s="10" t="s">
        <v>31</v>
      </c>
      <c r="C178" s="1">
        <v>2.1183363340711061</v>
      </c>
      <c r="D178" s="26">
        <v>44.64</v>
      </c>
      <c r="E178" s="10"/>
      <c r="F178" s="10"/>
    </row>
    <row r="179" spans="1:6" x14ac:dyDescent="0.2">
      <c r="A179" s="10">
        <v>43096.708333333336</v>
      </c>
      <c r="B179" s="10" t="s">
        <v>31</v>
      </c>
      <c r="C179" s="1">
        <v>2.7097339650961767</v>
      </c>
      <c r="D179" s="26">
        <v>44.64</v>
      </c>
      <c r="E179" s="10"/>
      <c r="F179" s="10"/>
    </row>
    <row r="180" spans="1:6" x14ac:dyDescent="0.2">
      <c r="A180" s="10">
        <v>43103.708333333336</v>
      </c>
      <c r="B180" s="10" t="s">
        <v>31</v>
      </c>
      <c r="C180" s="1">
        <v>0.85748208510713608</v>
      </c>
      <c r="D180" s="26">
        <v>44.64</v>
      </c>
      <c r="E180" s="10"/>
      <c r="F180" s="10"/>
    </row>
    <row r="181" spans="1:6" x14ac:dyDescent="0.2">
      <c r="A181" s="10">
        <v>43110.708333333336</v>
      </c>
      <c r="B181" s="10" t="s">
        <v>31</v>
      </c>
      <c r="C181" s="1">
        <v>0.76140874131488334</v>
      </c>
      <c r="D181" s="26">
        <v>31.42</v>
      </c>
      <c r="E181" s="10"/>
      <c r="F181" s="10"/>
    </row>
    <row r="182" spans="1:6" x14ac:dyDescent="0.2">
      <c r="A182" s="10">
        <v>43117.708333333336</v>
      </c>
      <c r="B182" s="10" t="s">
        <v>31</v>
      </c>
      <c r="C182" s="1">
        <v>2.4237567500436423</v>
      </c>
      <c r="D182" s="26">
        <v>69.44</v>
      </c>
      <c r="E182" s="10"/>
      <c r="F182" s="10"/>
    </row>
    <row r="183" spans="1:6" x14ac:dyDescent="0.2">
      <c r="A183" s="10">
        <v>43124.708333333336</v>
      </c>
      <c r="B183" s="10" t="s">
        <v>31</v>
      </c>
      <c r="C183" s="1">
        <v>0.81112742036957464</v>
      </c>
      <c r="D183" s="26">
        <v>39.68</v>
      </c>
      <c r="E183" s="10"/>
      <c r="F183" s="10"/>
    </row>
    <row r="184" spans="1:6" x14ac:dyDescent="0.2">
      <c r="A184" s="10">
        <v>43131.708333333336</v>
      </c>
      <c r="B184" s="10" t="s">
        <v>31</v>
      </c>
      <c r="C184" s="1">
        <v>1.8317326878331939</v>
      </c>
      <c r="D184" s="26">
        <v>133.93</v>
      </c>
      <c r="E184" s="10"/>
      <c r="F184" s="10"/>
    </row>
    <row r="185" spans="1:6" x14ac:dyDescent="0.2">
      <c r="A185" s="10">
        <v>43138.708333333336</v>
      </c>
      <c r="B185" s="10" t="s">
        <v>31</v>
      </c>
      <c r="C185" s="1">
        <v>2.4835680587458158</v>
      </c>
      <c r="D185" s="26">
        <v>44.64</v>
      </c>
      <c r="E185" s="10"/>
      <c r="F185" s="10"/>
    </row>
    <row r="186" spans="1:6" x14ac:dyDescent="0.2">
      <c r="A186" s="10">
        <v>42984.708333333336</v>
      </c>
      <c r="B186" s="10" t="s">
        <v>29</v>
      </c>
      <c r="C186">
        <v>0.37835717756945991</v>
      </c>
      <c r="D186" s="26">
        <v>66.290000000000006</v>
      </c>
      <c r="E186" s="10"/>
      <c r="F186" s="10"/>
    </row>
    <row r="187" spans="1:6" x14ac:dyDescent="0.2">
      <c r="A187" s="10">
        <v>42991.708333333336</v>
      </c>
      <c r="B187" s="10" t="s">
        <v>29</v>
      </c>
      <c r="C187">
        <v>0.3126833278948139</v>
      </c>
      <c r="D187" s="26">
        <v>44.64</v>
      </c>
      <c r="E187" s="10"/>
      <c r="F187" s="10"/>
    </row>
    <row r="188" spans="1:6" x14ac:dyDescent="0.2">
      <c r="A188" s="10">
        <v>42998.708333333336</v>
      </c>
      <c r="B188" s="10" t="s">
        <v>29</v>
      </c>
      <c r="C188">
        <v>0.16787908830287873</v>
      </c>
      <c r="D188" s="26">
        <v>128.97</v>
      </c>
      <c r="E188" s="10"/>
      <c r="F188" s="10"/>
    </row>
    <row r="189" spans="1:6" x14ac:dyDescent="0.2">
      <c r="A189" s="10">
        <v>43005.708333333336</v>
      </c>
      <c r="B189" s="10" t="s">
        <v>29</v>
      </c>
      <c r="C189">
        <v>0.17703987789427061</v>
      </c>
      <c r="D189" s="26">
        <v>59.52</v>
      </c>
      <c r="E189" s="10"/>
      <c r="F189" s="10"/>
    </row>
    <row r="190" spans="1:6" x14ac:dyDescent="0.2">
      <c r="A190" s="10">
        <v>43012.708333333336</v>
      </c>
      <c r="B190" s="10" t="s">
        <v>29</v>
      </c>
      <c r="C190">
        <v>-0.28792705099504556</v>
      </c>
      <c r="D190" s="26">
        <v>29.76</v>
      </c>
      <c r="E190" s="10"/>
      <c r="F190" s="10"/>
    </row>
    <row r="191" spans="1:6" x14ac:dyDescent="0.2">
      <c r="A191" s="10">
        <v>43019.708333333336</v>
      </c>
      <c r="B191" s="10" t="s">
        <v>29</v>
      </c>
      <c r="C191">
        <v>-0.35257365298613935</v>
      </c>
      <c r="D191" s="26">
        <v>114.09</v>
      </c>
      <c r="E191" s="10"/>
      <c r="F191" s="10"/>
    </row>
    <row r="192" spans="1:6" x14ac:dyDescent="0.2">
      <c r="A192" s="10">
        <v>43026.708333333336</v>
      </c>
      <c r="B192" s="10" t="s">
        <v>29</v>
      </c>
      <c r="C192">
        <v>-1.101878724823929</v>
      </c>
      <c r="D192" s="26">
        <v>64.48</v>
      </c>
      <c r="E192" s="10"/>
      <c r="F192" s="10"/>
    </row>
    <row r="193" spans="1:6" x14ac:dyDescent="0.2">
      <c r="A193" s="10">
        <v>43034.333333333336</v>
      </c>
      <c r="B193" s="10" t="s">
        <v>29</v>
      </c>
      <c r="C193">
        <v>-0.79728458148626002</v>
      </c>
      <c r="D193" s="26">
        <v>69.44</v>
      </c>
      <c r="E193" s="10"/>
      <c r="F193" s="10"/>
    </row>
    <row r="194" spans="1:6" x14ac:dyDescent="0.2">
      <c r="A194" s="10">
        <v>43040.708333333336</v>
      </c>
      <c r="B194" s="10" t="s">
        <v>29</v>
      </c>
      <c r="C194" s="1">
        <v>0.9429879677687476</v>
      </c>
      <c r="D194" s="26">
        <v>59.52</v>
      </c>
      <c r="E194" s="10"/>
      <c r="F194" s="10"/>
    </row>
    <row r="195" spans="1:6" x14ac:dyDescent="0.2">
      <c r="A195" s="10">
        <v>43047.708333333336</v>
      </c>
      <c r="B195" s="10" t="s">
        <v>29</v>
      </c>
      <c r="C195" s="1"/>
      <c r="D195" s="26">
        <v>74.400000000000006</v>
      </c>
      <c r="E195" s="10"/>
      <c r="F195" s="10"/>
    </row>
    <row r="196" spans="1:6" x14ac:dyDescent="0.2">
      <c r="A196" s="10">
        <v>43054.708333333336</v>
      </c>
      <c r="B196" s="10" t="s">
        <v>29</v>
      </c>
      <c r="C196" s="1"/>
      <c r="D196" s="26">
        <v>34.72</v>
      </c>
      <c r="E196" s="10"/>
      <c r="F196" s="10"/>
    </row>
    <row r="197" spans="1:6" x14ac:dyDescent="0.2">
      <c r="A197" s="10">
        <v>43061.708333333336</v>
      </c>
      <c r="B197" s="10" t="s">
        <v>29</v>
      </c>
      <c r="C197" s="1">
        <v>0.38154383023612126</v>
      </c>
      <c r="D197" s="26">
        <v>34.72</v>
      </c>
      <c r="E197" s="10"/>
      <c r="F197" s="10"/>
    </row>
    <row r="198" spans="1:6" x14ac:dyDescent="0.2">
      <c r="A198" s="10">
        <v>43068.708333333336</v>
      </c>
      <c r="B198" s="10" t="s">
        <v>29</v>
      </c>
      <c r="C198" s="1">
        <v>0.71764493173107446</v>
      </c>
      <c r="D198" s="26">
        <v>69.444444444444727</v>
      </c>
      <c r="E198" s="10"/>
      <c r="F198" s="10"/>
    </row>
    <row r="199" spans="1:6" x14ac:dyDescent="0.2">
      <c r="A199" s="10">
        <v>43075.708333333336</v>
      </c>
      <c r="B199" s="10" t="s">
        <v>29</v>
      </c>
      <c r="C199" s="1"/>
      <c r="D199" s="26">
        <v>79.365079365079367</v>
      </c>
      <c r="E199" s="10"/>
      <c r="F199" s="10"/>
    </row>
    <row r="200" spans="1:6" x14ac:dyDescent="0.2">
      <c r="A200" s="10">
        <v>43082.708333333336</v>
      </c>
      <c r="B200" s="10" t="s">
        <v>29</v>
      </c>
      <c r="C200" s="1"/>
      <c r="D200" s="26">
        <v>34.72</v>
      </c>
      <c r="E200" s="10"/>
      <c r="F200" s="10"/>
    </row>
    <row r="201" spans="1:6" x14ac:dyDescent="0.2">
      <c r="A201" s="10">
        <v>43089.708333333336</v>
      </c>
      <c r="B201" s="10" t="s">
        <v>29</v>
      </c>
      <c r="C201" s="1"/>
      <c r="D201" s="26">
        <v>44.64</v>
      </c>
      <c r="E201" s="10"/>
      <c r="F201" s="10"/>
    </row>
    <row r="202" spans="1:6" x14ac:dyDescent="0.2">
      <c r="A202" s="10">
        <v>43096.708333333336</v>
      </c>
      <c r="B202" s="10" t="s">
        <v>29</v>
      </c>
      <c r="C202" s="1"/>
      <c r="D202" s="26">
        <v>44.64</v>
      </c>
      <c r="E202" s="10"/>
      <c r="F202" s="10"/>
    </row>
    <row r="203" spans="1:6" x14ac:dyDescent="0.2">
      <c r="A203" s="10">
        <v>43103.708333333336</v>
      </c>
      <c r="B203" s="10" t="s">
        <v>29</v>
      </c>
      <c r="C203" s="1"/>
      <c r="D203" s="26">
        <v>44.64</v>
      </c>
      <c r="E203" s="10"/>
      <c r="F203" s="10"/>
    </row>
    <row r="204" spans="1:6" x14ac:dyDescent="0.2">
      <c r="A204" s="10">
        <v>43110.708333333336</v>
      </c>
      <c r="B204" s="10" t="s">
        <v>29</v>
      </c>
      <c r="C204" s="1">
        <v>0.7083362079509169</v>
      </c>
      <c r="D204" s="26">
        <v>31.42</v>
      </c>
      <c r="E204" s="10"/>
      <c r="F204" s="10"/>
    </row>
    <row r="205" spans="1:6" x14ac:dyDescent="0.2">
      <c r="A205" s="10">
        <v>43117.708333333336</v>
      </c>
      <c r="B205" s="10" t="s">
        <v>29</v>
      </c>
      <c r="C205" s="1"/>
      <c r="D205" s="26">
        <v>69.44</v>
      </c>
      <c r="E205" s="10"/>
      <c r="F205" s="10"/>
    </row>
    <row r="206" spans="1:6" x14ac:dyDescent="0.2">
      <c r="A206" s="10">
        <v>43124.708333333336</v>
      </c>
      <c r="B206" s="10" t="s">
        <v>29</v>
      </c>
      <c r="C206" s="1">
        <v>0.44380185845115028</v>
      </c>
      <c r="D206" s="26">
        <v>39.68</v>
      </c>
      <c r="E206" s="10"/>
      <c r="F206" s="10"/>
    </row>
    <row r="207" spans="1:6" x14ac:dyDescent="0.2">
      <c r="A207" s="10">
        <v>43131.708333333336</v>
      </c>
      <c r="B207" s="10" t="s">
        <v>29</v>
      </c>
      <c r="C207" s="1">
        <v>1.1601298911294846</v>
      </c>
      <c r="D207" s="26">
        <v>133.93</v>
      </c>
      <c r="E207" s="10"/>
      <c r="F207" s="10"/>
    </row>
    <row r="208" spans="1:6" x14ac:dyDescent="0.2">
      <c r="A208" s="10">
        <v>43138.708333333336</v>
      </c>
      <c r="B208" s="10" t="s">
        <v>29</v>
      </c>
      <c r="C208" s="1">
        <v>0.37186159914923228</v>
      </c>
      <c r="D208" s="26">
        <v>44.64</v>
      </c>
      <c r="E208" s="10"/>
      <c r="F208" s="10"/>
    </row>
    <row r="209" spans="1:6" x14ac:dyDescent="0.2">
      <c r="A209" s="10">
        <v>42984.708333333336</v>
      </c>
      <c r="B209" s="10" t="s">
        <v>66</v>
      </c>
      <c r="C209">
        <v>-2.2799567475872569</v>
      </c>
      <c r="D209" s="26">
        <v>66.290000000000006</v>
      </c>
      <c r="E209" s="10"/>
      <c r="F209" s="10"/>
    </row>
    <row r="210" spans="1:6" x14ac:dyDescent="0.2">
      <c r="A210" s="10">
        <v>42991.708333333336</v>
      </c>
      <c r="B210" s="10" t="s">
        <v>66</v>
      </c>
      <c r="C210">
        <v>-1.5094281505042342</v>
      </c>
      <c r="D210" s="26">
        <v>44.64</v>
      </c>
      <c r="E210" s="10"/>
      <c r="F210" s="10"/>
    </row>
    <row r="211" spans="1:6" x14ac:dyDescent="0.2">
      <c r="A211" s="10">
        <v>42998.708333333336</v>
      </c>
      <c r="B211" s="10" t="s">
        <v>66</v>
      </c>
      <c r="C211">
        <v>-2.0086214631783217</v>
      </c>
      <c r="D211" s="26">
        <v>128.97</v>
      </c>
      <c r="E211" s="10"/>
      <c r="F211" s="10"/>
    </row>
    <row r="212" spans="1:6" x14ac:dyDescent="0.2">
      <c r="A212" s="10">
        <v>43005.708333333336</v>
      </c>
      <c r="B212" s="10" t="s">
        <v>66</v>
      </c>
      <c r="C212">
        <v>-0.30783139195982623</v>
      </c>
      <c r="D212" s="26">
        <v>59.52</v>
      </c>
      <c r="E212" s="10"/>
      <c r="F212" s="10"/>
    </row>
    <row r="213" spans="1:6" x14ac:dyDescent="0.2">
      <c r="A213" s="10">
        <v>43012.708333333336</v>
      </c>
      <c r="B213" s="10" t="s">
        <v>66</v>
      </c>
      <c r="C213">
        <v>1.0546232372568372</v>
      </c>
      <c r="D213" s="26">
        <v>29.76</v>
      </c>
      <c r="E213" s="10"/>
      <c r="F213" s="10"/>
    </row>
    <row r="214" spans="1:6" x14ac:dyDescent="0.2">
      <c r="A214" s="10">
        <v>43019.708333333336</v>
      </c>
      <c r="B214" s="10" t="s">
        <v>66</v>
      </c>
      <c r="C214">
        <v>0.95064582583241986</v>
      </c>
      <c r="D214" s="26">
        <v>114.09</v>
      </c>
      <c r="E214" s="10"/>
      <c r="F214" s="10"/>
    </row>
    <row r="215" spans="1:6" x14ac:dyDescent="0.2">
      <c r="A215" s="10">
        <v>43026.708333333336</v>
      </c>
      <c r="B215" s="10" t="s">
        <v>66</v>
      </c>
      <c r="C215">
        <v>-2.7018312094773127</v>
      </c>
      <c r="D215" s="26">
        <v>64.48</v>
      </c>
      <c r="E215" s="10"/>
      <c r="F215" s="10"/>
    </row>
    <row r="216" spans="1:6" x14ac:dyDescent="0.2">
      <c r="A216" s="10">
        <v>43034.333333333336</v>
      </c>
      <c r="B216" s="10" t="s">
        <v>66</v>
      </c>
      <c r="C216">
        <v>-1.2327239330075963</v>
      </c>
      <c r="D216" s="26">
        <v>69.44</v>
      </c>
      <c r="E216" s="10"/>
      <c r="F216" s="10"/>
    </row>
    <row r="217" spans="1:6" x14ac:dyDescent="0.2">
      <c r="A217" s="10">
        <v>43040.708333333336</v>
      </c>
      <c r="B217" s="10" t="s">
        <v>66</v>
      </c>
      <c r="C217" s="1">
        <v>3.7689310364350814</v>
      </c>
      <c r="D217" s="26">
        <v>59.52</v>
      </c>
      <c r="E217" s="10"/>
      <c r="F217" s="10"/>
    </row>
    <row r="218" spans="1:6" x14ac:dyDescent="0.2">
      <c r="A218" s="10">
        <v>43047.708333333336</v>
      </c>
      <c r="B218" s="10" t="s">
        <v>66</v>
      </c>
      <c r="C218" s="1">
        <v>5.5510269218662502</v>
      </c>
      <c r="D218" s="26">
        <v>74.400000000000006</v>
      </c>
      <c r="E218" s="10"/>
      <c r="F218" s="10"/>
    </row>
    <row r="219" spans="1:6" x14ac:dyDescent="0.2">
      <c r="A219" s="10">
        <v>43054.708333333336</v>
      </c>
      <c r="B219" s="10" t="s">
        <v>66</v>
      </c>
      <c r="C219" s="1">
        <v>4.1016515305560848</v>
      </c>
      <c r="D219" s="26">
        <v>34.72</v>
      </c>
      <c r="E219" s="10"/>
      <c r="F219" s="10"/>
    </row>
    <row r="220" spans="1:6" x14ac:dyDescent="0.2">
      <c r="A220" s="10">
        <v>43061.708333333336</v>
      </c>
      <c r="B220" s="10" t="s">
        <v>66</v>
      </c>
      <c r="C220" s="1">
        <v>1.6468999202259065</v>
      </c>
      <c r="D220" s="26">
        <v>34.72</v>
      </c>
      <c r="E220" s="10"/>
      <c r="F220" s="10"/>
    </row>
    <row r="221" spans="1:6" x14ac:dyDescent="0.2">
      <c r="A221" s="10">
        <v>43068.708333333336</v>
      </c>
      <c r="B221" s="10" t="s">
        <v>66</v>
      </c>
      <c r="C221" s="1">
        <v>2.2625737170144808</v>
      </c>
      <c r="D221" s="26">
        <v>69.444444444444727</v>
      </c>
      <c r="E221" s="10"/>
      <c r="F221" s="10"/>
    </row>
    <row r="222" spans="1:6" x14ac:dyDescent="0.2">
      <c r="A222" s="10">
        <v>43075.708333333336</v>
      </c>
      <c r="B222" s="10" t="s">
        <v>66</v>
      </c>
      <c r="C222" s="1">
        <v>3.7689310364350814</v>
      </c>
      <c r="D222" s="26">
        <v>79.365079365079367</v>
      </c>
      <c r="E222" s="10"/>
      <c r="F222" s="10"/>
    </row>
    <row r="223" spans="1:6" x14ac:dyDescent="0.2">
      <c r="A223" s="10">
        <v>43082.708333333336</v>
      </c>
      <c r="B223" s="10" t="s">
        <v>66</v>
      </c>
      <c r="C223" s="1">
        <v>4.0413769548570562</v>
      </c>
      <c r="D223" s="26">
        <v>34.72</v>
      </c>
      <c r="E223" s="10"/>
      <c r="F223" s="10"/>
    </row>
    <row r="224" spans="1:6" x14ac:dyDescent="0.2">
      <c r="A224" s="10">
        <v>43089.708333333336</v>
      </c>
      <c r="B224" s="10" t="s">
        <v>66</v>
      </c>
      <c r="C224" s="1">
        <v>3.8107153592191918</v>
      </c>
      <c r="D224" s="26">
        <v>44.64</v>
      </c>
      <c r="E224" s="10"/>
      <c r="F224" s="10"/>
    </row>
    <row r="225" spans="1:6" x14ac:dyDescent="0.2">
      <c r="A225" s="10">
        <v>43096.708333333336</v>
      </c>
      <c r="B225" s="10" t="s">
        <v>66</v>
      </c>
      <c r="C225" s="1">
        <v>1.8709622688912548</v>
      </c>
      <c r="D225" s="26">
        <v>44.64</v>
      </c>
      <c r="E225" s="10"/>
      <c r="F225" s="10"/>
    </row>
    <row r="226" spans="1:6" x14ac:dyDescent="0.2">
      <c r="A226" s="10">
        <v>43103.708333333336</v>
      </c>
      <c r="B226" s="10" t="s">
        <v>66</v>
      </c>
      <c r="C226" s="1">
        <v>2.1410477870986946</v>
      </c>
      <c r="D226" s="26">
        <v>44.64</v>
      </c>
      <c r="E226" s="10"/>
      <c r="F226" s="10"/>
    </row>
    <row r="227" spans="1:6" x14ac:dyDescent="0.2">
      <c r="A227" s="10">
        <v>43110.708333333336</v>
      </c>
      <c r="B227" s="10" t="s">
        <v>66</v>
      </c>
      <c r="C227" s="1">
        <v>3.32289281408976</v>
      </c>
      <c r="D227" s="26">
        <v>31.42</v>
      </c>
      <c r="E227" s="10"/>
      <c r="F227" s="10"/>
    </row>
    <row r="228" spans="1:6" x14ac:dyDescent="0.2">
      <c r="A228" s="10">
        <v>43117.708333333336</v>
      </c>
      <c r="B228" s="10" t="s">
        <v>66</v>
      </c>
      <c r="C228" s="1">
        <v>1.7761076873364114</v>
      </c>
      <c r="D228" s="26">
        <v>69.44</v>
      </c>
      <c r="E228" s="10"/>
      <c r="F228" s="10"/>
    </row>
    <row r="229" spans="1:6" x14ac:dyDescent="0.2">
      <c r="A229" s="10">
        <v>43124.708333333336</v>
      </c>
      <c r="B229" s="10" t="s">
        <v>66</v>
      </c>
      <c r="C229" s="1">
        <v>1.8152242112937254</v>
      </c>
      <c r="D229" s="26">
        <v>39.68</v>
      </c>
      <c r="E229" s="10"/>
      <c r="F229" s="10"/>
    </row>
    <row r="230" spans="1:6" x14ac:dyDescent="0.2">
      <c r="A230" s="10">
        <v>43131.708333333336</v>
      </c>
      <c r="B230" s="10" t="s">
        <v>66</v>
      </c>
      <c r="C230" s="1">
        <v>5.0544139141086823</v>
      </c>
      <c r="D230" s="26">
        <v>133.93</v>
      </c>
      <c r="E230" s="10"/>
      <c r="F230" s="10"/>
    </row>
    <row r="231" spans="1:6" x14ac:dyDescent="0.2">
      <c r="A231" s="10">
        <v>43138.708333333336</v>
      </c>
      <c r="B231" s="10" t="s">
        <v>66</v>
      </c>
      <c r="C231" s="1">
        <v>2.5413828967911551</v>
      </c>
      <c r="D231" s="26">
        <v>44.64</v>
      </c>
      <c r="E231" s="10"/>
      <c r="F231" s="10"/>
    </row>
    <row r="232" spans="1:6" x14ac:dyDescent="0.2">
      <c r="A232" s="10">
        <v>42984.708333333336</v>
      </c>
      <c r="B232" s="10" t="s">
        <v>84</v>
      </c>
      <c r="C232">
        <v>10.704545454545453</v>
      </c>
      <c r="D232" s="26">
        <v>66.290000000000006</v>
      </c>
    </row>
    <row r="233" spans="1:6" x14ac:dyDescent="0.2">
      <c r="A233" s="10">
        <v>42991.708333333336</v>
      </c>
      <c r="B233" s="10" t="s">
        <v>84</v>
      </c>
      <c r="C233">
        <v>13.830952380952384</v>
      </c>
      <c r="D233" s="26">
        <v>44.64</v>
      </c>
    </row>
    <row r="234" spans="1:6" x14ac:dyDescent="0.2">
      <c r="A234" s="10">
        <v>42998.708333333336</v>
      </c>
      <c r="B234" s="10" t="s">
        <v>84</v>
      </c>
      <c r="C234">
        <v>23.176190476190477</v>
      </c>
      <c r="D234" s="26">
        <v>128.97</v>
      </c>
    </row>
    <row r="235" spans="1:6" x14ac:dyDescent="0.2">
      <c r="A235" s="10">
        <v>43005.708333333336</v>
      </c>
      <c r="B235" s="10" t="s">
        <v>84</v>
      </c>
      <c r="C235">
        <v>15.326190476190474</v>
      </c>
      <c r="D235" s="26">
        <v>59.52</v>
      </c>
    </row>
    <row r="236" spans="1:6" x14ac:dyDescent="0.2">
      <c r="A236" s="10">
        <v>43012.708333333336</v>
      </c>
      <c r="B236" s="10" t="s">
        <v>84</v>
      </c>
      <c r="C236">
        <v>8.9714285714285733</v>
      </c>
      <c r="D236" s="26">
        <v>29.76</v>
      </c>
    </row>
    <row r="237" spans="1:6" x14ac:dyDescent="0.2">
      <c r="A237" s="10">
        <v>43019.708333333336</v>
      </c>
      <c r="B237" s="10" t="s">
        <v>84</v>
      </c>
      <c r="C237">
        <v>20.185714285714287</v>
      </c>
      <c r="D237" s="26">
        <v>114.09</v>
      </c>
    </row>
    <row r="238" spans="1:6" x14ac:dyDescent="0.2">
      <c r="A238" s="10">
        <v>43026.708333333336</v>
      </c>
      <c r="B238" s="10" t="s">
        <v>84</v>
      </c>
      <c r="C238">
        <v>-16.073809523809526</v>
      </c>
      <c r="D238" s="26">
        <v>64.48</v>
      </c>
    </row>
    <row r="239" spans="1:6" x14ac:dyDescent="0.2">
      <c r="A239" s="10">
        <v>43034.333333333336</v>
      </c>
      <c r="B239" s="10" t="s">
        <v>84</v>
      </c>
      <c r="C239">
        <v>-16.940208333333334</v>
      </c>
      <c r="D239" s="26">
        <v>69.44</v>
      </c>
    </row>
    <row r="240" spans="1:6" x14ac:dyDescent="0.2">
      <c r="A240" s="10">
        <v>43040.708333333336</v>
      </c>
      <c r="B240" s="10" t="s">
        <v>84</v>
      </c>
      <c r="C240">
        <v>10.848694316436251</v>
      </c>
      <c r="D240" s="26">
        <v>59.52</v>
      </c>
    </row>
    <row r="241" spans="1:4" x14ac:dyDescent="0.2">
      <c r="A241" s="10">
        <v>43047.708333333336</v>
      </c>
      <c r="B241" s="10" t="s">
        <v>84</v>
      </c>
      <c r="C241">
        <v>10.12331455879843</v>
      </c>
      <c r="D241" s="26">
        <v>74.400000000000006</v>
      </c>
    </row>
    <row r="242" spans="1:4" x14ac:dyDescent="0.2">
      <c r="A242" s="10">
        <v>43054.708333333336</v>
      </c>
      <c r="B242" s="10" t="s">
        <v>84</v>
      </c>
      <c r="C242">
        <v>9.4192694999146624</v>
      </c>
      <c r="D242" s="26">
        <v>34.72</v>
      </c>
    </row>
    <row r="243" spans="1:4" x14ac:dyDescent="0.2">
      <c r="A243" s="10">
        <v>43061.708333333336</v>
      </c>
      <c r="B243" s="10" t="s">
        <v>84</v>
      </c>
      <c r="C243">
        <v>10.752688172043012</v>
      </c>
      <c r="D243" s="26">
        <v>34.72</v>
      </c>
    </row>
    <row r="244" spans="1:4" x14ac:dyDescent="0.2">
      <c r="A244" s="10">
        <v>43068.708333333336</v>
      </c>
      <c r="B244" s="10" t="s">
        <v>84</v>
      </c>
      <c r="C244">
        <v>7.6047533708824018</v>
      </c>
      <c r="D244" s="26">
        <v>69.444444444444727</v>
      </c>
    </row>
    <row r="245" spans="1:4" x14ac:dyDescent="0.2">
      <c r="A245" s="10">
        <v>43075.708333333336</v>
      </c>
      <c r="B245" s="10" t="s">
        <v>84</v>
      </c>
      <c r="C245">
        <v>9.6219491380781683</v>
      </c>
      <c r="D245" s="26">
        <v>79.365079365079367</v>
      </c>
    </row>
    <row r="246" spans="1:4" x14ac:dyDescent="0.2">
      <c r="A246" s="10">
        <v>43082.708333333336</v>
      </c>
      <c r="B246" s="10" t="s">
        <v>84</v>
      </c>
      <c r="C246">
        <v>9.0032428742106152</v>
      </c>
      <c r="D246" s="26">
        <v>34.72</v>
      </c>
    </row>
    <row r="247" spans="1:4" x14ac:dyDescent="0.2">
      <c r="A247" s="10">
        <v>43089.708333333336</v>
      </c>
      <c r="B247" s="10" t="s">
        <v>84</v>
      </c>
      <c r="C247">
        <v>10.464669738863288</v>
      </c>
      <c r="D247" s="26">
        <v>44.64</v>
      </c>
    </row>
    <row r="248" spans="1:4" x14ac:dyDescent="0.2">
      <c r="A248" s="10">
        <v>43096.708333333336</v>
      </c>
      <c r="B248" s="10" t="s">
        <v>84</v>
      </c>
      <c r="C248">
        <v>8.4378733572281934</v>
      </c>
      <c r="D248" s="26">
        <v>44.64</v>
      </c>
    </row>
    <row r="249" spans="1:4" x14ac:dyDescent="0.2">
      <c r="A249" s="10">
        <v>43103.708333333336</v>
      </c>
      <c r="B249" s="10" t="s">
        <v>84</v>
      </c>
      <c r="C249">
        <v>6.6222904932582365</v>
      </c>
      <c r="D249" s="26">
        <v>44.64</v>
      </c>
    </row>
    <row r="250" spans="1:4" x14ac:dyDescent="0.2">
      <c r="A250" s="10">
        <v>43110.708333333336</v>
      </c>
      <c r="B250" s="10" t="s">
        <v>84</v>
      </c>
      <c r="C250">
        <v>8.8752346816862957</v>
      </c>
      <c r="D250" s="26">
        <v>31.42</v>
      </c>
    </row>
    <row r="251" spans="1:4" x14ac:dyDescent="0.2">
      <c r="A251" s="10">
        <v>43117.708333333336</v>
      </c>
      <c r="B251" s="10" t="s">
        <v>84</v>
      </c>
      <c r="C251">
        <v>10.293992148830862</v>
      </c>
      <c r="D251" s="26">
        <v>69.44</v>
      </c>
    </row>
    <row r="252" spans="1:4" x14ac:dyDescent="0.2">
      <c r="A252" s="10">
        <v>43124.708333333336</v>
      </c>
      <c r="B252" s="10" t="s">
        <v>84</v>
      </c>
      <c r="C252">
        <v>10.806024918928143</v>
      </c>
      <c r="D252" s="26">
        <v>39.68</v>
      </c>
    </row>
    <row r="253" spans="1:4" x14ac:dyDescent="0.2">
      <c r="A253" s="10">
        <v>43131.708333333336</v>
      </c>
      <c r="B253" s="10" t="s">
        <v>84</v>
      </c>
      <c r="C253">
        <v>12.502133469875407</v>
      </c>
      <c r="D253" s="26">
        <v>133.93</v>
      </c>
    </row>
    <row r="254" spans="1:4" x14ac:dyDescent="0.2">
      <c r="A254" s="10">
        <v>43138.708333333336</v>
      </c>
      <c r="B254" s="10" t="s">
        <v>84</v>
      </c>
      <c r="C254">
        <v>10.229988052568697</v>
      </c>
      <c r="D254" s="26">
        <v>44.64</v>
      </c>
    </row>
    <row r="255" spans="1:4" x14ac:dyDescent="0.2">
      <c r="A255" s="10">
        <v>42984.708333333336</v>
      </c>
      <c r="B255" s="40" t="s">
        <v>132</v>
      </c>
      <c r="D255" s="26">
        <v>66.290000000000006</v>
      </c>
    </row>
    <row r="256" spans="1:4" x14ac:dyDescent="0.2">
      <c r="A256" s="10">
        <v>42991.708333333336</v>
      </c>
      <c r="B256" s="40" t="s">
        <v>132</v>
      </c>
      <c r="D256" s="26">
        <v>44.64</v>
      </c>
    </row>
    <row r="257" spans="1:4" x14ac:dyDescent="0.2">
      <c r="A257" s="10">
        <v>42998.708333333336</v>
      </c>
      <c r="B257" s="40" t="s">
        <v>132</v>
      </c>
      <c r="D257" s="26">
        <v>128.97</v>
      </c>
    </row>
    <row r="258" spans="1:4" x14ac:dyDescent="0.2">
      <c r="A258" s="10">
        <v>43005.708333333336</v>
      </c>
      <c r="B258" s="40" t="s">
        <v>132</v>
      </c>
      <c r="D258" s="26">
        <v>59.52</v>
      </c>
    </row>
    <row r="259" spans="1:4" x14ac:dyDescent="0.2">
      <c r="A259" s="10">
        <v>43012.708333333336</v>
      </c>
      <c r="B259" s="40" t="s">
        <v>132</v>
      </c>
      <c r="D259" s="26">
        <v>29.76</v>
      </c>
    </row>
    <row r="260" spans="1:4" x14ac:dyDescent="0.2">
      <c r="A260" s="10">
        <v>43019.708333333336</v>
      </c>
      <c r="B260" s="40" t="s">
        <v>132</v>
      </c>
      <c r="D260" s="26">
        <v>114.09</v>
      </c>
    </row>
    <row r="261" spans="1:4" x14ac:dyDescent="0.2">
      <c r="A261" s="10">
        <v>43026.708333333336</v>
      </c>
      <c r="B261" s="40" t="s">
        <v>132</v>
      </c>
      <c r="D261" s="26">
        <v>64.48</v>
      </c>
    </row>
    <row r="262" spans="1:4" x14ac:dyDescent="0.2">
      <c r="A262" s="10">
        <v>43034.333333333336</v>
      </c>
      <c r="B262" s="40" t="s">
        <v>132</v>
      </c>
      <c r="D262" s="26">
        <v>69.44</v>
      </c>
    </row>
    <row r="263" spans="1:4" x14ac:dyDescent="0.2">
      <c r="A263" s="10">
        <v>43040.708333333336</v>
      </c>
      <c r="B263" s="40" t="s">
        <v>132</v>
      </c>
      <c r="C263">
        <v>7.1428571428570748</v>
      </c>
      <c r="D263" s="26">
        <v>59.52</v>
      </c>
    </row>
    <row r="264" spans="1:4" x14ac:dyDescent="0.2">
      <c r="A264" s="10">
        <v>43047.708333333336</v>
      </c>
      <c r="B264" s="40" t="s">
        <v>132</v>
      </c>
      <c r="C264">
        <v>13.392857142857142</v>
      </c>
      <c r="D264" s="26">
        <v>74.400000000000006</v>
      </c>
    </row>
    <row r="265" spans="1:4" x14ac:dyDescent="0.2">
      <c r="A265" s="10">
        <v>43054.708333333336</v>
      </c>
      <c r="B265" s="40" t="s">
        <v>132</v>
      </c>
      <c r="C265">
        <v>5.5555555555559168</v>
      </c>
      <c r="D265" s="26">
        <v>34.72</v>
      </c>
    </row>
    <row r="266" spans="1:4" x14ac:dyDescent="0.2">
      <c r="A266" s="10">
        <v>43061.708333333336</v>
      </c>
      <c r="B266" s="40" t="s">
        <v>132</v>
      </c>
      <c r="C266">
        <v>5.5555555555554657</v>
      </c>
      <c r="D266" s="26">
        <v>34.72</v>
      </c>
    </row>
    <row r="267" spans="1:4" x14ac:dyDescent="0.2">
      <c r="A267" s="10">
        <v>43068.708333333336</v>
      </c>
      <c r="B267" s="40" t="s">
        <v>132</v>
      </c>
      <c r="C267">
        <v>5.5555555555555785</v>
      </c>
      <c r="D267" s="26">
        <v>69.444444444444727</v>
      </c>
    </row>
    <row r="268" spans="1:4" x14ac:dyDescent="0.2">
      <c r="A268" s="10">
        <v>43075.708333333336</v>
      </c>
      <c r="B268" s="40" t="s">
        <v>132</v>
      </c>
      <c r="C268">
        <v>14.285714285714286</v>
      </c>
      <c r="D268" s="26">
        <v>79.365079365079367</v>
      </c>
    </row>
    <row r="269" spans="1:4" x14ac:dyDescent="0.2">
      <c r="A269" s="10">
        <v>43082.708333333336</v>
      </c>
      <c r="B269" s="40" t="s">
        <v>132</v>
      </c>
      <c r="C269">
        <v>6.9444444444446143</v>
      </c>
      <c r="D269" s="26">
        <v>34.72</v>
      </c>
    </row>
    <row r="270" spans="1:4" x14ac:dyDescent="0.2">
      <c r="A270" s="10">
        <v>43089.708333333336</v>
      </c>
      <c r="B270" s="40" t="s">
        <v>132</v>
      </c>
      <c r="C270">
        <v>6.2499999999998419</v>
      </c>
      <c r="D270" s="26">
        <v>44.64</v>
      </c>
    </row>
    <row r="271" spans="1:4" x14ac:dyDescent="0.2">
      <c r="A271" s="10">
        <v>43096.708333333336</v>
      </c>
      <c r="B271" s="40" t="s">
        <v>132</v>
      </c>
      <c r="C271">
        <v>3.5714285714287071</v>
      </c>
      <c r="D271" s="26">
        <v>44.64</v>
      </c>
    </row>
    <row r="272" spans="1:4" x14ac:dyDescent="0.2">
      <c r="A272" s="10">
        <v>43103.708333333336</v>
      </c>
      <c r="B272" s="40" t="s">
        <v>132</v>
      </c>
      <c r="C272">
        <v>4.4642857142857419</v>
      </c>
      <c r="D272" s="26">
        <v>44.64</v>
      </c>
    </row>
    <row r="273" spans="1:4" x14ac:dyDescent="0.2">
      <c r="A273" s="10">
        <v>43110.708333333336</v>
      </c>
      <c r="B273" s="40" t="s">
        <v>132</v>
      </c>
      <c r="C273">
        <v>4.3981481481480955</v>
      </c>
      <c r="D273" s="26">
        <v>31.42</v>
      </c>
    </row>
    <row r="274" spans="1:4" x14ac:dyDescent="0.2">
      <c r="A274" s="10">
        <v>43117.708333333336</v>
      </c>
      <c r="B274" s="40" t="s">
        <v>132</v>
      </c>
      <c r="C274">
        <v>12.499999999999797</v>
      </c>
      <c r="D274" s="26">
        <v>69.44</v>
      </c>
    </row>
    <row r="275" spans="1:4" x14ac:dyDescent="0.2">
      <c r="A275" s="10">
        <v>43124.708333333336</v>
      </c>
      <c r="B275" s="40" t="s">
        <v>132</v>
      </c>
      <c r="C275">
        <v>3.9682539682540243</v>
      </c>
      <c r="D275" s="26">
        <v>39.68</v>
      </c>
    </row>
    <row r="276" spans="1:4" x14ac:dyDescent="0.2">
      <c r="A276" s="10">
        <v>43131.708333333336</v>
      </c>
      <c r="B276" s="40" t="s">
        <v>132</v>
      </c>
      <c r="C276">
        <v>13.392857142857087</v>
      </c>
      <c r="D276" s="26">
        <v>133.93</v>
      </c>
    </row>
    <row r="277" spans="1:4" x14ac:dyDescent="0.2">
      <c r="A277" s="10">
        <v>43138.708333333336</v>
      </c>
      <c r="B277" s="40" t="s">
        <v>132</v>
      </c>
      <c r="C277">
        <v>8.035714285714084</v>
      </c>
      <c r="D277" s="26">
        <v>44.64</v>
      </c>
    </row>
    <row r="278" spans="1:4" x14ac:dyDescent="0.2">
      <c r="A278" s="10">
        <v>42984.708333333336</v>
      </c>
      <c r="B278" s="40" t="s">
        <v>133</v>
      </c>
      <c r="D278" s="26">
        <v>66.290000000000006</v>
      </c>
    </row>
    <row r="279" spans="1:4" x14ac:dyDescent="0.2">
      <c r="A279" s="10">
        <v>42991.708333333336</v>
      </c>
      <c r="B279" s="40" t="s">
        <v>133</v>
      </c>
      <c r="D279" s="26">
        <v>44.64</v>
      </c>
    </row>
    <row r="280" spans="1:4" x14ac:dyDescent="0.2">
      <c r="A280" s="10">
        <v>42998.708333333336</v>
      </c>
      <c r="B280" s="40" t="s">
        <v>133</v>
      </c>
      <c r="D280" s="26">
        <v>128.97</v>
      </c>
    </row>
    <row r="281" spans="1:4" x14ac:dyDescent="0.2">
      <c r="A281" s="10">
        <v>43005.708333333336</v>
      </c>
      <c r="B281" s="40" t="s">
        <v>133</v>
      </c>
      <c r="D281" s="26">
        <v>59.52</v>
      </c>
    </row>
    <row r="282" spans="1:4" x14ac:dyDescent="0.2">
      <c r="A282" s="10">
        <v>43012.708333333336</v>
      </c>
      <c r="B282" s="40" t="s">
        <v>133</v>
      </c>
      <c r="D282" s="26">
        <v>29.76</v>
      </c>
    </row>
    <row r="283" spans="1:4" x14ac:dyDescent="0.2">
      <c r="A283" s="10">
        <v>43019.708333333336</v>
      </c>
      <c r="B283" s="40" t="s">
        <v>133</v>
      </c>
      <c r="D283" s="26">
        <v>114.09</v>
      </c>
    </row>
    <row r="284" spans="1:4" x14ac:dyDescent="0.2">
      <c r="A284" s="10">
        <v>43026.708333333336</v>
      </c>
      <c r="B284" s="40" t="s">
        <v>133</v>
      </c>
      <c r="D284" s="26">
        <v>64.48</v>
      </c>
    </row>
    <row r="285" spans="1:4" x14ac:dyDescent="0.2">
      <c r="A285" s="10">
        <v>43034.333333333336</v>
      </c>
      <c r="B285" s="40" t="s">
        <v>133</v>
      </c>
      <c r="D285" s="26">
        <v>69.44</v>
      </c>
    </row>
    <row r="286" spans="1:4" x14ac:dyDescent="0.2">
      <c r="A286" s="10">
        <v>43040.708333333336</v>
      </c>
      <c r="B286" s="40" t="s">
        <v>133</v>
      </c>
      <c r="C286" s="26">
        <v>0</v>
      </c>
      <c r="D286" s="26">
        <v>59.52</v>
      </c>
    </row>
    <row r="287" spans="1:4" x14ac:dyDescent="0.2">
      <c r="A287" s="10">
        <v>43047.708333333336</v>
      </c>
      <c r="B287" s="40" t="s">
        <v>133</v>
      </c>
      <c r="C287" s="26">
        <v>1.4880952380952379</v>
      </c>
      <c r="D287" s="26">
        <v>74.400000000000006</v>
      </c>
    </row>
    <row r="288" spans="1:4" x14ac:dyDescent="0.2">
      <c r="A288" s="10">
        <v>43054.708333333336</v>
      </c>
      <c r="B288" s="40" t="s">
        <v>133</v>
      </c>
      <c r="C288" s="26">
        <v>0</v>
      </c>
      <c r="D288" s="26">
        <v>34.72</v>
      </c>
    </row>
    <row r="289" spans="1:4" x14ac:dyDescent="0.2">
      <c r="A289" s="10">
        <v>43061.708333333336</v>
      </c>
      <c r="B289" s="40" t="s">
        <v>133</v>
      </c>
      <c r="C289" s="26">
        <v>0.69444444444443321</v>
      </c>
      <c r="D289" s="26">
        <v>34.72</v>
      </c>
    </row>
    <row r="290" spans="1:4" x14ac:dyDescent="0.2">
      <c r="A290" s="10">
        <v>43068.708333333336</v>
      </c>
      <c r="B290" s="40" t="s">
        <v>133</v>
      </c>
      <c r="C290" s="26">
        <v>0</v>
      </c>
      <c r="D290" s="26">
        <v>69.444444444444727</v>
      </c>
    </row>
    <row r="291" spans="1:4" x14ac:dyDescent="0.2">
      <c r="A291" s="10">
        <v>43075.708333333336</v>
      </c>
      <c r="B291" s="40" t="s">
        <v>133</v>
      </c>
      <c r="C291" s="26">
        <v>0.79365079365079372</v>
      </c>
      <c r="D291" s="26">
        <v>79.365079365079367</v>
      </c>
    </row>
    <row r="292" spans="1:4" x14ac:dyDescent="0.2">
      <c r="A292" s="10">
        <v>43082.708333333336</v>
      </c>
      <c r="B292" s="40" t="s">
        <v>133</v>
      </c>
      <c r="C292" s="26">
        <v>0.34722222222223065</v>
      </c>
      <c r="D292" s="26">
        <v>34.72</v>
      </c>
    </row>
    <row r="293" spans="1:4" x14ac:dyDescent="0.2">
      <c r="A293" s="10">
        <v>43089.708333333336</v>
      </c>
      <c r="B293" s="40" t="s">
        <v>133</v>
      </c>
      <c r="C293" s="26">
        <v>0.44642857142856018</v>
      </c>
      <c r="D293" s="26">
        <v>44.64</v>
      </c>
    </row>
    <row r="294" spans="1:4" x14ac:dyDescent="0.2">
      <c r="A294" s="10">
        <v>43096.708333333336</v>
      </c>
      <c r="B294" s="40" t="s">
        <v>133</v>
      </c>
      <c r="C294" s="26">
        <v>0.89285714285717677</v>
      </c>
      <c r="D294" s="26">
        <v>44.64</v>
      </c>
    </row>
    <row r="295" spans="1:4" x14ac:dyDescent="0.2">
      <c r="A295" s="10">
        <v>43103.708333333336</v>
      </c>
      <c r="B295" s="40" t="s">
        <v>133</v>
      </c>
      <c r="C295" s="26">
        <v>0.89285714285714846</v>
      </c>
      <c r="D295" s="26">
        <v>44.64</v>
      </c>
    </row>
    <row r="296" spans="1:4" x14ac:dyDescent="0.2">
      <c r="A296" s="10">
        <v>43110.708333333336</v>
      </c>
      <c r="B296" s="40" t="s">
        <v>133</v>
      </c>
      <c r="C296" s="26">
        <v>0.62830687830687071</v>
      </c>
      <c r="D296" s="26">
        <v>31.42</v>
      </c>
    </row>
    <row r="297" spans="1:4" x14ac:dyDescent="0.2">
      <c r="A297" s="10">
        <v>43117.708333333336</v>
      </c>
      <c r="B297" s="40" t="s">
        <v>133</v>
      </c>
      <c r="C297" s="26">
        <v>0</v>
      </c>
      <c r="D297" s="26">
        <v>69.44</v>
      </c>
    </row>
    <row r="298" spans="1:4" x14ac:dyDescent="0.2">
      <c r="A298" s="10">
        <v>43124.708333333336</v>
      </c>
      <c r="B298" s="40" t="s">
        <v>133</v>
      </c>
      <c r="C298" s="26">
        <v>0.79365079365080493</v>
      </c>
      <c r="D298" s="26">
        <v>39.68</v>
      </c>
    </row>
    <row r="299" spans="1:4" x14ac:dyDescent="0.2">
      <c r="A299" s="10">
        <v>43131.708333333336</v>
      </c>
      <c r="B299" s="40" t="s">
        <v>133</v>
      </c>
      <c r="C299">
        <v>2.6785714285714177</v>
      </c>
      <c r="D299" s="26">
        <v>133.93</v>
      </c>
    </row>
    <row r="300" spans="1:4" x14ac:dyDescent="0.2">
      <c r="A300" s="10">
        <v>43138.708333333336</v>
      </c>
      <c r="B300" s="40" t="s">
        <v>133</v>
      </c>
      <c r="C300" s="26"/>
      <c r="D300" s="26">
        <v>44.64</v>
      </c>
    </row>
    <row r="301" spans="1:4" x14ac:dyDescent="0.2">
      <c r="A301" s="10">
        <v>42984.708333333336</v>
      </c>
      <c r="B301" s="40" t="s">
        <v>66</v>
      </c>
      <c r="D301" s="26">
        <v>66.290000000000006</v>
      </c>
    </row>
    <row r="302" spans="1:4" x14ac:dyDescent="0.2">
      <c r="A302" s="10">
        <v>42991.708333333336</v>
      </c>
      <c r="B302" s="40" t="s">
        <v>66</v>
      </c>
      <c r="D302" s="26">
        <v>44.64</v>
      </c>
    </row>
    <row r="303" spans="1:4" x14ac:dyDescent="0.2">
      <c r="A303" s="10">
        <v>42998.708333333336</v>
      </c>
      <c r="B303" s="40" t="s">
        <v>66</v>
      </c>
      <c r="D303" s="26">
        <v>128.97</v>
      </c>
    </row>
    <row r="304" spans="1:4" x14ac:dyDescent="0.2">
      <c r="A304" s="10">
        <v>43005.708333333336</v>
      </c>
      <c r="B304" s="40" t="s">
        <v>66</v>
      </c>
      <c r="D304" s="26">
        <v>59.52</v>
      </c>
    </row>
    <row r="305" spans="1:4" x14ac:dyDescent="0.2">
      <c r="A305" s="10">
        <v>43012.708333333336</v>
      </c>
      <c r="B305" s="40" t="s">
        <v>66</v>
      </c>
      <c r="D305" s="26">
        <v>29.76</v>
      </c>
    </row>
    <row r="306" spans="1:4" x14ac:dyDescent="0.2">
      <c r="A306" s="10">
        <v>43019.708333333336</v>
      </c>
      <c r="B306" s="40" t="s">
        <v>66</v>
      </c>
      <c r="D306" s="26">
        <v>114.09</v>
      </c>
    </row>
    <row r="307" spans="1:4" x14ac:dyDescent="0.2">
      <c r="A307" s="10">
        <v>43026.708333333336</v>
      </c>
      <c r="B307" s="40" t="s">
        <v>66</v>
      </c>
      <c r="D307" s="26">
        <v>64.48</v>
      </c>
    </row>
    <row r="308" spans="1:4" x14ac:dyDescent="0.2">
      <c r="A308" s="10">
        <v>43034.333333333336</v>
      </c>
      <c r="B308" s="40" t="s">
        <v>66</v>
      </c>
      <c r="D308" s="26">
        <v>69.44</v>
      </c>
    </row>
    <row r="309" spans="1:4" x14ac:dyDescent="0.2">
      <c r="A309" s="10">
        <v>43040.708333333336</v>
      </c>
      <c r="B309" s="40" t="s">
        <v>66</v>
      </c>
      <c r="C309">
        <v>0</v>
      </c>
      <c r="D309" s="26">
        <v>59.52</v>
      </c>
    </row>
    <row r="310" spans="1:4" x14ac:dyDescent="0.2">
      <c r="A310" s="10">
        <v>43047.708333333336</v>
      </c>
      <c r="B310" s="40" t="s">
        <v>66</v>
      </c>
      <c r="C310">
        <v>4.4642857142857135</v>
      </c>
      <c r="D310" s="26">
        <v>74.400000000000006</v>
      </c>
    </row>
    <row r="311" spans="1:4" x14ac:dyDescent="0.2">
      <c r="A311" s="10">
        <v>43054.708333333336</v>
      </c>
      <c r="B311" s="40" t="s">
        <v>66</v>
      </c>
      <c r="C311">
        <v>0.69444444444448961</v>
      </c>
      <c r="D311" s="26">
        <v>34.72</v>
      </c>
    </row>
    <row r="312" spans="1:4" x14ac:dyDescent="0.2">
      <c r="A312" s="10">
        <v>43061.708333333336</v>
      </c>
      <c r="B312" s="40" t="s">
        <v>66</v>
      </c>
      <c r="C312">
        <v>2.0833333333332997</v>
      </c>
      <c r="D312" s="26">
        <v>34.72</v>
      </c>
    </row>
    <row r="313" spans="1:4" x14ac:dyDescent="0.2">
      <c r="A313" s="10">
        <v>43068.708333333336</v>
      </c>
      <c r="B313" s="40" t="s">
        <v>66</v>
      </c>
      <c r="C313">
        <v>0.69444444444444731</v>
      </c>
      <c r="D313" s="26">
        <v>69.444444444444727</v>
      </c>
    </row>
    <row r="314" spans="1:4" x14ac:dyDescent="0.2">
      <c r="A314" s="10">
        <v>43075.708333333336</v>
      </c>
      <c r="B314" s="40" t="s">
        <v>66</v>
      </c>
      <c r="C314">
        <v>2.3809523809523809</v>
      </c>
      <c r="D314" s="26">
        <v>79.365079365079367</v>
      </c>
    </row>
    <row r="315" spans="1:4" x14ac:dyDescent="0.2">
      <c r="A315" s="10">
        <v>43082.708333333336</v>
      </c>
      <c r="B315" s="40" t="s">
        <v>66</v>
      </c>
      <c r="C315">
        <v>1.3888888888889226</v>
      </c>
      <c r="D315" s="26">
        <v>34.72</v>
      </c>
    </row>
    <row r="316" spans="1:4" x14ac:dyDescent="0.2">
      <c r="A316" s="10">
        <v>43089.708333333336</v>
      </c>
      <c r="B316" s="40" t="s">
        <v>66</v>
      </c>
      <c r="C316">
        <v>0.44642857142856018</v>
      </c>
      <c r="D316" s="26">
        <v>44.64</v>
      </c>
    </row>
    <row r="317" spans="1:4" x14ac:dyDescent="0.2">
      <c r="A317" s="10">
        <v>43096.708333333336</v>
      </c>
      <c r="B317" s="40" t="s">
        <v>66</v>
      </c>
      <c r="C317">
        <v>0.44642857142858838</v>
      </c>
      <c r="D317" s="26">
        <v>44.64</v>
      </c>
    </row>
    <row r="318" spans="1:4" x14ac:dyDescent="0.2">
      <c r="A318" s="10">
        <v>43103.708333333336</v>
      </c>
      <c r="B318" s="40" t="s">
        <v>66</v>
      </c>
      <c r="C318">
        <v>0.89285714285714846</v>
      </c>
      <c r="D318" s="26">
        <v>44.64</v>
      </c>
    </row>
    <row r="319" spans="1:4" x14ac:dyDescent="0.2">
      <c r="A319" s="10">
        <v>43110.708333333336</v>
      </c>
      <c r="B319" s="40" t="s">
        <v>66</v>
      </c>
      <c r="C319">
        <v>1.2566137566137414</v>
      </c>
      <c r="D319" s="26">
        <v>31.42</v>
      </c>
    </row>
    <row r="320" spans="1:4" x14ac:dyDescent="0.2">
      <c r="A320" s="10">
        <v>43117.708333333336</v>
      </c>
      <c r="B320" s="40" t="s">
        <v>66</v>
      </c>
      <c r="C320">
        <v>2.0833333333332997</v>
      </c>
      <c r="D320" s="26">
        <v>69.44</v>
      </c>
    </row>
    <row r="321" spans="1:4" x14ac:dyDescent="0.2">
      <c r="A321" s="10">
        <v>43124.708333333336</v>
      </c>
      <c r="B321" s="40" t="s">
        <v>66</v>
      </c>
      <c r="C321">
        <v>0.39682539682540247</v>
      </c>
      <c r="D321" s="26">
        <v>39.68</v>
      </c>
    </row>
    <row r="322" spans="1:4" x14ac:dyDescent="0.2">
      <c r="A322" s="10">
        <v>43131.708333333336</v>
      </c>
      <c r="B322" s="40" t="s">
        <v>66</v>
      </c>
      <c r="C322">
        <v>1.3392857142857089</v>
      </c>
      <c r="D322" s="26">
        <v>133.93</v>
      </c>
    </row>
    <row r="323" spans="1:4" x14ac:dyDescent="0.2">
      <c r="A323" s="10">
        <v>43138.708333333336</v>
      </c>
      <c r="B323" s="40" t="s">
        <v>66</v>
      </c>
      <c r="C323">
        <v>1.7857142857142407</v>
      </c>
      <c r="D323" s="26">
        <v>44.64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7" workbookViewId="0">
      <selection activeCell="H19" sqref="H19"/>
    </sheetView>
  </sheetViews>
  <sheetFormatPr defaultRowHeight="12.75" x14ac:dyDescent="0.2"/>
  <cols>
    <col min="1" max="1" width="14.7109375" bestFit="1" customWidth="1"/>
  </cols>
  <sheetData>
    <row r="1" spans="1:23" s="5" customFormat="1" x14ac:dyDescent="0.2">
      <c r="A1" s="5" t="s">
        <v>67</v>
      </c>
      <c r="B1" s="5" t="s">
        <v>134</v>
      </c>
      <c r="C1" s="41" t="s">
        <v>139</v>
      </c>
      <c r="D1" s="41" t="s">
        <v>140</v>
      </c>
      <c r="E1" s="41" t="s">
        <v>141</v>
      </c>
      <c r="F1" s="41" t="s">
        <v>142</v>
      </c>
      <c r="G1" s="41" t="s">
        <v>143</v>
      </c>
      <c r="H1" s="41" t="s">
        <v>144</v>
      </c>
      <c r="I1" s="41" t="s">
        <v>145</v>
      </c>
      <c r="J1" s="41" t="s">
        <v>146</v>
      </c>
      <c r="K1" s="41" t="s">
        <v>147</v>
      </c>
      <c r="L1" s="41" t="s">
        <v>84</v>
      </c>
      <c r="M1" s="41" t="s">
        <v>132</v>
      </c>
      <c r="N1" s="41" t="s">
        <v>133</v>
      </c>
      <c r="O1" s="41" t="s">
        <v>135</v>
      </c>
      <c r="P1" s="41" t="s">
        <v>136</v>
      </c>
      <c r="Q1" s="41" t="s">
        <v>137</v>
      </c>
      <c r="R1" s="5" t="s">
        <v>138</v>
      </c>
      <c r="S1" s="5" t="s">
        <v>149</v>
      </c>
      <c r="T1" s="5" t="s">
        <v>150</v>
      </c>
      <c r="U1" s="5" t="s">
        <v>151</v>
      </c>
      <c r="V1" s="5" t="s">
        <v>80</v>
      </c>
      <c r="W1" s="42" t="s">
        <v>148</v>
      </c>
    </row>
    <row r="2" spans="1:23" x14ac:dyDescent="0.2">
      <c r="A2" s="41">
        <v>42984.708333333336</v>
      </c>
      <c r="B2" s="1">
        <v>31.079888302202889</v>
      </c>
      <c r="C2" s="1">
        <v>-0.11645334157822226</v>
      </c>
      <c r="D2">
        <v>9.400669746007527E-2</v>
      </c>
      <c r="E2">
        <v>0.31184477141260419</v>
      </c>
      <c r="F2">
        <v>-0.94593410948496937</v>
      </c>
      <c r="G2">
        <v>0.50699615768454953</v>
      </c>
      <c r="I2">
        <v>10.117503670504593</v>
      </c>
      <c r="J2">
        <v>0.37835717756945991</v>
      </c>
      <c r="K2">
        <v>-2.2799567475872569</v>
      </c>
      <c r="L2">
        <v>10.704545454545453</v>
      </c>
      <c r="V2" s="26">
        <v>66.290000000000006</v>
      </c>
      <c r="W2" s="43">
        <f>SUM(B2:R2)</f>
        <v>49.85079803272918</v>
      </c>
    </row>
    <row r="3" spans="1:23" x14ac:dyDescent="0.2">
      <c r="A3" s="41">
        <v>42991.708333333336</v>
      </c>
      <c r="B3" s="1">
        <v>17.852360389506917</v>
      </c>
      <c r="C3" s="1">
        <v>-0.35433721937259616</v>
      </c>
      <c r="D3">
        <v>-0.76634478444109799</v>
      </c>
      <c r="E3">
        <v>-4.7480309180080278</v>
      </c>
      <c r="F3">
        <v>-1.7660570109533575</v>
      </c>
      <c r="I3">
        <v>6.2590003650469246</v>
      </c>
      <c r="J3">
        <v>0.3126833278948139</v>
      </c>
      <c r="K3">
        <v>-1.5094281505042342</v>
      </c>
      <c r="L3">
        <v>13.830952380952384</v>
      </c>
      <c r="V3" s="26">
        <v>44.64</v>
      </c>
      <c r="W3" s="43">
        <f t="shared" ref="W3:W24" si="0">SUM(B3:R3)</f>
        <v>29.110798380121729</v>
      </c>
    </row>
    <row r="4" spans="1:23" x14ac:dyDescent="0.2">
      <c r="A4" s="41">
        <v>42998.708333333336</v>
      </c>
      <c r="B4" s="1">
        <v>18.513085457233004</v>
      </c>
      <c r="C4" s="1">
        <v>1.6535402316200367</v>
      </c>
      <c r="D4">
        <v>-0.41304995963357172</v>
      </c>
      <c r="E4">
        <v>-5.1199859118980893</v>
      </c>
      <c r="F4">
        <v>1.8848633027040602</v>
      </c>
      <c r="I4">
        <v>5.6684691623533556</v>
      </c>
      <c r="J4">
        <v>0.16787908830287873</v>
      </c>
      <c r="K4">
        <v>-2.0086214631783217</v>
      </c>
      <c r="L4">
        <v>23.176190476190477</v>
      </c>
      <c r="V4" s="26">
        <v>128.97</v>
      </c>
      <c r="W4" s="43">
        <f t="shared" si="0"/>
        <v>43.522370383693826</v>
      </c>
    </row>
    <row r="5" spans="1:23" x14ac:dyDescent="0.2">
      <c r="A5" s="41">
        <v>43005.708333333336</v>
      </c>
      <c r="B5" s="1">
        <v>8.3568575401004903</v>
      </c>
      <c r="C5" s="1">
        <v>-0.80078124473707779</v>
      </c>
      <c r="D5">
        <v>4.4015884128427414E-3</v>
      </c>
      <c r="E5">
        <v>-1.8758021875966653</v>
      </c>
      <c r="F5">
        <v>-9.6825483442550125E-2</v>
      </c>
      <c r="I5">
        <v>3.0719407307698945</v>
      </c>
      <c r="J5">
        <v>0.17703987789427061</v>
      </c>
      <c r="K5">
        <v>-0.30783139195982623</v>
      </c>
      <c r="L5">
        <v>15.326190476190474</v>
      </c>
      <c r="V5" s="26">
        <v>59.52</v>
      </c>
      <c r="W5" s="43">
        <f t="shared" si="0"/>
        <v>23.855189905631853</v>
      </c>
    </row>
    <row r="6" spans="1:23" x14ac:dyDescent="0.2">
      <c r="A6" s="41">
        <v>43012.708333333336</v>
      </c>
      <c r="B6" s="1">
        <v>14.690163272976067</v>
      </c>
      <c r="C6" s="1">
        <v>5.2630123238780273</v>
      </c>
      <c r="D6">
        <v>-2.0302305062166865E-2</v>
      </c>
      <c r="E6">
        <v>-0.40926830964214705</v>
      </c>
      <c r="F6">
        <v>-0.86952401310840788</v>
      </c>
      <c r="I6">
        <v>-0.86261659022986392</v>
      </c>
      <c r="J6">
        <v>-0.28792705099504556</v>
      </c>
      <c r="K6">
        <v>1.0546232372568372</v>
      </c>
      <c r="L6">
        <v>8.9714285714285733</v>
      </c>
      <c r="V6" s="26">
        <v>29.76</v>
      </c>
      <c r="W6" s="43">
        <f t="shared" si="0"/>
        <v>27.529589136501876</v>
      </c>
    </row>
    <row r="7" spans="1:23" x14ac:dyDescent="0.2">
      <c r="A7" s="41">
        <v>43019.708333333336</v>
      </c>
      <c r="B7" s="1">
        <v>11.797282183730982</v>
      </c>
      <c r="C7" s="1">
        <v>8.4504877561087746</v>
      </c>
      <c r="D7">
        <v>-9.1824115872734563E-2</v>
      </c>
      <c r="E7">
        <v>0.86548065206418312</v>
      </c>
      <c r="F7">
        <v>1.7005243118443867</v>
      </c>
      <c r="I7">
        <v>-1.655702609706065</v>
      </c>
      <c r="J7">
        <v>-0.35257365298613935</v>
      </c>
      <c r="K7">
        <v>0.95064582583241986</v>
      </c>
      <c r="L7">
        <v>20.185714285714287</v>
      </c>
      <c r="V7" s="26">
        <v>114.09</v>
      </c>
      <c r="W7" s="43">
        <f t="shared" si="0"/>
        <v>41.850034636730093</v>
      </c>
    </row>
    <row r="8" spans="1:23" x14ac:dyDescent="0.2">
      <c r="A8" s="41">
        <v>43026.708333333336</v>
      </c>
      <c r="B8" s="1">
        <v>7.4741520022881272</v>
      </c>
      <c r="C8" s="1">
        <v>3.6825888691870543</v>
      </c>
      <c r="D8">
        <v>-0.55507218577085682</v>
      </c>
      <c r="E8">
        <v>-5.8316781728745761</v>
      </c>
      <c r="F8">
        <v>-1.0991049846581178</v>
      </c>
      <c r="I8">
        <v>-2.5416035272784465</v>
      </c>
      <c r="J8">
        <v>-1.101878724823929</v>
      </c>
      <c r="K8">
        <v>-2.7018312094773127</v>
      </c>
      <c r="L8">
        <v>-16.073809523809526</v>
      </c>
      <c r="V8" s="26">
        <v>64.48</v>
      </c>
      <c r="W8" s="43"/>
    </row>
    <row r="9" spans="1:23" x14ac:dyDescent="0.2">
      <c r="A9" s="41">
        <v>43034.333333333336</v>
      </c>
      <c r="B9" s="1">
        <v>8.1102258053087048</v>
      </c>
      <c r="C9" s="1">
        <v>6.0313960346198678</v>
      </c>
      <c r="D9">
        <v>7.4058376072072482E-2</v>
      </c>
      <c r="E9">
        <v>-3.1190824531218508</v>
      </c>
      <c r="F9">
        <v>-0.85535638463940633</v>
      </c>
      <c r="I9">
        <v>-1.1214200541716259</v>
      </c>
      <c r="J9">
        <v>-0.79728458148626002</v>
      </c>
      <c r="K9">
        <v>-1.2327239330075963</v>
      </c>
      <c r="L9">
        <v>-16.940208333333334</v>
      </c>
      <c r="V9" s="26">
        <v>69.44</v>
      </c>
      <c r="W9" s="43"/>
    </row>
    <row r="10" spans="1:23" x14ac:dyDescent="0.2">
      <c r="A10" s="41">
        <v>43040.708333333336</v>
      </c>
      <c r="B10" s="1">
        <v>7.5800554166912812</v>
      </c>
      <c r="C10" s="1">
        <v>3.4710974967799415</v>
      </c>
      <c r="D10" s="1"/>
      <c r="E10" s="1">
        <v>0.59523809523808957</v>
      </c>
      <c r="F10" s="1">
        <v>-3.4462431267828406</v>
      </c>
      <c r="G10" s="1">
        <v>-0.33107915875930188</v>
      </c>
      <c r="H10">
        <v>0.59523809523808957</v>
      </c>
      <c r="I10" s="1">
        <v>1.109463236012378</v>
      </c>
      <c r="J10" s="1">
        <v>0.9429879677687476</v>
      </c>
      <c r="K10" s="1">
        <v>0.59523809523808957</v>
      </c>
      <c r="L10">
        <v>10.848694316436251</v>
      </c>
      <c r="M10">
        <v>8.333333333333254</v>
      </c>
      <c r="N10">
        <v>0</v>
      </c>
      <c r="O10">
        <v>0</v>
      </c>
      <c r="P10">
        <v>0</v>
      </c>
      <c r="Q10">
        <v>0</v>
      </c>
      <c r="R10">
        <v>0.59523809523808957</v>
      </c>
      <c r="S10">
        <v>0</v>
      </c>
      <c r="T10">
        <v>0</v>
      </c>
      <c r="U10">
        <v>0</v>
      </c>
      <c r="V10" s="26">
        <v>59.52</v>
      </c>
      <c r="W10" s="43">
        <f t="shared" si="0"/>
        <v>30.889261862432072</v>
      </c>
    </row>
    <row r="11" spans="1:23" x14ac:dyDescent="0.2">
      <c r="A11" s="41">
        <v>43047.708333333336</v>
      </c>
      <c r="B11" s="1">
        <v>5.4846385017789361</v>
      </c>
      <c r="C11" s="1">
        <v>2.4495219991691028</v>
      </c>
      <c r="D11" s="1">
        <v>1.4940438197578156</v>
      </c>
      <c r="E11" s="1">
        <v>0.74404761904761896</v>
      </c>
      <c r="F11" s="1">
        <v>1.7693625629572012</v>
      </c>
      <c r="G11" s="1">
        <v>0.73545407381877637</v>
      </c>
      <c r="H11">
        <v>0.74404761904761896</v>
      </c>
      <c r="I11" s="1">
        <v>0.86153305395842172</v>
      </c>
      <c r="J11">
        <v>0.74404761904761896</v>
      </c>
      <c r="K11" s="1">
        <v>9.6726190476190457</v>
      </c>
      <c r="L11">
        <v>10.12331455879843</v>
      </c>
      <c r="M11">
        <v>14.136904761904761</v>
      </c>
      <c r="N11">
        <v>1.4880952380952379</v>
      </c>
      <c r="O11">
        <v>0</v>
      </c>
      <c r="P11">
        <v>0.74404761904761896</v>
      </c>
      <c r="Q11">
        <v>0.74404761904761896</v>
      </c>
      <c r="R11">
        <v>0.74404761904761896</v>
      </c>
      <c r="S11">
        <v>0</v>
      </c>
      <c r="T11">
        <v>0.74404761904761896</v>
      </c>
      <c r="U11">
        <v>0</v>
      </c>
      <c r="V11" s="26">
        <v>74.400000000000006</v>
      </c>
      <c r="W11" s="43">
        <f t="shared" si="0"/>
        <v>52.679773332143441</v>
      </c>
    </row>
    <row r="12" spans="1:23" x14ac:dyDescent="0.2">
      <c r="A12" s="41">
        <v>43054.708333333336</v>
      </c>
      <c r="B12" s="1">
        <v>8.7424155800940149</v>
      </c>
      <c r="C12" s="1">
        <v>3.9276337662400786</v>
      </c>
      <c r="D12" s="1"/>
      <c r="E12" s="1">
        <v>0.3472222222222448</v>
      </c>
      <c r="F12" s="1">
        <v>-1.775591759127533</v>
      </c>
      <c r="G12" s="1">
        <v>-0.35153899125203492</v>
      </c>
      <c r="H12">
        <v>0.69444444444448961</v>
      </c>
      <c r="I12" s="1">
        <v>1.6643750662235921</v>
      </c>
      <c r="J12" s="1"/>
      <c r="K12" s="1">
        <v>1.736111111111224</v>
      </c>
      <c r="L12">
        <v>9.4192694999146624</v>
      </c>
      <c r="M12">
        <v>7.2916666666671404</v>
      </c>
      <c r="N12">
        <v>0</v>
      </c>
      <c r="O12">
        <v>0</v>
      </c>
      <c r="P12">
        <v>0.3472222222222448</v>
      </c>
      <c r="Q12">
        <v>0.3472222222222448</v>
      </c>
      <c r="R12">
        <v>0.3472222222222448</v>
      </c>
      <c r="S12">
        <v>0.3472222222222448</v>
      </c>
      <c r="T12">
        <v>0</v>
      </c>
      <c r="U12">
        <v>0</v>
      </c>
      <c r="V12" s="26">
        <v>34.72</v>
      </c>
      <c r="W12" s="43">
        <f t="shared" si="0"/>
        <v>32.737674273204604</v>
      </c>
    </row>
    <row r="13" spans="1:23" x14ac:dyDescent="0.2">
      <c r="A13" s="41">
        <v>43061.708333333336</v>
      </c>
      <c r="B13" s="1">
        <v>1.6111371621965747</v>
      </c>
      <c r="C13" s="1">
        <v>1.0991565164019645</v>
      </c>
      <c r="D13" s="1"/>
      <c r="E13" s="1">
        <v>0.3472222222222166</v>
      </c>
      <c r="F13" s="1">
        <v>-2.3868879953760365</v>
      </c>
      <c r="G13" s="1">
        <v>-0.18782948734158397</v>
      </c>
      <c r="H13">
        <v>0.69444444444443321</v>
      </c>
      <c r="I13" s="1">
        <v>0.73516743700362985</v>
      </c>
      <c r="J13" s="1">
        <v>0.38154383023612126</v>
      </c>
      <c r="K13" s="1">
        <v>4.5138888888888165</v>
      </c>
      <c r="L13">
        <v>10.752688172043012</v>
      </c>
      <c r="M13">
        <v>6.5972222222221157</v>
      </c>
      <c r="N13">
        <v>0.69444444444443321</v>
      </c>
      <c r="O13">
        <v>0</v>
      </c>
      <c r="P13">
        <v>0.3472222222222166</v>
      </c>
      <c r="Q13">
        <v>0</v>
      </c>
      <c r="R13">
        <v>0.3472222222222166</v>
      </c>
      <c r="S13">
        <v>0</v>
      </c>
      <c r="T13">
        <v>0</v>
      </c>
      <c r="U13">
        <v>0</v>
      </c>
      <c r="V13" s="26">
        <v>34.72</v>
      </c>
      <c r="W13" s="43">
        <f t="shared" si="0"/>
        <v>25.546642301830129</v>
      </c>
    </row>
    <row r="14" spans="1:23" x14ac:dyDescent="0.2">
      <c r="A14" s="41">
        <v>43068.708333333336</v>
      </c>
      <c r="B14" s="1">
        <v>-0.97048996767607731</v>
      </c>
      <c r="C14" s="1">
        <v>1.5482983795544485</v>
      </c>
      <c r="D14" s="1"/>
      <c r="E14" s="1">
        <v>0</v>
      </c>
      <c r="F14" s="1">
        <v>-3.2919434323997474</v>
      </c>
      <c r="G14" s="1">
        <v>1.1456580876873346</v>
      </c>
      <c r="H14">
        <v>1.3888888888888946</v>
      </c>
      <c r="I14" s="1">
        <v>0.7478998481090251</v>
      </c>
      <c r="J14" s="1">
        <v>0.71764493173107446</v>
      </c>
      <c r="K14" s="1">
        <v>2.0833333333333419</v>
      </c>
      <c r="L14">
        <v>7.6047533708824018</v>
      </c>
      <c r="M14">
        <v>7.6388888888889195</v>
      </c>
      <c r="N14">
        <v>0</v>
      </c>
      <c r="O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26">
        <v>69.444444444444727</v>
      </c>
      <c r="W14" s="43">
        <f t="shared" si="0"/>
        <v>18.612932328999616</v>
      </c>
    </row>
    <row r="15" spans="1:23" x14ac:dyDescent="0.2">
      <c r="A15" s="41">
        <v>43075.708333333336</v>
      </c>
      <c r="B15" s="1">
        <v>7.8661738933821086</v>
      </c>
      <c r="C15" s="1">
        <v>0</v>
      </c>
      <c r="D15" s="1"/>
      <c r="E15" s="1">
        <v>0.79365079365079372</v>
      </c>
      <c r="F15" s="1">
        <v>-3.4462431267828406</v>
      </c>
      <c r="G15" s="1">
        <v>-0.33107915875930188</v>
      </c>
      <c r="H15">
        <v>2.3809523809523809</v>
      </c>
      <c r="I15" s="1">
        <v>1.109463236012378</v>
      </c>
      <c r="J15">
        <v>0.79365079365079372</v>
      </c>
      <c r="K15" s="1">
        <v>5.5555555555555554</v>
      </c>
      <c r="L15">
        <v>9.6219491380781683</v>
      </c>
      <c r="M15">
        <v>19.047619047619047</v>
      </c>
      <c r="N15">
        <v>0.79365079365079372</v>
      </c>
      <c r="O15">
        <v>0.79365079365079372</v>
      </c>
      <c r="P15">
        <v>0.79365079365079372</v>
      </c>
      <c r="Q15">
        <v>0.79365079365079372</v>
      </c>
      <c r="R15">
        <v>0.79365079365079372</v>
      </c>
      <c r="S15">
        <v>0</v>
      </c>
      <c r="T15">
        <v>0</v>
      </c>
      <c r="U15">
        <v>0</v>
      </c>
      <c r="V15" s="26">
        <v>79.365079365079367</v>
      </c>
      <c r="W15" s="43">
        <f t="shared" si="0"/>
        <v>47.359946521613033</v>
      </c>
    </row>
    <row r="16" spans="1:23" x14ac:dyDescent="0.2">
      <c r="A16" s="41">
        <v>43082.708333333336</v>
      </c>
      <c r="B16" s="1">
        <v>0.5861682186273709</v>
      </c>
      <c r="C16" s="1">
        <v>2.6235012969480471</v>
      </c>
      <c r="D16" s="1"/>
      <c r="E16" s="1">
        <v>0.34722222222223065</v>
      </c>
      <c r="F16" s="1">
        <v>-3.1857054816348911</v>
      </c>
      <c r="G16" s="1">
        <v>9.7754817759242982E-2</v>
      </c>
      <c r="H16">
        <v>0.6944444444444613</v>
      </c>
      <c r="I16" s="1">
        <v>1.586923521738586</v>
      </c>
      <c r="J16">
        <v>0.34722222222223065</v>
      </c>
      <c r="K16" s="1">
        <v>3.1250000000000759</v>
      </c>
      <c r="L16">
        <v>9.0032428742106152</v>
      </c>
      <c r="M16">
        <v>7.9861111111113061</v>
      </c>
      <c r="N16">
        <v>0.34722222222223065</v>
      </c>
      <c r="O16">
        <v>0.34722222222223065</v>
      </c>
      <c r="P16">
        <v>0</v>
      </c>
      <c r="R16">
        <v>0.34722222222223065</v>
      </c>
      <c r="S16">
        <v>0</v>
      </c>
      <c r="T16">
        <v>0</v>
      </c>
      <c r="U16">
        <v>0</v>
      </c>
      <c r="V16" s="26">
        <v>34.72</v>
      </c>
      <c r="W16" s="43">
        <f t="shared" si="0"/>
        <v>24.253551914315974</v>
      </c>
    </row>
    <row r="17" spans="1:23" x14ac:dyDescent="0.2">
      <c r="A17" s="41">
        <v>43089.708333333336</v>
      </c>
      <c r="B17" s="1">
        <v>1.0017102019060862</v>
      </c>
      <c r="C17" s="1">
        <v>3.6135477440574149</v>
      </c>
      <c r="D17" s="1"/>
      <c r="E17" s="1">
        <v>0.44642857142856018</v>
      </c>
      <c r="F17" s="1">
        <v>-3.2039133446938202</v>
      </c>
      <c r="G17" s="1">
        <v>-7.6081789169071368E-4</v>
      </c>
      <c r="H17">
        <v>0.89285714285712037</v>
      </c>
      <c r="I17" s="1">
        <v>2.1183363340711061</v>
      </c>
      <c r="J17" s="1"/>
      <c r="K17" s="1">
        <v>1.3392857142856807</v>
      </c>
      <c r="L17">
        <v>10.464669738863288</v>
      </c>
      <c r="M17">
        <v>7.5892857142855226</v>
      </c>
      <c r="N17">
        <v>0.44642857142856018</v>
      </c>
      <c r="O17">
        <v>0</v>
      </c>
      <c r="P17">
        <v>0</v>
      </c>
      <c r="R17">
        <v>0</v>
      </c>
      <c r="S17">
        <v>0</v>
      </c>
      <c r="T17">
        <v>0</v>
      </c>
      <c r="U17">
        <v>0</v>
      </c>
      <c r="V17" s="26">
        <v>44.64</v>
      </c>
      <c r="W17" s="43">
        <f t="shared" si="0"/>
        <v>24.707875570597828</v>
      </c>
    </row>
    <row r="18" spans="1:23" x14ac:dyDescent="0.2">
      <c r="A18" s="41">
        <v>43096.708333333336</v>
      </c>
      <c r="B18" s="1">
        <v>9.5823574837549987</v>
      </c>
      <c r="C18" s="1">
        <v>5.6870073947284085</v>
      </c>
      <c r="D18" s="1"/>
      <c r="E18" s="1">
        <v>0</v>
      </c>
      <c r="F18" s="1">
        <v>-1.4717233694647804</v>
      </c>
      <c r="G18" s="1">
        <v>-0.53190423819677246</v>
      </c>
      <c r="H18">
        <v>0.89285714285717677</v>
      </c>
      <c r="I18" s="1">
        <v>2.7097339650961767</v>
      </c>
      <c r="J18" s="1"/>
      <c r="K18" s="1">
        <v>1.339285714285765</v>
      </c>
      <c r="L18">
        <v>8.4378733572281934</v>
      </c>
      <c r="M18">
        <v>5.3571428571430602</v>
      </c>
      <c r="N18">
        <v>0.89285714285717677</v>
      </c>
      <c r="O18">
        <v>0</v>
      </c>
      <c r="P18">
        <v>0</v>
      </c>
      <c r="Q18">
        <v>0.44642857142858838</v>
      </c>
      <c r="R18">
        <v>0.44642857142858838</v>
      </c>
      <c r="S18">
        <v>0</v>
      </c>
      <c r="T18">
        <v>0</v>
      </c>
      <c r="U18">
        <v>0</v>
      </c>
      <c r="V18" s="26">
        <v>44.64</v>
      </c>
      <c r="W18" s="43">
        <f t="shared" si="0"/>
        <v>33.788344593146583</v>
      </c>
    </row>
    <row r="19" spans="1:23" x14ac:dyDescent="0.2">
      <c r="A19" s="41">
        <v>43103.708333333336</v>
      </c>
      <c r="B19" s="1">
        <v>1.459300759361136</v>
      </c>
      <c r="C19" s="1">
        <v>5.8019514010810758</v>
      </c>
      <c r="D19" s="1">
        <v>1.3325309594278836</v>
      </c>
      <c r="E19" s="1">
        <v>0</v>
      </c>
      <c r="F19" s="1">
        <v>1.272386638895125</v>
      </c>
      <c r="G19" s="1">
        <v>-0.36708287386199517</v>
      </c>
      <c r="H19">
        <v>0.44642857142857423</v>
      </c>
      <c r="I19" s="1">
        <v>0.85748208510713608</v>
      </c>
      <c r="J19" s="1"/>
      <c r="K19" s="1">
        <v>2.232142857142871</v>
      </c>
      <c r="L19">
        <v>6.6222904932582365</v>
      </c>
      <c r="M19">
        <v>5.3571428571428905</v>
      </c>
      <c r="N19">
        <v>0.89285714285714846</v>
      </c>
      <c r="O19">
        <v>0</v>
      </c>
      <c r="P19">
        <v>0</v>
      </c>
      <c r="R19">
        <v>0.44642857142857423</v>
      </c>
      <c r="S19">
        <v>0</v>
      </c>
      <c r="T19">
        <v>0</v>
      </c>
      <c r="U19">
        <v>0</v>
      </c>
      <c r="V19" s="26">
        <v>44.64</v>
      </c>
      <c r="W19" s="43">
        <f t="shared" si="0"/>
        <v>26.353859463268655</v>
      </c>
    </row>
    <row r="20" spans="1:23" x14ac:dyDescent="0.2">
      <c r="A20" s="41">
        <v>43110.708333333336</v>
      </c>
      <c r="B20" s="1">
        <v>1.4215480184094107</v>
      </c>
      <c r="C20" s="1">
        <v>3.1003751541905751</v>
      </c>
      <c r="D20" s="1"/>
      <c r="E20" s="1">
        <v>0</v>
      </c>
      <c r="F20" s="1">
        <v>-3.4240864598540766</v>
      </c>
      <c r="G20" s="1">
        <v>-0.11287864368729074</v>
      </c>
      <c r="H20">
        <v>0.31415343915343535</v>
      </c>
      <c r="I20" s="1">
        <v>0.76140874131488334</v>
      </c>
      <c r="J20" s="1">
        <v>0.7083362079509169</v>
      </c>
      <c r="K20" s="1">
        <v>2.8273809523809184</v>
      </c>
      <c r="L20">
        <v>8.8752346816862957</v>
      </c>
      <c r="M20">
        <v>4.712301587301531</v>
      </c>
      <c r="N20">
        <v>0.62830687830687071</v>
      </c>
      <c r="O20">
        <v>0</v>
      </c>
      <c r="P20">
        <v>0</v>
      </c>
      <c r="R20">
        <v>0.31415343915343535</v>
      </c>
      <c r="S20">
        <v>0</v>
      </c>
      <c r="T20">
        <v>0</v>
      </c>
      <c r="U20">
        <v>0</v>
      </c>
      <c r="V20" s="26">
        <v>31.42</v>
      </c>
      <c r="W20" s="43">
        <f t="shared" si="0"/>
        <v>20.126233996306905</v>
      </c>
    </row>
    <row r="21" spans="1:23" x14ac:dyDescent="0.2">
      <c r="A21" s="41">
        <v>43117.708333333336</v>
      </c>
      <c r="B21" s="1">
        <v>4.635177422222605</v>
      </c>
      <c r="C21" s="1">
        <v>4.0737396305619775</v>
      </c>
      <c r="D21" s="1">
        <v>1.265516826649522</v>
      </c>
      <c r="E21" s="1">
        <v>0</v>
      </c>
      <c r="F21" s="1">
        <v>0.28732547628523886</v>
      </c>
      <c r="G21" s="1">
        <v>7.0951409061484741E-2</v>
      </c>
      <c r="H21">
        <v>1.3888888888888664</v>
      </c>
      <c r="I21" s="1">
        <v>2.4237567500436423</v>
      </c>
      <c r="J21" s="1"/>
      <c r="K21" s="1">
        <v>4.8611111111110326</v>
      </c>
      <c r="L21">
        <v>10.293992148830862</v>
      </c>
      <c r="M21">
        <v>15.27777777777753</v>
      </c>
      <c r="N21">
        <v>0</v>
      </c>
      <c r="O21">
        <v>0.69444444444443321</v>
      </c>
      <c r="P21">
        <v>0</v>
      </c>
      <c r="R21">
        <v>0.69444444444443321</v>
      </c>
      <c r="S21">
        <v>0</v>
      </c>
      <c r="T21">
        <v>0</v>
      </c>
      <c r="U21">
        <v>0</v>
      </c>
      <c r="V21" s="26">
        <v>69.44</v>
      </c>
      <c r="W21" s="43">
        <f t="shared" si="0"/>
        <v>45.967126330321626</v>
      </c>
    </row>
    <row r="22" spans="1:23" x14ac:dyDescent="0.2">
      <c r="A22" s="41">
        <v>43124.708333333336</v>
      </c>
      <c r="B22" s="1">
        <v>-0.54359597883079691</v>
      </c>
      <c r="C22" s="1">
        <v>1.0267491590820119</v>
      </c>
      <c r="D22" s="1"/>
      <c r="E22" s="1">
        <v>0</v>
      </c>
      <c r="F22" s="1">
        <v>-0.82903268512017236</v>
      </c>
      <c r="G22" s="1">
        <v>-0.35398594609287554</v>
      </c>
      <c r="H22">
        <v>0.39682539682540247</v>
      </c>
      <c r="I22" s="1">
        <v>0.81112742036957464</v>
      </c>
      <c r="J22" s="1">
        <v>0.44380185845115028</v>
      </c>
      <c r="K22" s="1">
        <v>0.39682539682540247</v>
      </c>
      <c r="L22">
        <v>10.806024918928143</v>
      </c>
      <c r="M22">
        <v>5.5555555555556335</v>
      </c>
      <c r="N22">
        <v>0.79365079365080493</v>
      </c>
      <c r="O22">
        <v>0</v>
      </c>
      <c r="P22">
        <v>0</v>
      </c>
      <c r="R22">
        <v>0.39682539682540247</v>
      </c>
      <c r="S22">
        <v>0</v>
      </c>
      <c r="T22">
        <v>0.39682539682540247</v>
      </c>
      <c r="U22">
        <v>0</v>
      </c>
      <c r="V22" s="26">
        <v>39.68</v>
      </c>
      <c r="W22" s="43">
        <f t="shared" si="0"/>
        <v>18.900771286469681</v>
      </c>
    </row>
    <row r="23" spans="1:23" x14ac:dyDescent="0.2">
      <c r="A23" s="41">
        <v>43131.708333333336</v>
      </c>
      <c r="B23" s="1">
        <v>5.4079924939058284</v>
      </c>
      <c r="C23" s="1">
        <v>5.078650141341706</v>
      </c>
      <c r="D23" s="1"/>
      <c r="E23" s="1">
        <v>0</v>
      </c>
      <c r="F23" s="1">
        <v>2.9500356766741151</v>
      </c>
      <c r="G23" s="1">
        <v>0.34386912439796907</v>
      </c>
      <c r="H23">
        <v>1.3392857142857089</v>
      </c>
      <c r="I23" s="1">
        <v>1.8317326878331939</v>
      </c>
      <c r="J23" s="1">
        <v>1.1601298911294846</v>
      </c>
      <c r="K23" s="1">
        <v>4.0178571428571264</v>
      </c>
      <c r="L23">
        <v>12.502133469875407</v>
      </c>
      <c r="M23">
        <v>30.803571428571303</v>
      </c>
      <c r="N23">
        <v>2.6785714285714177</v>
      </c>
      <c r="O23">
        <v>0</v>
      </c>
      <c r="P23">
        <v>0</v>
      </c>
      <c r="R23">
        <v>1.3392857142857089</v>
      </c>
      <c r="S23">
        <v>0</v>
      </c>
      <c r="T23">
        <v>0</v>
      </c>
      <c r="U23">
        <v>0</v>
      </c>
      <c r="V23" s="26">
        <v>133.93</v>
      </c>
      <c r="W23" s="43">
        <f t="shared" si="0"/>
        <v>69.453114913728967</v>
      </c>
    </row>
    <row r="24" spans="1:23" x14ac:dyDescent="0.2">
      <c r="A24" s="41">
        <v>43138.708333333336</v>
      </c>
      <c r="B24" s="1">
        <v>5.253102854233096</v>
      </c>
      <c r="C24" s="1">
        <v>3.2586576073675921</v>
      </c>
      <c r="D24" s="1"/>
      <c r="E24" s="1">
        <v>0.44642857142856018</v>
      </c>
      <c r="F24" s="1">
        <v>0.35127602234143496</v>
      </c>
      <c r="G24" s="1">
        <v>-0.32838545216980497</v>
      </c>
      <c r="H24">
        <v>0.89285714285712037</v>
      </c>
      <c r="I24" s="1">
        <v>2.4835680587458158</v>
      </c>
      <c r="J24" s="1">
        <v>0.37186159914923228</v>
      </c>
      <c r="K24" s="1">
        <v>4.017857142857042</v>
      </c>
      <c r="L24">
        <v>10.229988052568697</v>
      </c>
      <c r="M24">
        <v>9.3749999999997637</v>
      </c>
      <c r="O24">
        <v>0</v>
      </c>
      <c r="P24">
        <v>0.44642857142856018</v>
      </c>
      <c r="R24">
        <v>0.44642857142856018</v>
      </c>
      <c r="S24">
        <v>0</v>
      </c>
      <c r="T24">
        <v>0</v>
      </c>
      <c r="U24">
        <v>0</v>
      </c>
      <c r="V24" s="26">
        <v>44.64</v>
      </c>
      <c r="W24" s="43">
        <f t="shared" si="0"/>
        <v>37.245068742235674</v>
      </c>
    </row>
    <row r="26" spans="1:23" x14ac:dyDescent="0.2">
      <c r="A26" s="44" t="s">
        <v>153</v>
      </c>
      <c r="B26">
        <f>AVERAGE(B2:B24)</f>
        <v>7.6952916092784225</v>
      </c>
      <c r="C26">
        <f t="shared" ref="C26:U26" si="1">AVERAGE(C2:C24)</f>
        <v>3.0682322216187048</v>
      </c>
      <c r="D26">
        <f t="shared" si="1"/>
        <v>0.21981499245452582</v>
      </c>
      <c r="E26">
        <f t="shared" si="1"/>
        <v>-0.68952444400888036</v>
      </c>
      <c r="F26">
        <f t="shared" si="1"/>
        <v>-0.95123472938356468</v>
      </c>
      <c r="G26">
        <f t="shared" si="1"/>
        <v>2.5993139979407082E-4</v>
      </c>
      <c r="H26">
        <f t="shared" si="1"/>
        <v>0.9171075837742515</v>
      </c>
      <c r="I26">
        <f t="shared" si="1"/>
        <v>1.7716322864751437</v>
      </c>
      <c r="J26">
        <f t="shared" si="1"/>
        <v>0.28375124348374553</v>
      </c>
      <c r="K26">
        <f t="shared" si="1"/>
        <v>1.7512334013420296</v>
      </c>
      <c r="L26">
        <f t="shared" si="1"/>
        <v>8.9037879382383238</v>
      </c>
      <c r="M26">
        <f t="shared" si="1"/>
        <v>10.337301587301585</v>
      </c>
      <c r="N26">
        <f t="shared" si="1"/>
        <v>0.68972033257747678</v>
      </c>
      <c r="O26">
        <f t="shared" si="1"/>
        <v>0.12235449735449716</v>
      </c>
      <c r="P26">
        <f t="shared" si="1"/>
        <v>0.1913265306122453</v>
      </c>
      <c r="Q26">
        <f t="shared" si="1"/>
        <v>0.33304988662132085</v>
      </c>
      <c r="R26">
        <f t="shared" si="1"/>
        <v>0.48390652557319319</v>
      </c>
      <c r="S26">
        <f t="shared" si="1"/>
        <v>2.3148148148149653E-2</v>
      </c>
      <c r="T26">
        <f t="shared" si="1"/>
        <v>7.6058201058201422E-2</v>
      </c>
      <c r="U26">
        <f t="shared" si="1"/>
        <v>0</v>
      </c>
      <c r="V26" s="47">
        <f>SUM(B26:U26)</f>
        <v>35.227217743919176</v>
      </c>
    </row>
    <row r="27" spans="1:23" x14ac:dyDescent="0.2">
      <c r="A27" t="s">
        <v>152</v>
      </c>
      <c r="B27" s="24">
        <f>(B26/$V$26)*100</f>
        <v>21.844732857470024</v>
      </c>
      <c r="C27" s="24">
        <f t="shared" ref="C27:U27" si="2">(C26/$V$26)*100</f>
        <v>8.7098340945428046</v>
      </c>
      <c r="D27" s="24">
        <f t="shared" si="2"/>
        <v>0.62399192026020744</v>
      </c>
      <c r="E27" s="24">
        <f t="shared" si="2"/>
        <v>-1.9573627671118139</v>
      </c>
      <c r="F27" s="24">
        <f t="shared" si="2"/>
        <v>-2.7002834464489154</v>
      </c>
      <c r="G27" s="24">
        <f t="shared" si="2"/>
        <v>7.378709317426564E-4</v>
      </c>
      <c r="H27" s="24">
        <f t="shared" si="2"/>
        <v>2.6034062367373876</v>
      </c>
      <c r="I27" s="24">
        <f t="shared" si="2"/>
        <v>5.0291575660441072</v>
      </c>
      <c r="J27" s="25">
        <f t="shared" si="2"/>
        <v>0.80548865807810177</v>
      </c>
      <c r="K27" s="25">
        <f t="shared" si="2"/>
        <v>4.9712509630265158</v>
      </c>
      <c r="L27" s="45">
        <f t="shared" si="2"/>
        <v>25.275308436117612</v>
      </c>
      <c r="M27" s="25">
        <f t="shared" si="2"/>
        <v>29.344643855917298</v>
      </c>
      <c r="N27" s="46">
        <f t="shared" si="2"/>
        <v>1.957918838755111</v>
      </c>
      <c r="O27" s="46">
        <f t="shared" si="2"/>
        <v>0.34732943783395342</v>
      </c>
      <c r="P27" s="46">
        <f t="shared" si="2"/>
        <v>0.54312132170946581</v>
      </c>
      <c r="Q27" s="46">
        <f t="shared" si="2"/>
        <v>0.94543341186463981</v>
      </c>
      <c r="R27" s="46">
        <f t="shared" si="2"/>
        <v>1.3736722811631179</v>
      </c>
      <c r="S27" s="46">
        <f t="shared" si="2"/>
        <v>6.5710974725346913E-2</v>
      </c>
      <c r="T27" s="46">
        <f>(T26/$V$26)*100</f>
        <v>0.2159074883832697</v>
      </c>
      <c r="U27" s="46">
        <f t="shared" si="2"/>
        <v>0</v>
      </c>
      <c r="V27">
        <f>(V26/$V$26)*100</f>
        <v>100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"/>
  <sheetViews>
    <sheetView topLeftCell="A172" workbookViewId="0">
      <selection activeCell="L32" sqref="L32"/>
    </sheetView>
  </sheetViews>
  <sheetFormatPr defaultRowHeight="12.75" x14ac:dyDescent="0.2"/>
  <cols>
    <col min="1" max="1" width="14.7109375" bestFit="1" customWidth="1"/>
  </cols>
  <sheetData>
    <row r="1" spans="1:4" x14ac:dyDescent="0.2">
      <c r="A1" s="5" t="s">
        <v>67</v>
      </c>
      <c r="B1" s="5" t="s">
        <v>69</v>
      </c>
      <c r="C1" s="5" t="s">
        <v>68</v>
      </c>
      <c r="D1" s="5" t="s">
        <v>80</v>
      </c>
    </row>
    <row r="2" spans="1:4" x14ac:dyDescent="0.2">
      <c r="A2" s="10">
        <v>42984.708333333336</v>
      </c>
      <c r="B2" s="10" t="s">
        <v>23</v>
      </c>
      <c r="C2" s="1">
        <v>16.580727654339107</v>
      </c>
      <c r="D2">
        <v>191.9720767888322</v>
      </c>
    </row>
    <row r="3" spans="1:4" x14ac:dyDescent="0.2">
      <c r="A3" s="10">
        <v>42991.708333333336</v>
      </c>
      <c r="B3" s="10" t="s">
        <v>23</v>
      </c>
      <c r="C3" s="1">
        <v>10.628989170093666</v>
      </c>
      <c r="D3">
        <v>79.365079365077676</v>
      </c>
    </row>
    <row r="4" spans="1:4" x14ac:dyDescent="0.2">
      <c r="A4" s="10">
        <v>42998.708333333336</v>
      </c>
      <c r="B4" s="10" t="s">
        <v>23</v>
      </c>
      <c r="C4" s="1">
        <v>18.295298864924163</v>
      </c>
      <c r="D4">
        <v>208.3333333333342</v>
      </c>
    </row>
    <row r="5" spans="1:4" x14ac:dyDescent="0.2">
      <c r="A5" s="10">
        <v>43005.708333333336</v>
      </c>
      <c r="B5" s="10" t="s">
        <v>23</v>
      </c>
      <c r="C5" s="1">
        <v>8.1091822117886299</v>
      </c>
      <c r="D5">
        <v>64.47773038388965</v>
      </c>
    </row>
    <row r="6" spans="1:4" x14ac:dyDescent="0.2">
      <c r="A6" s="10">
        <v>43012.708333333336</v>
      </c>
      <c r="B6" s="10" t="s">
        <v>23</v>
      </c>
      <c r="C6" s="1">
        <v>11.457399072111</v>
      </c>
      <c r="D6">
        <v>99.196508282908439</v>
      </c>
    </row>
    <row r="7" spans="1:4" x14ac:dyDescent="0.2">
      <c r="A7" s="10">
        <v>43019.708333333336</v>
      </c>
      <c r="B7" s="10" t="s">
        <v>23</v>
      </c>
      <c r="C7" s="1">
        <v>7.7701554212418253</v>
      </c>
      <c r="D7">
        <v>79.349335449315319</v>
      </c>
    </row>
    <row r="8" spans="1:4" x14ac:dyDescent="0.2">
      <c r="A8" s="10">
        <v>43026.708333333336</v>
      </c>
      <c r="B8" s="10" t="s">
        <v>23</v>
      </c>
      <c r="C8" s="1">
        <v>8.1595166342637437</v>
      </c>
      <c r="D8">
        <v>39.670732916791202</v>
      </c>
    </row>
    <row r="9" spans="1:4" x14ac:dyDescent="0.2">
      <c r="A9" s="10">
        <v>43034.333333333336</v>
      </c>
      <c r="B9" s="10" t="s">
        <v>23</v>
      </c>
      <c r="C9" s="1">
        <v>6.7120766149664401</v>
      </c>
      <c r="D9">
        <v>54.629882545752004</v>
      </c>
    </row>
    <row r="10" spans="1:4" x14ac:dyDescent="0.2">
      <c r="A10" s="10">
        <v>43040.708333333336</v>
      </c>
      <c r="B10" s="10" t="s">
        <v>23</v>
      </c>
      <c r="C10" s="1">
        <v>5.1525279902166288</v>
      </c>
      <c r="D10">
        <v>44.642857142856016</v>
      </c>
    </row>
    <row r="11" spans="1:4" x14ac:dyDescent="0.2">
      <c r="A11" s="10">
        <v>43047.708333333336</v>
      </c>
      <c r="B11" s="10" t="s">
        <v>23</v>
      </c>
      <c r="C11" s="1">
        <v>6.1082843150151254</v>
      </c>
      <c r="D11">
        <v>24.801587301587301</v>
      </c>
    </row>
    <row r="12" spans="1:4" x14ac:dyDescent="0.2">
      <c r="A12" s="10">
        <v>43054.708333333336</v>
      </c>
      <c r="B12" s="10" t="s">
        <v>23</v>
      </c>
      <c r="C12" s="1">
        <v>7.3049268251736139</v>
      </c>
      <c r="D12">
        <v>66.137566137565202</v>
      </c>
    </row>
    <row r="13" spans="1:4" x14ac:dyDescent="0.2">
      <c r="A13" s="10">
        <v>43061.708333333336</v>
      </c>
      <c r="B13" s="10" t="s">
        <v>23</v>
      </c>
      <c r="C13" s="1">
        <v>1.5544392641833149</v>
      </c>
      <c r="D13">
        <v>34.722222222223067</v>
      </c>
    </row>
    <row r="14" spans="1:4" x14ac:dyDescent="0.2">
      <c r="A14" s="10">
        <v>43068.708333333336</v>
      </c>
      <c r="B14" s="10" t="s">
        <v>23</v>
      </c>
      <c r="C14" s="1">
        <v>0.2770102374755265</v>
      </c>
      <c r="D14">
        <v>128.96825396825508</v>
      </c>
    </row>
    <row r="15" spans="1:4" x14ac:dyDescent="0.2">
      <c r="A15" s="10">
        <v>43075.708333333336</v>
      </c>
      <c r="B15" s="10" t="s">
        <v>23</v>
      </c>
      <c r="C15" s="1">
        <v>3.3617779580849758</v>
      </c>
      <c r="D15">
        <v>183.53174603174688</v>
      </c>
    </row>
    <row r="16" spans="1:4" x14ac:dyDescent="0.2">
      <c r="A16" s="10">
        <v>43082.708333333336</v>
      </c>
      <c r="B16" s="10" t="s">
        <v>23</v>
      </c>
      <c r="C16" s="1">
        <v>1.0584835432714719</v>
      </c>
      <c r="D16">
        <v>34.722222222223067</v>
      </c>
    </row>
    <row r="17" spans="1:4" x14ac:dyDescent="0.2">
      <c r="A17" s="10">
        <v>43089.708333333336</v>
      </c>
      <c r="B17" s="10" t="s">
        <v>23</v>
      </c>
      <c r="C17" s="1">
        <v>-0.27272771778374061</v>
      </c>
      <c r="D17">
        <v>54.563492063491779</v>
      </c>
    </row>
    <row r="18" spans="1:4" x14ac:dyDescent="0.2">
      <c r="A18" s="10">
        <v>43096.708333333336</v>
      </c>
      <c r="B18" s="10" t="s">
        <v>23</v>
      </c>
      <c r="C18" s="1">
        <v>8.1505713586833348</v>
      </c>
      <c r="D18">
        <v>57.870370370369898</v>
      </c>
    </row>
    <row r="19" spans="1:4" x14ac:dyDescent="0.2">
      <c r="A19" s="10">
        <v>43103.708333333336</v>
      </c>
      <c r="B19" s="10" t="s">
        <v>23</v>
      </c>
      <c r="C19" s="1">
        <v>2.9965788798674673</v>
      </c>
      <c r="D19">
        <v>24.801587301588711</v>
      </c>
    </row>
    <row r="20" spans="1:4" x14ac:dyDescent="0.2">
      <c r="A20" s="10">
        <v>43110.708333333336</v>
      </c>
      <c r="B20" s="10" t="s">
        <v>23</v>
      </c>
      <c r="C20" s="1">
        <v>0.15121066679754799</v>
      </c>
      <c r="D20">
        <v>64.484126984127542</v>
      </c>
    </row>
    <row r="21" spans="1:4" x14ac:dyDescent="0.2">
      <c r="A21" s="10">
        <v>43117.708333333336</v>
      </c>
      <c r="B21" s="10" t="s">
        <v>23</v>
      </c>
      <c r="C21" s="1">
        <v>3.6156270864707571</v>
      </c>
      <c r="D21">
        <v>24.801587301587301</v>
      </c>
    </row>
    <row r="22" spans="1:4" x14ac:dyDescent="0.2">
      <c r="A22" s="10">
        <v>43124.708333333336</v>
      </c>
      <c r="B22" s="10" t="s">
        <v>23</v>
      </c>
      <c r="C22" s="1">
        <v>-0.4591748678487767</v>
      </c>
      <c r="D22">
        <v>34.72222222222166</v>
      </c>
    </row>
    <row r="23" spans="1:4" x14ac:dyDescent="0.2">
      <c r="A23" s="10">
        <v>43131.708333333336</v>
      </c>
      <c r="B23" s="10" t="s">
        <v>23</v>
      </c>
      <c r="C23" s="1">
        <v>2.5640310774600863</v>
      </c>
      <c r="D23">
        <v>69.444444444444727</v>
      </c>
    </row>
    <row r="24" spans="1:4" x14ac:dyDescent="0.2">
      <c r="A24" s="10">
        <v>43138.708333333336</v>
      </c>
      <c r="B24" s="10" t="s">
        <v>23</v>
      </c>
      <c r="C24" s="1">
        <v>2.4456160795978725</v>
      </c>
      <c r="D24">
        <v>59.523809523808957</v>
      </c>
    </row>
    <row r="25" spans="1:4" x14ac:dyDescent="0.2">
      <c r="A25" s="10">
        <v>42984.708333333336</v>
      </c>
      <c r="B25" s="10" t="s">
        <v>27</v>
      </c>
      <c r="C25">
        <v>-0.83198308460373305</v>
      </c>
      <c r="D25">
        <v>191.9720767888322</v>
      </c>
    </row>
    <row r="26" spans="1:4" x14ac:dyDescent="0.2">
      <c r="A26" s="10">
        <v>42991.708333333336</v>
      </c>
      <c r="B26" s="10" t="s">
        <v>27</v>
      </c>
      <c r="C26">
        <v>1.8626876202264726</v>
      </c>
      <c r="D26">
        <v>79.365079365077676</v>
      </c>
    </row>
    <row r="27" spans="1:4" x14ac:dyDescent="0.2">
      <c r="A27" s="10">
        <v>42998.708333333336</v>
      </c>
      <c r="B27" s="10" t="s">
        <v>27</v>
      </c>
      <c r="C27">
        <v>2.2977770773263817</v>
      </c>
      <c r="D27">
        <v>208.3333333333342</v>
      </c>
    </row>
    <row r="28" spans="1:4" x14ac:dyDescent="0.2">
      <c r="A28" s="10">
        <v>43005.708333333336</v>
      </c>
      <c r="B28" s="10" t="s">
        <v>27</v>
      </c>
      <c r="C28">
        <v>4.6238797518748305</v>
      </c>
      <c r="D28">
        <v>64.47773038388965</v>
      </c>
    </row>
    <row r="29" spans="1:4" x14ac:dyDescent="0.2">
      <c r="A29" s="10">
        <v>43012.708333333336</v>
      </c>
      <c r="B29" s="10" t="s">
        <v>27</v>
      </c>
      <c r="C29">
        <v>3.98351616684266</v>
      </c>
      <c r="D29">
        <v>99.196508282908439</v>
      </c>
    </row>
    <row r="30" spans="1:4" x14ac:dyDescent="0.2">
      <c r="A30" s="10">
        <v>43019.708333333336</v>
      </c>
      <c r="B30" s="10" t="s">
        <v>27</v>
      </c>
      <c r="C30">
        <v>4.3971941245011168</v>
      </c>
      <c r="D30">
        <v>79.349335449315319</v>
      </c>
    </row>
    <row r="31" spans="1:4" x14ac:dyDescent="0.2">
      <c r="A31" s="10">
        <v>43026.708333333336</v>
      </c>
      <c r="B31" s="10" t="s">
        <v>27</v>
      </c>
      <c r="C31">
        <v>8.3610653931366858</v>
      </c>
      <c r="D31">
        <v>39.670732916791202</v>
      </c>
    </row>
    <row r="32" spans="1:4" x14ac:dyDescent="0.2">
      <c r="A32" s="10">
        <v>43034.333333333336</v>
      </c>
      <c r="B32" s="10" t="s">
        <v>27</v>
      </c>
      <c r="C32">
        <v>6.8028123431222127</v>
      </c>
      <c r="D32">
        <v>54.629882545752004</v>
      </c>
    </row>
    <row r="33" spans="1:4" x14ac:dyDescent="0.2">
      <c r="A33" s="10">
        <v>43040.708333333336</v>
      </c>
      <c r="B33" s="10" t="s">
        <v>27</v>
      </c>
      <c r="C33" s="1">
        <v>3.3031609053194773</v>
      </c>
      <c r="D33">
        <v>44.642857142856016</v>
      </c>
    </row>
    <row r="34" spans="1:4" x14ac:dyDescent="0.2">
      <c r="A34" s="10">
        <v>43047.708333333336</v>
      </c>
      <c r="B34" s="10" t="s">
        <v>27</v>
      </c>
      <c r="C34" s="1">
        <v>5.2127296988863492</v>
      </c>
      <c r="D34">
        <v>24.801587301587301</v>
      </c>
    </row>
    <row r="35" spans="1:4" x14ac:dyDescent="0.2">
      <c r="A35" s="10">
        <v>43054.708333333336</v>
      </c>
      <c r="B35" s="10" t="s">
        <v>27</v>
      </c>
      <c r="C35" s="1">
        <v>3.2147013097751622</v>
      </c>
      <c r="D35">
        <v>66.137566137565202</v>
      </c>
    </row>
    <row r="36" spans="1:4" x14ac:dyDescent="0.2">
      <c r="A36" s="10">
        <v>43061.708333333336</v>
      </c>
      <c r="B36" s="10" t="s">
        <v>27</v>
      </c>
      <c r="C36" s="1">
        <v>2.8026423744526059</v>
      </c>
      <c r="D36">
        <v>34.722222222223067</v>
      </c>
    </row>
    <row r="37" spans="1:4" x14ac:dyDescent="0.2">
      <c r="A37" s="10">
        <v>43068.708333333336</v>
      </c>
      <c r="B37" s="10" t="s">
        <v>27</v>
      </c>
      <c r="C37" s="1">
        <v>6.6159460245262496</v>
      </c>
      <c r="D37">
        <v>128.96825396825508</v>
      </c>
    </row>
    <row r="38" spans="1:4" x14ac:dyDescent="0.2">
      <c r="A38" s="10">
        <v>43075.708333333336</v>
      </c>
      <c r="B38" s="10" t="s">
        <v>27</v>
      </c>
      <c r="C38" s="1">
        <v>0.48002846068337363</v>
      </c>
      <c r="D38">
        <v>183.53174603174688</v>
      </c>
    </row>
    <row r="39" spans="1:4" x14ac:dyDescent="0.2">
      <c r="A39" s="10">
        <v>43082.708333333336</v>
      </c>
      <c r="B39" s="10" t="s">
        <v>27</v>
      </c>
      <c r="C39" s="1">
        <v>2.053492377291259</v>
      </c>
      <c r="D39">
        <v>34.722222222223067</v>
      </c>
    </row>
    <row r="40" spans="1:4" x14ac:dyDescent="0.2">
      <c r="A40" s="10">
        <v>43089.708333333336</v>
      </c>
      <c r="B40" s="10" t="s">
        <v>27</v>
      </c>
      <c r="C40" s="1">
        <v>1.8878014357378281</v>
      </c>
      <c r="D40">
        <v>54.563492063491779</v>
      </c>
    </row>
    <row r="41" spans="1:4" x14ac:dyDescent="0.2">
      <c r="A41" s="10">
        <v>43096.708333333336</v>
      </c>
      <c r="B41" s="10" t="s">
        <v>27</v>
      </c>
      <c r="C41" s="1">
        <v>2.6194317991006364</v>
      </c>
      <c r="D41">
        <v>57.870370370369898</v>
      </c>
    </row>
    <row r="42" spans="1:4" x14ac:dyDescent="0.2">
      <c r="A42" s="10">
        <v>43103.708333333336</v>
      </c>
      <c r="B42" s="10" t="s">
        <v>27</v>
      </c>
      <c r="C42" s="1">
        <v>2.2433493421371127</v>
      </c>
      <c r="D42">
        <v>24.801587301588711</v>
      </c>
    </row>
    <row r="43" spans="1:4" x14ac:dyDescent="0.2">
      <c r="A43" s="10">
        <v>43110.708333333336</v>
      </c>
      <c r="B43" s="10" t="s">
        <v>27</v>
      </c>
      <c r="C43" s="1">
        <v>0.86869817991072074</v>
      </c>
      <c r="D43">
        <v>64.484126984127542</v>
      </c>
    </row>
    <row r="44" spans="1:4" x14ac:dyDescent="0.2">
      <c r="A44" s="10">
        <v>43117.708333333336</v>
      </c>
      <c r="B44" s="10" t="s">
        <v>27</v>
      </c>
      <c r="C44" s="1">
        <v>3.8986977552686617</v>
      </c>
      <c r="D44">
        <v>24.801587301587301</v>
      </c>
    </row>
    <row r="45" spans="1:4" x14ac:dyDescent="0.2">
      <c r="A45" s="10">
        <v>43124.708333333336</v>
      </c>
      <c r="B45" s="10" t="s">
        <v>27</v>
      </c>
      <c r="C45" s="1">
        <v>0.93801628339028797</v>
      </c>
      <c r="D45">
        <v>34.72222222222166</v>
      </c>
    </row>
    <row r="46" spans="1:4" x14ac:dyDescent="0.2">
      <c r="A46" s="10">
        <v>43131.708333333336</v>
      </c>
      <c r="B46" s="10" t="s">
        <v>27</v>
      </c>
      <c r="C46" s="1">
        <v>1.9347521532386105</v>
      </c>
      <c r="D46">
        <v>69.444444444444727</v>
      </c>
    </row>
    <row r="47" spans="1:4" x14ac:dyDescent="0.2">
      <c r="A47" s="10">
        <v>43138.708333333336</v>
      </c>
      <c r="B47" s="10" t="s">
        <v>27</v>
      </c>
      <c r="C47" s="1">
        <v>3.9632631605322919</v>
      </c>
      <c r="D47">
        <v>59.523809523808957</v>
      </c>
    </row>
    <row r="48" spans="1:4" x14ac:dyDescent="0.2">
      <c r="A48" s="10">
        <v>42984.708333333336</v>
      </c>
      <c r="B48" s="10" t="s">
        <v>57</v>
      </c>
      <c r="C48">
        <v>-0.20788744563753153</v>
      </c>
      <c r="D48">
        <v>191.9720767888322</v>
      </c>
    </row>
    <row r="49" spans="1:4" x14ac:dyDescent="0.2">
      <c r="A49" s="10">
        <v>42991.708333333336</v>
      </c>
      <c r="B49" s="10" t="s">
        <v>57</v>
      </c>
      <c r="C49">
        <v>-4.8500685127525721E-2</v>
      </c>
      <c r="D49">
        <v>79.365079365077676</v>
      </c>
    </row>
    <row r="50" spans="1:4" x14ac:dyDescent="0.2">
      <c r="A50" s="10">
        <v>42998.708333333336</v>
      </c>
      <c r="B50" s="10" t="s">
        <v>57</v>
      </c>
      <c r="C50">
        <v>-0.43527795573359329</v>
      </c>
      <c r="D50">
        <v>208.3333333333342</v>
      </c>
    </row>
    <row r="51" spans="1:4" x14ac:dyDescent="0.2">
      <c r="A51" s="10">
        <v>43005.708333333336</v>
      </c>
      <c r="B51" s="10" t="s">
        <v>57</v>
      </c>
      <c r="C51">
        <v>-0.51487736715632937</v>
      </c>
      <c r="D51">
        <v>64.47773038388965</v>
      </c>
    </row>
    <row r="52" spans="1:4" x14ac:dyDescent="0.2">
      <c r="A52" s="10">
        <v>43012.708333333336</v>
      </c>
      <c r="B52" s="10" t="s">
        <v>57</v>
      </c>
      <c r="C52">
        <v>-5.8989803022978154E-2</v>
      </c>
      <c r="D52">
        <v>99.196508282908439</v>
      </c>
    </row>
    <row r="53" spans="1:4" x14ac:dyDescent="0.2">
      <c r="A53" s="10">
        <v>43019.708333333336</v>
      </c>
      <c r="B53" s="10" t="s">
        <v>57</v>
      </c>
      <c r="C53">
        <v>-0.42029907613663631</v>
      </c>
      <c r="D53">
        <v>79.349335449315319</v>
      </c>
    </row>
    <row r="54" spans="1:4" x14ac:dyDescent="0.2">
      <c r="A54" s="10">
        <v>43026.708333333336</v>
      </c>
      <c r="B54" s="10" t="s">
        <v>57</v>
      </c>
      <c r="C54">
        <v>-0.46350394630253905</v>
      </c>
      <c r="D54">
        <v>39.670732916791202</v>
      </c>
    </row>
    <row r="55" spans="1:4" x14ac:dyDescent="0.2">
      <c r="A55" s="10">
        <v>43034.333333333336</v>
      </c>
      <c r="B55" s="10" t="s">
        <v>57</v>
      </c>
      <c r="C55">
        <v>-0.6323030571586572</v>
      </c>
      <c r="D55">
        <v>54.629882545752004</v>
      </c>
    </row>
    <row r="56" spans="1:4" x14ac:dyDescent="0.2">
      <c r="A56" s="10">
        <v>43040.708333333336</v>
      </c>
      <c r="B56" s="10" t="s">
        <v>57</v>
      </c>
      <c r="C56" s="1">
        <v>1.5938720954243137</v>
      </c>
      <c r="D56">
        <v>44.642857142856016</v>
      </c>
    </row>
    <row r="57" spans="1:4" x14ac:dyDescent="0.2">
      <c r="A57" s="10">
        <v>43047.708333333336</v>
      </c>
      <c r="B57" s="10" t="s">
        <v>57</v>
      </c>
      <c r="C57" s="1">
        <v>1.4626895453733899</v>
      </c>
      <c r="D57">
        <v>24.801587301587301</v>
      </c>
    </row>
    <row r="58" spans="1:4" x14ac:dyDescent="0.2">
      <c r="A58" s="10">
        <v>43054.708333333336</v>
      </c>
      <c r="B58" s="10" t="s">
        <v>57</v>
      </c>
      <c r="C58" s="1"/>
      <c r="D58">
        <v>66.137566137565202</v>
      </c>
    </row>
    <row r="59" spans="1:4" x14ac:dyDescent="0.2">
      <c r="A59" s="10">
        <v>43061.708333333336</v>
      </c>
      <c r="B59" s="10" t="s">
        <v>57</v>
      </c>
      <c r="C59" s="1"/>
      <c r="D59">
        <v>34.722222222223067</v>
      </c>
    </row>
    <row r="60" spans="1:4" x14ac:dyDescent="0.2">
      <c r="A60" s="10">
        <v>43068.708333333336</v>
      </c>
      <c r="B60" s="10" t="s">
        <v>57</v>
      </c>
      <c r="C60" s="1"/>
      <c r="D60">
        <v>128.96825396825508</v>
      </c>
    </row>
    <row r="61" spans="1:4" x14ac:dyDescent="0.2">
      <c r="A61" s="10">
        <v>43075.708333333336</v>
      </c>
      <c r="B61" s="10" t="s">
        <v>57</v>
      </c>
      <c r="C61" s="1"/>
      <c r="D61">
        <v>183.53174603174688</v>
      </c>
    </row>
    <row r="62" spans="1:4" x14ac:dyDescent="0.2">
      <c r="A62" s="10">
        <v>43082.708333333336</v>
      </c>
      <c r="B62" s="10" t="s">
        <v>57</v>
      </c>
      <c r="C62" s="1">
        <v>1.910293453219549</v>
      </c>
      <c r="D62">
        <v>34.722222222223067</v>
      </c>
    </row>
    <row r="63" spans="1:4" x14ac:dyDescent="0.2">
      <c r="A63" s="10">
        <v>43089.708333333336</v>
      </c>
      <c r="B63" s="10" t="s">
        <v>57</v>
      </c>
      <c r="C63" s="1">
        <v>1.3036872476392636</v>
      </c>
      <c r="D63">
        <v>54.563492063491779</v>
      </c>
    </row>
    <row r="64" spans="1:4" x14ac:dyDescent="0.2">
      <c r="A64" s="10">
        <v>43096.708333333336</v>
      </c>
      <c r="B64" s="10" t="s">
        <v>57</v>
      </c>
      <c r="C64" s="1"/>
      <c r="D64">
        <v>57.870370370369898</v>
      </c>
    </row>
    <row r="65" spans="1:4" x14ac:dyDescent="0.2">
      <c r="A65" s="10">
        <v>43103.708333333336</v>
      </c>
      <c r="B65" s="10" t="s">
        <v>57</v>
      </c>
      <c r="C65" s="1"/>
      <c r="D65">
        <v>24.801587301588711</v>
      </c>
    </row>
    <row r="66" spans="1:4" x14ac:dyDescent="0.2">
      <c r="A66" s="10">
        <v>43110.708333333336</v>
      </c>
      <c r="B66" s="10" t="s">
        <v>57</v>
      </c>
      <c r="C66" s="1"/>
      <c r="D66">
        <v>64.484126984127542</v>
      </c>
    </row>
    <row r="67" spans="1:4" x14ac:dyDescent="0.2">
      <c r="A67" s="10">
        <v>43117.708333333336</v>
      </c>
      <c r="B67" s="10" t="s">
        <v>57</v>
      </c>
      <c r="C67" s="1"/>
      <c r="D67">
        <v>24.801587301587301</v>
      </c>
    </row>
    <row r="68" spans="1:4" x14ac:dyDescent="0.2">
      <c r="A68" s="10">
        <v>43124.708333333336</v>
      </c>
      <c r="B68" s="10" t="s">
        <v>57</v>
      </c>
      <c r="C68" s="1"/>
      <c r="D68">
        <v>34.72222222222166</v>
      </c>
    </row>
    <row r="69" spans="1:4" x14ac:dyDescent="0.2">
      <c r="A69" s="10">
        <v>43131.708333333336</v>
      </c>
      <c r="B69" s="10" t="s">
        <v>57</v>
      </c>
      <c r="C69" s="1"/>
      <c r="D69">
        <v>69.444444444444727</v>
      </c>
    </row>
    <row r="70" spans="1:4" x14ac:dyDescent="0.2">
      <c r="A70" s="10">
        <v>43138.708333333336</v>
      </c>
      <c r="B70" s="10" t="s">
        <v>57</v>
      </c>
      <c r="C70" s="1"/>
      <c r="D70">
        <v>59.523809523808957</v>
      </c>
    </row>
    <row r="71" spans="1:4" x14ac:dyDescent="0.2">
      <c r="A71" s="10">
        <v>42984.708333333336</v>
      </c>
      <c r="B71" s="10" t="s">
        <v>59</v>
      </c>
      <c r="C71">
        <v>0.16461445939889069</v>
      </c>
      <c r="D71">
        <v>191.9720767888322</v>
      </c>
    </row>
    <row r="72" spans="1:4" x14ac:dyDescent="0.2">
      <c r="A72" s="10">
        <v>42991.708333333336</v>
      </c>
      <c r="B72" s="10" t="s">
        <v>59</v>
      </c>
      <c r="C72">
        <v>0.96062165901578878</v>
      </c>
      <c r="D72">
        <v>79.365079365077676</v>
      </c>
    </row>
    <row r="73" spans="1:4" x14ac:dyDescent="0.2">
      <c r="A73" s="10">
        <v>42998.708333333336</v>
      </c>
      <c r="B73" s="10" t="s">
        <v>59</v>
      </c>
      <c r="C73">
        <v>-3.5766314290600807</v>
      </c>
      <c r="D73">
        <v>208.3333333333342</v>
      </c>
    </row>
    <row r="74" spans="1:4" x14ac:dyDescent="0.2">
      <c r="A74" s="10">
        <v>43005.708333333336</v>
      </c>
      <c r="B74" s="10" t="s">
        <v>59</v>
      </c>
      <c r="C74">
        <v>0.5312861784465216</v>
      </c>
      <c r="D74">
        <v>64.47773038388965</v>
      </c>
    </row>
    <row r="75" spans="1:4" x14ac:dyDescent="0.2">
      <c r="A75" s="10">
        <v>43012.708333333336</v>
      </c>
      <c r="B75" s="10" t="s">
        <v>59</v>
      </c>
      <c r="C75">
        <v>-4.2296245371665462</v>
      </c>
      <c r="D75">
        <v>99.196508282908439</v>
      </c>
    </row>
    <row r="76" spans="1:4" x14ac:dyDescent="0.2">
      <c r="A76" s="10">
        <v>43019.708333333336</v>
      </c>
      <c r="B76" s="10" t="s">
        <v>59</v>
      </c>
      <c r="C76">
        <v>-0.73829223312762782</v>
      </c>
      <c r="D76">
        <v>79.349335449315319</v>
      </c>
    </row>
    <row r="77" spans="1:4" x14ac:dyDescent="0.2">
      <c r="A77" s="10">
        <v>43026.708333333336</v>
      </c>
      <c r="B77" s="10" t="s">
        <v>59</v>
      </c>
      <c r="C77">
        <v>-4.9564839235972862</v>
      </c>
      <c r="D77">
        <v>39.670732916791202</v>
      </c>
    </row>
    <row r="78" spans="1:4" x14ac:dyDescent="0.2">
      <c r="A78" s="10">
        <v>43034.333333333336</v>
      </c>
      <c r="B78" s="10" t="s">
        <v>59</v>
      </c>
      <c r="C78">
        <v>-5.2928018669396639</v>
      </c>
      <c r="D78">
        <v>54.629882545752004</v>
      </c>
    </row>
    <row r="79" spans="1:4" x14ac:dyDescent="0.2">
      <c r="A79" s="10">
        <v>43040.708333333336</v>
      </c>
      <c r="B79" s="10" t="s">
        <v>59</v>
      </c>
      <c r="C79" s="1"/>
      <c r="D79">
        <v>44.642857142856016</v>
      </c>
    </row>
    <row r="80" spans="1:4" x14ac:dyDescent="0.2">
      <c r="A80" s="10">
        <v>43047.708333333336</v>
      </c>
      <c r="B80" s="10" t="s">
        <v>59</v>
      </c>
      <c r="C80" s="1"/>
      <c r="D80">
        <v>24.801587301587301</v>
      </c>
    </row>
    <row r="81" spans="1:4" x14ac:dyDescent="0.2">
      <c r="A81" s="10">
        <v>43054.708333333336</v>
      </c>
      <c r="B81" s="10" t="s">
        <v>59</v>
      </c>
      <c r="C81" s="1"/>
      <c r="D81">
        <v>66.137566137565202</v>
      </c>
    </row>
    <row r="82" spans="1:4" x14ac:dyDescent="0.2">
      <c r="A82" s="10">
        <v>43061.708333333336</v>
      </c>
      <c r="B82" s="10" t="s">
        <v>59</v>
      </c>
      <c r="C82" s="1"/>
      <c r="D82">
        <v>34.722222222223067</v>
      </c>
    </row>
    <row r="83" spans="1:4" x14ac:dyDescent="0.2">
      <c r="A83" s="10">
        <v>43068.708333333336</v>
      </c>
      <c r="B83" s="10" t="s">
        <v>59</v>
      </c>
      <c r="C83" s="1"/>
      <c r="D83">
        <v>128.96825396825508</v>
      </c>
    </row>
    <row r="84" spans="1:4" x14ac:dyDescent="0.2">
      <c r="A84" s="10">
        <v>43075.708333333336</v>
      </c>
      <c r="B84" s="10" t="s">
        <v>59</v>
      </c>
      <c r="C84" s="1"/>
      <c r="D84">
        <v>183.53174603174688</v>
      </c>
    </row>
    <row r="85" spans="1:4" x14ac:dyDescent="0.2">
      <c r="A85" s="10">
        <v>43082.708333333336</v>
      </c>
      <c r="B85" s="10" t="s">
        <v>59</v>
      </c>
      <c r="C85" s="1"/>
      <c r="D85">
        <v>34.722222222223067</v>
      </c>
    </row>
    <row r="86" spans="1:4" x14ac:dyDescent="0.2">
      <c r="A86" s="10">
        <v>43089.708333333336</v>
      </c>
      <c r="B86" s="10" t="s">
        <v>59</v>
      </c>
      <c r="C86" s="1"/>
      <c r="D86">
        <v>54.563492063491779</v>
      </c>
    </row>
    <row r="87" spans="1:4" x14ac:dyDescent="0.2">
      <c r="A87" s="10">
        <v>43096.708333333336</v>
      </c>
      <c r="B87" s="10" t="s">
        <v>59</v>
      </c>
      <c r="C87" s="1"/>
      <c r="D87">
        <v>57.870370370369898</v>
      </c>
    </row>
    <row r="88" spans="1:4" x14ac:dyDescent="0.2">
      <c r="A88" s="10">
        <v>43103.708333333336</v>
      </c>
      <c r="B88" s="10" t="s">
        <v>59</v>
      </c>
      <c r="C88" s="1"/>
      <c r="D88">
        <v>24.801587301588711</v>
      </c>
    </row>
    <row r="89" spans="1:4" x14ac:dyDescent="0.2">
      <c r="A89" s="10">
        <v>43110.708333333336</v>
      </c>
      <c r="B89" s="10" t="s">
        <v>59</v>
      </c>
      <c r="C89" s="1"/>
      <c r="D89">
        <v>64.484126984127542</v>
      </c>
    </row>
    <row r="90" spans="1:4" x14ac:dyDescent="0.2">
      <c r="A90" s="10">
        <v>43117.708333333336</v>
      </c>
      <c r="B90" s="10" t="s">
        <v>59</v>
      </c>
      <c r="C90" s="1"/>
      <c r="D90">
        <v>24.801587301587301</v>
      </c>
    </row>
    <row r="91" spans="1:4" x14ac:dyDescent="0.2">
      <c r="A91" s="10">
        <v>43124.708333333336</v>
      </c>
      <c r="B91" s="10" t="s">
        <v>59</v>
      </c>
      <c r="C91" s="1"/>
      <c r="D91">
        <v>34.72222222222166</v>
      </c>
    </row>
    <row r="92" spans="1:4" x14ac:dyDescent="0.2">
      <c r="A92" s="10">
        <v>43131.708333333336</v>
      </c>
      <c r="B92" s="10" t="s">
        <v>59</v>
      </c>
      <c r="C92" s="1"/>
      <c r="D92">
        <v>69.444444444444727</v>
      </c>
    </row>
    <row r="93" spans="1:4" x14ac:dyDescent="0.2">
      <c r="A93" s="10">
        <v>43138.708333333336</v>
      </c>
      <c r="B93" s="10" t="s">
        <v>59</v>
      </c>
      <c r="C93" s="1"/>
      <c r="D93">
        <v>59.523809523808957</v>
      </c>
    </row>
    <row r="94" spans="1:4" x14ac:dyDescent="0.2">
      <c r="A94" s="10">
        <v>42984.708333333336</v>
      </c>
      <c r="B94" s="10" t="s">
        <v>61</v>
      </c>
      <c r="C94">
        <v>-1.8120190468580133</v>
      </c>
      <c r="D94">
        <v>191.9720767888322</v>
      </c>
    </row>
    <row r="95" spans="1:4" x14ac:dyDescent="0.2">
      <c r="A95" s="10">
        <v>42991.708333333336</v>
      </c>
      <c r="B95" s="10" t="s">
        <v>61</v>
      </c>
      <c r="C95">
        <v>-0.956194145329753</v>
      </c>
      <c r="D95">
        <v>79.365079365077676</v>
      </c>
    </row>
    <row r="96" spans="1:4" x14ac:dyDescent="0.2">
      <c r="A96" s="10">
        <v>42998.708333333336</v>
      </c>
      <c r="B96" s="10" t="s">
        <v>61</v>
      </c>
      <c r="C96">
        <v>-1.9906644530616902</v>
      </c>
      <c r="D96">
        <v>208.3333333333342</v>
      </c>
    </row>
    <row r="97" spans="1:4" x14ac:dyDescent="0.2">
      <c r="A97" s="10">
        <v>43005.708333333336</v>
      </c>
      <c r="B97" s="10" t="s">
        <v>61</v>
      </c>
      <c r="C97">
        <v>0.79775927801589896</v>
      </c>
      <c r="D97">
        <v>64.47773038388965</v>
      </c>
    </row>
    <row r="98" spans="1:4" x14ac:dyDescent="0.2">
      <c r="A98" s="10">
        <v>43012.708333333336</v>
      </c>
      <c r="B98" s="10" t="s">
        <v>61</v>
      </c>
      <c r="C98">
        <v>-0.87256961158755886</v>
      </c>
      <c r="D98">
        <v>99.196508282908439</v>
      </c>
    </row>
    <row r="99" spans="1:4" x14ac:dyDescent="0.2">
      <c r="A99" s="10">
        <v>43019.708333333336</v>
      </c>
      <c r="B99" s="10" t="s">
        <v>61</v>
      </c>
      <c r="C99">
        <v>-0.88692375507574306</v>
      </c>
      <c r="D99">
        <v>79.349335449315319</v>
      </c>
    </row>
    <row r="100" spans="1:4" x14ac:dyDescent="0.2">
      <c r="A100" s="10">
        <v>43026.708333333336</v>
      </c>
      <c r="B100" s="10" t="s">
        <v>61</v>
      </c>
      <c r="C100">
        <v>-1.0535659291810879</v>
      </c>
      <c r="D100">
        <v>39.670732916791202</v>
      </c>
    </row>
    <row r="101" spans="1:4" x14ac:dyDescent="0.2">
      <c r="A101" s="10">
        <v>43034.333333333336</v>
      </c>
      <c r="B101" s="10" t="s">
        <v>61</v>
      </c>
      <c r="D101">
        <v>54.629882545752004</v>
      </c>
    </row>
    <row r="102" spans="1:4" x14ac:dyDescent="0.2">
      <c r="A102" s="10">
        <v>43040.708333333336</v>
      </c>
      <c r="B102" s="10" t="s">
        <v>61</v>
      </c>
      <c r="C102" s="1">
        <v>-3.1865750904123007</v>
      </c>
      <c r="D102">
        <v>44.642857142856016</v>
      </c>
    </row>
    <row r="103" spans="1:4" x14ac:dyDescent="0.2">
      <c r="A103" s="10">
        <v>43047.708333333336</v>
      </c>
      <c r="B103" s="10" t="s">
        <v>61</v>
      </c>
      <c r="C103" s="1">
        <v>-3.7178950278719842</v>
      </c>
      <c r="D103">
        <v>24.801587301587301</v>
      </c>
    </row>
    <row r="104" spans="1:4" x14ac:dyDescent="0.2">
      <c r="A104" s="10">
        <v>43054.708333333336</v>
      </c>
      <c r="B104" s="10" t="s">
        <v>61</v>
      </c>
      <c r="C104" s="1">
        <v>-3.6651133090050751</v>
      </c>
      <c r="D104">
        <v>66.137566137565202</v>
      </c>
    </row>
    <row r="105" spans="1:4" x14ac:dyDescent="0.2">
      <c r="A105" s="10">
        <v>43061.708333333336</v>
      </c>
      <c r="B105" s="10" t="s">
        <v>61</v>
      </c>
      <c r="C105" s="1">
        <v>6.68924007728954</v>
      </c>
      <c r="D105">
        <v>34.722222222223067</v>
      </c>
    </row>
    <row r="106" spans="1:4" x14ac:dyDescent="0.2">
      <c r="A106" s="10">
        <v>43068.708333333336</v>
      </c>
      <c r="B106" s="10" t="s">
        <v>61</v>
      </c>
      <c r="C106" s="1">
        <v>-2.3773126910354279</v>
      </c>
      <c r="D106">
        <v>128.96825396825508</v>
      </c>
    </row>
    <row r="107" spans="1:4" x14ac:dyDescent="0.2">
      <c r="A107" s="10">
        <v>43075.708333333336</v>
      </c>
      <c r="B107" s="10" t="s">
        <v>61</v>
      </c>
      <c r="C107" s="1">
        <v>-3.1272061774899615</v>
      </c>
      <c r="D107">
        <v>183.53174603174688</v>
      </c>
    </row>
    <row r="108" spans="1:4" x14ac:dyDescent="0.2">
      <c r="A108" s="10">
        <v>43082.708333333336</v>
      </c>
      <c r="B108" s="10" t="s">
        <v>61</v>
      </c>
      <c r="C108" s="1">
        <v>1.4586755582643129</v>
      </c>
      <c r="D108">
        <v>34.722222222223067</v>
      </c>
    </row>
    <row r="109" spans="1:4" x14ac:dyDescent="0.2">
      <c r="A109" s="10">
        <v>43089.708333333336</v>
      </c>
      <c r="B109" s="10" t="s">
        <v>61</v>
      </c>
      <c r="C109" s="1">
        <v>-2.0113556841138518</v>
      </c>
      <c r="D109">
        <v>54.563492063491779</v>
      </c>
    </row>
    <row r="110" spans="1:4" x14ac:dyDescent="0.2">
      <c r="A110" s="10">
        <v>43096.708333333336</v>
      </c>
      <c r="B110" s="10" t="s">
        <v>61</v>
      </c>
      <c r="C110" s="1">
        <v>-2.4031870223963745</v>
      </c>
      <c r="D110">
        <v>57.870370370369898</v>
      </c>
    </row>
    <row r="111" spans="1:4" x14ac:dyDescent="0.2">
      <c r="A111" s="10">
        <v>43103.708333333336</v>
      </c>
      <c r="B111" s="10" t="s">
        <v>61</v>
      </c>
      <c r="C111" s="1">
        <v>-2.1166259696046268</v>
      </c>
      <c r="D111">
        <v>24.801587301588711</v>
      </c>
    </row>
    <row r="112" spans="1:4" x14ac:dyDescent="0.2">
      <c r="A112" s="10">
        <v>43110.708333333336</v>
      </c>
      <c r="B112" s="10" t="s">
        <v>61</v>
      </c>
      <c r="C112" s="1">
        <v>-1.6745245832689157</v>
      </c>
      <c r="D112">
        <v>64.484126984127542</v>
      </c>
    </row>
    <row r="113" spans="1:4" x14ac:dyDescent="0.2">
      <c r="A113" s="10">
        <v>43117.708333333336</v>
      </c>
      <c r="B113" s="10" t="s">
        <v>61</v>
      </c>
      <c r="C113" s="1">
        <v>-1.910410609764096</v>
      </c>
      <c r="D113">
        <v>24.801587301587301</v>
      </c>
    </row>
    <row r="114" spans="1:4" x14ac:dyDescent="0.2">
      <c r="A114" s="10">
        <v>43124.708333333336</v>
      </c>
      <c r="B114" s="10" t="s">
        <v>61</v>
      </c>
      <c r="C114" s="1">
        <v>-2.3933220773326296</v>
      </c>
      <c r="D114">
        <v>34.72222222222166</v>
      </c>
    </row>
    <row r="115" spans="1:4" x14ac:dyDescent="0.2">
      <c r="A115" s="10">
        <v>43131.708333333336</v>
      </c>
      <c r="B115" s="10" t="s">
        <v>61</v>
      </c>
      <c r="C115" s="1">
        <v>-2.2585141021341033</v>
      </c>
      <c r="D115">
        <v>69.444444444444727</v>
      </c>
    </row>
    <row r="116" spans="1:4" x14ac:dyDescent="0.2">
      <c r="A116" s="10">
        <v>43138.708333333336</v>
      </c>
      <c r="B116" s="10" t="s">
        <v>61</v>
      </c>
      <c r="C116" s="1">
        <v>-2.9771695410103405</v>
      </c>
      <c r="D116">
        <v>59.523809523808957</v>
      </c>
    </row>
    <row r="117" spans="1:4" x14ac:dyDescent="0.2">
      <c r="A117" s="10">
        <v>42984.708333333336</v>
      </c>
      <c r="B117" s="10" t="s">
        <v>63</v>
      </c>
      <c r="D117">
        <v>191.9720767888322</v>
      </c>
    </row>
    <row r="118" spans="1:4" x14ac:dyDescent="0.2">
      <c r="A118" s="10">
        <v>42991.708333333336</v>
      </c>
      <c r="B118" s="10" t="s">
        <v>63</v>
      </c>
      <c r="D118">
        <v>79.365079365077676</v>
      </c>
    </row>
    <row r="119" spans="1:4" x14ac:dyDescent="0.2">
      <c r="A119" s="10">
        <v>42998.708333333336</v>
      </c>
      <c r="B119" s="10" t="s">
        <v>63</v>
      </c>
      <c r="D119">
        <v>208.3333333333342</v>
      </c>
    </row>
    <row r="120" spans="1:4" x14ac:dyDescent="0.2">
      <c r="A120" s="10">
        <v>43005.708333333336</v>
      </c>
      <c r="B120" s="10" t="s">
        <v>63</v>
      </c>
      <c r="D120">
        <v>64.47773038388965</v>
      </c>
    </row>
    <row r="121" spans="1:4" x14ac:dyDescent="0.2">
      <c r="A121" s="10">
        <v>43012.708333333336</v>
      </c>
      <c r="B121" s="10" t="s">
        <v>63</v>
      </c>
      <c r="D121">
        <v>99.196508282908439</v>
      </c>
    </row>
    <row r="122" spans="1:4" x14ac:dyDescent="0.2">
      <c r="A122" s="10">
        <v>43019.708333333336</v>
      </c>
      <c r="B122" s="10" t="s">
        <v>63</v>
      </c>
      <c r="D122">
        <v>79.349335449315319</v>
      </c>
    </row>
    <row r="123" spans="1:4" x14ac:dyDescent="0.2">
      <c r="A123" s="10">
        <v>43026.708333333336</v>
      </c>
      <c r="B123" s="10" t="s">
        <v>63</v>
      </c>
      <c r="D123">
        <v>39.670732916791202</v>
      </c>
    </row>
    <row r="124" spans="1:4" x14ac:dyDescent="0.2">
      <c r="A124" s="10">
        <v>43034.333333333336</v>
      </c>
      <c r="B124" s="10" t="s">
        <v>63</v>
      </c>
      <c r="D124">
        <v>54.629882545752004</v>
      </c>
    </row>
    <row r="125" spans="1:4" x14ac:dyDescent="0.2">
      <c r="A125" s="10">
        <v>43040.708333333336</v>
      </c>
      <c r="B125" s="10" t="s">
        <v>63</v>
      </c>
      <c r="C125" s="1">
        <v>0.35903407561746065</v>
      </c>
      <c r="D125">
        <v>44.642857142856016</v>
      </c>
    </row>
    <row r="126" spans="1:4" x14ac:dyDescent="0.2">
      <c r="A126" s="10">
        <v>43047.708333333336</v>
      </c>
      <c r="B126" s="10" t="s">
        <v>63</v>
      </c>
      <c r="C126" s="1">
        <v>-0.54676074973044198</v>
      </c>
      <c r="D126">
        <v>24.801587301587301</v>
      </c>
    </row>
    <row r="127" spans="1:4" x14ac:dyDescent="0.2">
      <c r="A127" s="10">
        <v>43054.708333333336</v>
      </c>
      <c r="B127" s="10" t="s">
        <v>63</v>
      </c>
      <c r="C127" s="1">
        <v>-0.52994050553038707</v>
      </c>
      <c r="D127">
        <v>66.137566137565202</v>
      </c>
    </row>
    <row r="128" spans="1:4" x14ac:dyDescent="0.2">
      <c r="A128" s="10">
        <v>43061.708333333336</v>
      </c>
      <c r="B128" s="10" t="s">
        <v>63</v>
      </c>
      <c r="C128" s="1">
        <v>-0.59381836446374237</v>
      </c>
      <c r="D128">
        <v>34.722222222223067</v>
      </c>
    </row>
    <row r="129" spans="1:4" x14ac:dyDescent="0.2">
      <c r="A129" s="10">
        <v>43068.708333333336</v>
      </c>
      <c r="B129" s="10" t="s">
        <v>63</v>
      </c>
      <c r="C129" s="1">
        <v>0.83439103808054937</v>
      </c>
      <c r="D129">
        <v>128.96825396825508</v>
      </c>
    </row>
    <row r="130" spans="1:4" x14ac:dyDescent="0.2">
      <c r="A130" s="10">
        <v>43075.708333333336</v>
      </c>
      <c r="B130" s="10" t="s">
        <v>63</v>
      </c>
      <c r="C130" s="1">
        <v>1.6315431247597334</v>
      </c>
      <c r="D130">
        <v>183.53174603174688</v>
      </c>
    </row>
    <row r="131" spans="1:4" x14ac:dyDescent="0.2">
      <c r="A131" s="10">
        <v>43082.708333333336</v>
      </c>
      <c r="B131" s="10" t="s">
        <v>63</v>
      </c>
      <c r="C131" s="1">
        <v>1.5323180778314101</v>
      </c>
      <c r="D131">
        <v>34.722222222223067</v>
      </c>
    </row>
    <row r="132" spans="1:4" x14ac:dyDescent="0.2">
      <c r="A132" s="10">
        <v>43089.708333333336</v>
      </c>
      <c r="B132" s="10" t="s">
        <v>63</v>
      </c>
      <c r="C132" s="1">
        <v>2.4819113385650769E-2</v>
      </c>
      <c r="D132">
        <v>54.563492063491779</v>
      </c>
    </row>
    <row r="133" spans="1:4" x14ac:dyDescent="0.2">
      <c r="A133" s="10">
        <v>43096.708333333336</v>
      </c>
      <c r="B133" s="10" t="s">
        <v>63</v>
      </c>
      <c r="C133" s="1">
        <v>0.97335315666132016</v>
      </c>
      <c r="D133">
        <v>57.870370370369898</v>
      </c>
    </row>
    <row r="134" spans="1:4" x14ac:dyDescent="0.2">
      <c r="A134" s="10">
        <v>43103.708333333336</v>
      </c>
      <c r="B134" s="10" t="s">
        <v>63</v>
      </c>
      <c r="C134" s="1">
        <v>0.56655229623720116</v>
      </c>
      <c r="D134">
        <v>24.801587301588711</v>
      </c>
    </row>
    <row r="135" spans="1:4" x14ac:dyDescent="0.2">
      <c r="A135" s="10">
        <v>43110.708333333336</v>
      </c>
      <c r="B135" s="10" t="s">
        <v>63</v>
      </c>
      <c r="C135" s="1">
        <v>0.59588491035871638</v>
      </c>
      <c r="D135">
        <v>64.484126984127542</v>
      </c>
    </row>
    <row r="136" spans="1:4" x14ac:dyDescent="0.2">
      <c r="A136" s="10">
        <v>43117.708333333336</v>
      </c>
      <c r="B136" s="10" t="s">
        <v>63</v>
      </c>
      <c r="C136" s="1">
        <v>2.018614367818262</v>
      </c>
      <c r="D136">
        <v>24.801587301587301</v>
      </c>
    </row>
    <row r="137" spans="1:4" x14ac:dyDescent="0.2">
      <c r="A137" s="10">
        <v>43124.708333333336</v>
      </c>
      <c r="B137" s="10" t="s">
        <v>63</v>
      </c>
      <c r="C137" s="1">
        <v>1.4463970626848031</v>
      </c>
      <c r="D137">
        <v>34.72222222222166</v>
      </c>
    </row>
    <row r="138" spans="1:4" x14ac:dyDescent="0.2">
      <c r="A138" s="10">
        <v>43131.708333333336</v>
      </c>
      <c r="B138" s="10" t="s">
        <v>63</v>
      </c>
      <c r="C138" s="1">
        <v>-5.6836368844238157E-2</v>
      </c>
      <c r="D138">
        <v>69.444444444444727</v>
      </c>
    </row>
    <row r="139" spans="1:4" x14ac:dyDescent="0.2">
      <c r="A139" s="10">
        <v>43138.708333333336</v>
      </c>
      <c r="B139" s="10" t="s">
        <v>63</v>
      </c>
      <c r="C139" s="1">
        <v>-0.60015165934590287</v>
      </c>
      <c r="D139">
        <v>59.523809523808957</v>
      </c>
    </row>
    <row r="140" spans="1:4" x14ac:dyDescent="0.2">
      <c r="A140" s="10">
        <v>42984.708333333336</v>
      </c>
      <c r="B140" s="10" t="s">
        <v>119</v>
      </c>
      <c r="C140" s="1"/>
      <c r="D140">
        <v>191.9720767888322</v>
      </c>
    </row>
    <row r="141" spans="1:4" x14ac:dyDescent="0.2">
      <c r="A141" s="10">
        <v>42991.708333333336</v>
      </c>
      <c r="B141" s="10" t="s">
        <v>119</v>
      </c>
      <c r="C141" s="1"/>
      <c r="D141">
        <v>79.365079365077676</v>
      </c>
    </row>
    <row r="142" spans="1:4" x14ac:dyDescent="0.2">
      <c r="A142" s="10">
        <v>42998.708333333336</v>
      </c>
      <c r="B142" s="10" t="s">
        <v>119</v>
      </c>
      <c r="C142" s="1"/>
      <c r="D142">
        <v>208.3333333333342</v>
      </c>
    </row>
    <row r="143" spans="1:4" x14ac:dyDescent="0.2">
      <c r="A143" s="10">
        <v>43005.708333333336</v>
      </c>
      <c r="B143" s="10" t="s">
        <v>119</v>
      </c>
      <c r="C143" s="1"/>
      <c r="D143">
        <v>64.47773038388965</v>
      </c>
    </row>
    <row r="144" spans="1:4" x14ac:dyDescent="0.2">
      <c r="A144" s="10">
        <v>43012.708333333336</v>
      </c>
      <c r="B144" s="10" t="s">
        <v>119</v>
      </c>
      <c r="C144" s="1"/>
      <c r="D144">
        <v>99.196508282908439</v>
      </c>
    </row>
    <row r="145" spans="1:4" x14ac:dyDescent="0.2">
      <c r="A145" s="10">
        <v>43019.708333333336</v>
      </c>
      <c r="B145" s="10" t="s">
        <v>119</v>
      </c>
      <c r="C145" s="1"/>
      <c r="D145">
        <v>79.349335449315319</v>
      </c>
    </row>
    <row r="146" spans="1:4" x14ac:dyDescent="0.2">
      <c r="A146" s="10">
        <v>43026.708333333336</v>
      </c>
      <c r="B146" s="10" t="s">
        <v>119</v>
      </c>
      <c r="C146" s="1"/>
      <c r="D146">
        <v>39.670732916791202</v>
      </c>
    </row>
    <row r="147" spans="1:4" x14ac:dyDescent="0.2">
      <c r="A147" s="10">
        <v>43034.333333333336</v>
      </c>
      <c r="B147" s="10" t="s">
        <v>119</v>
      </c>
      <c r="C147" s="1"/>
      <c r="D147">
        <v>54.629882545752004</v>
      </c>
    </row>
    <row r="148" spans="1:4" x14ac:dyDescent="0.2">
      <c r="A148" s="10">
        <v>43040.708333333336</v>
      </c>
      <c r="B148" s="10" t="s">
        <v>119</v>
      </c>
      <c r="C148" s="1"/>
      <c r="D148">
        <v>44.642857142856016</v>
      </c>
    </row>
    <row r="149" spans="1:4" x14ac:dyDescent="0.2">
      <c r="A149" s="10">
        <v>43047.708333333336</v>
      </c>
      <c r="B149" s="10" t="s">
        <v>119</v>
      </c>
      <c r="C149" s="1"/>
      <c r="D149">
        <v>24.801587301587301</v>
      </c>
    </row>
    <row r="150" spans="1:4" x14ac:dyDescent="0.2">
      <c r="A150" s="10">
        <v>43054.708333333336</v>
      </c>
      <c r="B150" s="10" t="s">
        <v>119</v>
      </c>
      <c r="C150" s="1"/>
      <c r="D150">
        <v>66.137566137565202</v>
      </c>
    </row>
    <row r="151" spans="1:4" x14ac:dyDescent="0.2">
      <c r="A151" s="10">
        <v>43061.708333333336</v>
      </c>
      <c r="B151" s="10" t="s">
        <v>119</v>
      </c>
      <c r="C151" s="1"/>
      <c r="D151">
        <v>34.722222222223067</v>
      </c>
    </row>
    <row r="152" spans="1:4" x14ac:dyDescent="0.2">
      <c r="A152" s="10">
        <v>43068.708333333336</v>
      </c>
      <c r="B152" s="10" t="s">
        <v>119</v>
      </c>
      <c r="C152" s="1"/>
      <c r="D152">
        <v>128.96825396825508</v>
      </c>
    </row>
    <row r="153" spans="1:4" x14ac:dyDescent="0.2">
      <c r="A153" s="10">
        <v>43075.708333333336</v>
      </c>
      <c r="B153" s="10" t="s">
        <v>119</v>
      </c>
      <c r="C153" s="1"/>
      <c r="D153">
        <v>183.53174603174688</v>
      </c>
    </row>
    <row r="154" spans="1:4" x14ac:dyDescent="0.2">
      <c r="A154" s="10">
        <v>43082.708333333336</v>
      </c>
      <c r="B154" s="10" t="s">
        <v>119</v>
      </c>
      <c r="C154" s="1"/>
      <c r="D154">
        <v>34.722222222223067</v>
      </c>
    </row>
    <row r="155" spans="1:4" x14ac:dyDescent="0.2">
      <c r="A155" s="10">
        <v>43089.708333333336</v>
      </c>
      <c r="B155" s="10" t="s">
        <v>119</v>
      </c>
      <c r="C155" s="1"/>
      <c r="D155">
        <v>54.563492063491779</v>
      </c>
    </row>
    <row r="156" spans="1:4" x14ac:dyDescent="0.2">
      <c r="A156" s="10">
        <v>43096.708333333336</v>
      </c>
      <c r="B156" s="10" t="s">
        <v>119</v>
      </c>
      <c r="C156" s="1"/>
      <c r="D156">
        <v>57.870370370369898</v>
      </c>
    </row>
    <row r="157" spans="1:4" x14ac:dyDescent="0.2">
      <c r="A157" s="10">
        <v>43103.708333333336</v>
      </c>
      <c r="B157" s="10" t="s">
        <v>119</v>
      </c>
      <c r="C157" s="1"/>
      <c r="D157">
        <v>24.801587301588711</v>
      </c>
    </row>
    <row r="158" spans="1:4" x14ac:dyDescent="0.2">
      <c r="A158" s="10">
        <v>43110.708333333336</v>
      </c>
      <c r="B158" s="10" t="s">
        <v>119</v>
      </c>
      <c r="C158" s="1"/>
      <c r="D158">
        <v>64.484126984127542</v>
      </c>
    </row>
    <row r="159" spans="1:4" x14ac:dyDescent="0.2">
      <c r="A159" s="10">
        <v>43117.708333333336</v>
      </c>
      <c r="B159" s="10" t="s">
        <v>119</v>
      </c>
      <c r="C159" s="1"/>
      <c r="D159">
        <v>24.801587301587301</v>
      </c>
    </row>
    <row r="160" spans="1:4" x14ac:dyDescent="0.2">
      <c r="A160" s="10">
        <v>43124.708333333336</v>
      </c>
      <c r="B160" s="10" t="s">
        <v>119</v>
      </c>
      <c r="C160" s="1"/>
      <c r="D160">
        <v>34.72222222222166</v>
      </c>
    </row>
    <row r="161" spans="1:4" x14ac:dyDescent="0.2">
      <c r="A161" s="10">
        <v>43131.708333333336</v>
      </c>
      <c r="B161" s="10" t="s">
        <v>119</v>
      </c>
      <c r="C161" s="1"/>
      <c r="D161">
        <v>69.444444444444727</v>
      </c>
    </row>
    <row r="162" spans="1:4" x14ac:dyDescent="0.2">
      <c r="A162" s="10">
        <v>43138.708333333336</v>
      </c>
      <c r="B162" s="10" t="s">
        <v>119</v>
      </c>
      <c r="C162" s="1"/>
      <c r="D162">
        <v>59.523809523808957</v>
      </c>
    </row>
    <row r="163" spans="1:4" x14ac:dyDescent="0.2">
      <c r="A163" s="10">
        <v>42984.708333333336</v>
      </c>
      <c r="B163" s="10" t="s">
        <v>31</v>
      </c>
      <c r="D163">
        <v>191.9720767888322</v>
      </c>
    </row>
    <row r="164" spans="1:4" x14ac:dyDescent="0.2">
      <c r="A164" s="10">
        <v>42991.708333333336</v>
      </c>
      <c r="B164" s="10" t="s">
        <v>31</v>
      </c>
      <c r="D164">
        <v>79.365079365077676</v>
      </c>
    </row>
    <row r="165" spans="1:4" x14ac:dyDescent="0.2">
      <c r="A165" s="10">
        <v>42998.708333333336</v>
      </c>
      <c r="B165" s="10" t="s">
        <v>31</v>
      </c>
      <c r="D165">
        <v>208.3333333333342</v>
      </c>
    </row>
    <row r="166" spans="1:4" x14ac:dyDescent="0.2">
      <c r="A166" s="10">
        <v>43005.708333333336</v>
      </c>
      <c r="B166" s="10" t="s">
        <v>31</v>
      </c>
      <c r="C166">
        <v>0.19187295677372318</v>
      </c>
      <c r="D166">
        <v>64.47773038388965</v>
      </c>
    </row>
    <row r="167" spans="1:4" x14ac:dyDescent="0.2">
      <c r="A167" s="10">
        <v>43012.708333333336</v>
      </c>
      <c r="B167" s="10" t="s">
        <v>31</v>
      </c>
      <c r="C167">
        <v>-1.6458024147531185</v>
      </c>
      <c r="D167">
        <v>99.196508282908439</v>
      </c>
    </row>
    <row r="168" spans="1:4" x14ac:dyDescent="0.2">
      <c r="A168" s="10">
        <v>43019.708333333336</v>
      </c>
      <c r="B168" s="10" t="s">
        <v>31</v>
      </c>
      <c r="C168">
        <v>-2.2787326318605463</v>
      </c>
      <c r="D168">
        <v>79.349335449315319</v>
      </c>
    </row>
    <row r="169" spans="1:4" x14ac:dyDescent="0.2">
      <c r="A169" s="10">
        <v>43026.708333333336</v>
      </c>
      <c r="B169" s="10" t="s">
        <v>31</v>
      </c>
      <c r="C169">
        <v>-2.6080762314547448</v>
      </c>
      <c r="D169">
        <v>39.670732916791202</v>
      </c>
    </row>
    <row r="170" spans="1:4" x14ac:dyDescent="0.2">
      <c r="A170" s="10">
        <v>43034.333333333336</v>
      </c>
      <c r="B170" s="10" t="s">
        <v>31</v>
      </c>
      <c r="C170">
        <v>-2.1559119491103664</v>
      </c>
      <c r="D170">
        <v>54.629882545752004</v>
      </c>
    </row>
    <row r="171" spans="1:4" x14ac:dyDescent="0.2">
      <c r="A171" s="10">
        <v>43040.708333333336</v>
      </c>
      <c r="B171" s="10" t="s">
        <v>31</v>
      </c>
      <c r="C171" s="1">
        <v>2.0390972297028234</v>
      </c>
      <c r="D171">
        <v>44.642857142856016</v>
      </c>
    </row>
    <row r="172" spans="1:4" x14ac:dyDescent="0.2">
      <c r="A172" s="10">
        <v>43047.708333333336</v>
      </c>
      <c r="B172" s="10" t="s">
        <v>31</v>
      </c>
      <c r="C172" s="1">
        <v>1.1597882998706428</v>
      </c>
      <c r="D172">
        <v>24.801587301587301</v>
      </c>
    </row>
    <row r="173" spans="1:4" x14ac:dyDescent="0.2">
      <c r="A173" s="10">
        <v>43054.708333333336</v>
      </c>
      <c r="B173" s="10" t="s">
        <v>31</v>
      </c>
      <c r="C173" s="1">
        <v>0.46520911627501538</v>
      </c>
      <c r="D173">
        <v>66.137566137565202</v>
      </c>
    </row>
    <row r="174" spans="1:4" x14ac:dyDescent="0.2">
      <c r="A174" s="10">
        <v>43061.708333333336</v>
      </c>
      <c r="B174" s="10" t="s">
        <v>31</v>
      </c>
      <c r="C174" s="1">
        <v>1.0172822824961385</v>
      </c>
      <c r="D174">
        <v>34.722222222223067</v>
      </c>
    </row>
    <row r="175" spans="1:4" x14ac:dyDescent="0.2">
      <c r="A175" s="10">
        <v>43068.708333333336</v>
      </c>
      <c r="B175" s="10" t="s">
        <v>31</v>
      </c>
      <c r="C175" s="1">
        <v>0.4832713262172017</v>
      </c>
      <c r="D175">
        <v>128.96825396825508</v>
      </c>
    </row>
    <row r="176" spans="1:4" x14ac:dyDescent="0.2">
      <c r="A176" s="10">
        <v>43075.708333333336</v>
      </c>
      <c r="B176" s="10" t="s">
        <v>31</v>
      </c>
      <c r="C176" s="1">
        <v>0.55051251077301633</v>
      </c>
      <c r="D176">
        <v>183.53174603174688</v>
      </c>
    </row>
    <row r="177" spans="1:4" x14ac:dyDescent="0.2">
      <c r="A177" s="10">
        <v>43082.708333333336</v>
      </c>
      <c r="B177" s="10" t="s">
        <v>31</v>
      </c>
      <c r="C177" s="1">
        <v>1.1967581974995811</v>
      </c>
      <c r="D177">
        <v>34.722222222223067</v>
      </c>
    </row>
    <row r="178" spans="1:4" x14ac:dyDescent="0.2">
      <c r="A178" s="10">
        <v>43089.708333333336</v>
      </c>
      <c r="B178" s="10" t="s">
        <v>31</v>
      </c>
      <c r="C178" s="1">
        <v>0.87004830162749169</v>
      </c>
      <c r="D178">
        <v>54.563492063491779</v>
      </c>
    </row>
    <row r="179" spans="1:4" x14ac:dyDescent="0.2">
      <c r="A179" s="10">
        <v>43096.708333333336</v>
      </c>
      <c r="B179" s="10" t="s">
        <v>31</v>
      </c>
      <c r="C179" s="1">
        <v>-0.33801115621455119</v>
      </c>
      <c r="D179">
        <v>57.870370370369898</v>
      </c>
    </row>
    <row r="180" spans="1:4" x14ac:dyDescent="0.2">
      <c r="A180" s="10">
        <v>43103.708333333336</v>
      </c>
      <c r="B180" s="10" t="s">
        <v>31</v>
      </c>
      <c r="C180" s="1"/>
      <c r="D180">
        <v>24.801587301588711</v>
      </c>
    </row>
    <row r="181" spans="1:4" x14ac:dyDescent="0.2">
      <c r="A181" s="10">
        <v>43110.708333333336</v>
      </c>
      <c r="B181" s="10" t="s">
        <v>31</v>
      </c>
      <c r="C181" s="1">
        <v>-4.8740953868633322E-2</v>
      </c>
      <c r="D181">
        <v>64.484126984127542</v>
      </c>
    </row>
    <row r="182" spans="1:4" x14ac:dyDescent="0.2">
      <c r="A182" s="10">
        <v>43117.708333333336</v>
      </c>
      <c r="B182" s="10" t="s">
        <v>31</v>
      </c>
      <c r="C182" s="1">
        <v>0.99330527219493403</v>
      </c>
      <c r="D182">
        <v>24.801587301587301</v>
      </c>
    </row>
    <row r="183" spans="1:4" x14ac:dyDescent="0.2">
      <c r="A183" s="10">
        <v>43124.708333333336</v>
      </c>
      <c r="B183" s="10" t="s">
        <v>31</v>
      </c>
      <c r="C183" s="1">
        <v>0.51787414033945767</v>
      </c>
      <c r="D183">
        <v>34.72222222222166</v>
      </c>
    </row>
    <row r="184" spans="1:4" x14ac:dyDescent="0.2">
      <c r="A184" s="10">
        <v>43131.708333333336</v>
      </c>
      <c r="B184" s="10" t="s">
        <v>31</v>
      </c>
      <c r="C184" s="1"/>
      <c r="D184">
        <v>69.444444444444727</v>
      </c>
    </row>
    <row r="185" spans="1:4" x14ac:dyDescent="0.2">
      <c r="A185" s="10">
        <v>43138.708333333336</v>
      </c>
      <c r="B185" s="10" t="s">
        <v>31</v>
      </c>
      <c r="C185" s="1">
        <v>0.13448779125353488</v>
      </c>
      <c r="D185">
        <v>59.523809523808957</v>
      </c>
    </row>
    <row r="186" spans="1:4" x14ac:dyDescent="0.2">
      <c r="A186" s="10">
        <v>42984.708333333336</v>
      </c>
      <c r="B186" s="10" t="s">
        <v>29</v>
      </c>
      <c r="C186">
        <v>0.27385449401939138</v>
      </c>
      <c r="D186">
        <v>191.9720767888322</v>
      </c>
    </row>
    <row r="187" spans="1:4" x14ac:dyDescent="0.2">
      <c r="A187" s="10">
        <v>42991.708333333336</v>
      </c>
      <c r="B187" s="10" t="s">
        <v>29</v>
      </c>
      <c r="C187">
        <v>0.66207027171188904</v>
      </c>
      <c r="D187">
        <v>79.365079365077676</v>
      </c>
    </row>
    <row r="188" spans="1:4" x14ac:dyDescent="0.2">
      <c r="A188" s="10">
        <v>42998.708333333336</v>
      </c>
      <c r="B188" s="10" t="s">
        <v>29</v>
      </c>
      <c r="C188">
        <v>0.72720993956237223</v>
      </c>
      <c r="D188">
        <v>208.3333333333342</v>
      </c>
    </row>
    <row r="189" spans="1:4" x14ac:dyDescent="0.2">
      <c r="A189" s="10">
        <v>43005.708333333336</v>
      </c>
      <c r="B189" s="10" t="s">
        <v>29</v>
      </c>
      <c r="C189">
        <v>0.44251859346324979</v>
      </c>
      <c r="D189">
        <v>64.47773038388965</v>
      </c>
    </row>
    <row r="190" spans="1:4" x14ac:dyDescent="0.2">
      <c r="A190" s="10">
        <v>43012.708333333336</v>
      </c>
      <c r="B190" s="10" t="s">
        <v>29</v>
      </c>
      <c r="C190">
        <v>-0.91769207507222539</v>
      </c>
      <c r="D190">
        <v>99.196508282908439</v>
      </c>
    </row>
    <row r="191" spans="1:4" x14ac:dyDescent="0.2">
      <c r="A191" s="10">
        <v>43019.708333333336</v>
      </c>
      <c r="B191" s="10" t="s">
        <v>29</v>
      </c>
      <c r="C191">
        <v>-1.0313111148165703</v>
      </c>
      <c r="D191">
        <v>79.349335449315319</v>
      </c>
    </row>
    <row r="192" spans="1:4" x14ac:dyDescent="0.2">
      <c r="A192" s="10">
        <v>43026.708333333336</v>
      </c>
      <c r="B192" s="10" t="s">
        <v>29</v>
      </c>
      <c r="C192">
        <v>-0.61993563130177876</v>
      </c>
      <c r="D192">
        <v>39.670732916791202</v>
      </c>
    </row>
    <row r="193" spans="1:4" x14ac:dyDescent="0.2">
      <c r="A193" s="10">
        <v>43034.333333333336</v>
      </c>
      <c r="B193" s="10" t="s">
        <v>29</v>
      </c>
      <c r="C193">
        <v>-0.96214168781595955</v>
      </c>
      <c r="D193">
        <v>54.629882545752004</v>
      </c>
    </row>
    <row r="194" spans="1:4" x14ac:dyDescent="0.2">
      <c r="A194" s="10">
        <v>43040.708333333336</v>
      </c>
      <c r="B194" s="10" t="s">
        <v>29</v>
      </c>
      <c r="C194" s="1"/>
      <c r="D194">
        <v>44.642857142856016</v>
      </c>
    </row>
    <row r="195" spans="1:4" x14ac:dyDescent="0.2">
      <c r="A195" s="10">
        <v>43047.708333333336</v>
      </c>
      <c r="B195" s="10" t="s">
        <v>29</v>
      </c>
      <c r="C195" s="1"/>
      <c r="D195">
        <v>24.801587301587301</v>
      </c>
    </row>
    <row r="196" spans="1:4" x14ac:dyDescent="0.2">
      <c r="A196" s="10">
        <v>43054.708333333336</v>
      </c>
      <c r="B196" s="10" t="s">
        <v>29</v>
      </c>
      <c r="C196" s="1">
        <v>0.4883423460939213</v>
      </c>
      <c r="D196">
        <v>66.137566137565202</v>
      </c>
    </row>
    <row r="197" spans="1:4" x14ac:dyDescent="0.2">
      <c r="A197" s="10">
        <v>43061.708333333336</v>
      </c>
      <c r="B197" s="10" t="s">
        <v>29</v>
      </c>
      <c r="C197" s="1"/>
      <c r="D197">
        <v>34.722222222223067</v>
      </c>
    </row>
    <row r="198" spans="1:4" x14ac:dyDescent="0.2">
      <c r="A198" s="10">
        <v>43068.708333333336</v>
      </c>
      <c r="B198" s="10" t="s">
        <v>29</v>
      </c>
      <c r="C198" s="1"/>
      <c r="D198">
        <v>128.96825396825508</v>
      </c>
    </row>
    <row r="199" spans="1:4" x14ac:dyDescent="0.2">
      <c r="A199" s="10">
        <v>43075.708333333336</v>
      </c>
      <c r="B199" s="10" t="s">
        <v>29</v>
      </c>
      <c r="C199" s="1"/>
      <c r="D199">
        <v>183.53174603174688</v>
      </c>
    </row>
    <row r="200" spans="1:4" x14ac:dyDescent="0.2">
      <c r="A200" s="10">
        <v>43082.708333333336</v>
      </c>
      <c r="B200" s="10" t="s">
        <v>29</v>
      </c>
      <c r="C200" s="1">
        <v>1.0956704777806074</v>
      </c>
      <c r="D200">
        <v>34.722222222223067</v>
      </c>
    </row>
    <row r="201" spans="1:4" x14ac:dyDescent="0.2">
      <c r="A201" s="10">
        <v>43089.708333333336</v>
      </c>
      <c r="B201" s="10" t="s">
        <v>29</v>
      </c>
      <c r="C201" s="1">
        <v>0.32080445493820831</v>
      </c>
      <c r="D201">
        <v>54.563492063491779</v>
      </c>
    </row>
    <row r="202" spans="1:4" x14ac:dyDescent="0.2">
      <c r="A202" s="10">
        <v>43096.708333333336</v>
      </c>
      <c r="B202" s="10" t="s">
        <v>29</v>
      </c>
      <c r="C202" s="1">
        <v>0.57159730747841975</v>
      </c>
      <c r="D202">
        <v>57.870370370369898</v>
      </c>
    </row>
    <row r="203" spans="1:4" x14ac:dyDescent="0.2">
      <c r="A203" s="10">
        <v>43103.708333333336</v>
      </c>
      <c r="B203" s="10" t="s">
        <v>29</v>
      </c>
      <c r="C203" s="1"/>
      <c r="D203">
        <v>24.801587301588711</v>
      </c>
    </row>
    <row r="204" spans="1:4" x14ac:dyDescent="0.2">
      <c r="A204" s="10">
        <v>43110.708333333336</v>
      </c>
      <c r="B204" s="10" t="s">
        <v>29</v>
      </c>
      <c r="C204" s="1"/>
      <c r="D204">
        <v>64.484126984127542</v>
      </c>
    </row>
    <row r="205" spans="1:4" x14ac:dyDescent="0.2">
      <c r="A205" s="10">
        <v>43117.708333333336</v>
      </c>
      <c r="B205" s="10" t="s">
        <v>29</v>
      </c>
      <c r="C205" s="1">
        <v>0.93738726609754219</v>
      </c>
      <c r="D205">
        <v>24.801587301587301</v>
      </c>
    </row>
    <row r="206" spans="1:4" x14ac:dyDescent="0.2">
      <c r="A206" s="10">
        <v>43124.708333333336</v>
      </c>
      <c r="B206" s="10" t="s">
        <v>29</v>
      </c>
      <c r="C206" s="1"/>
      <c r="D206">
        <v>34.72222222222166</v>
      </c>
    </row>
    <row r="207" spans="1:4" x14ac:dyDescent="0.2">
      <c r="A207" s="10">
        <v>43131.708333333336</v>
      </c>
      <c r="B207" s="10" t="s">
        <v>29</v>
      </c>
      <c r="C207" s="1"/>
      <c r="D207">
        <v>69.444444444444727</v>
      </c>
    </row>
    <row r="208" spans="1:4" x14ac:dyDescent="0.2">
      <c r="A208" s="10">
        <v>43138.708333333336</v>
      </c>
      <c r="B208" s="10" t="s">
        <v>29</v>
      </c>
      <c r="C208" s="1"/>
      <c r="D208">
        <v>59.523809523808957</v>
      </c>
    </row>
    <row r="209" spans="1:4" x14ac:dyDescent="0.2">
      <c r="A209" s="10">
        <v>42984.708333333336</v>
      </c>
      <c r="B209" s="10" t="s">
        <v>66</v>
      </c>
      <c r="C209">
        <v>0.25899767990583189</v>
      </c>
      <c r="D209">
        <v>191.9720767888322</v>
      </c>
    </row>
    <row r="210" spans="1:4" x14ac:dyDescent="0.2">
      <c r="A210" s="10">
        <v>42991.708333333336</v>
      </c>
      <c r="B210" s="10" t="s">
        <v>66</v>
      </c>
      <c r="C210">
        <v>4.3010168628485099E-2</v>
      </c>
      <c r="D210">
        <v>79.365079365077676</v>
      </c>
    </row>
    <row r="211" spans="1:4" x14ac:dyDescent="0.2">
      <c r="A211" s="10">
        <v>42998.708333333336</v>
      </c>
      <c r="B211" s="10" t="s">
        <v>66</v>
      </c>
      <c r="C211">
        <v>3.5592331212097967</v>
      </c>
      <c r="D211">
        <v>208.3333333333342</v>
      </c>
    </row>
    <row r="212" spans="1:4" x14ac:dyDescent="0.2">
      <c r="A212" s="10">
        <v>43005.708333333336</v>
      </c>
      <c r="B212" s="10" t="s">
        <v>66</v>
      </c>
      <c r="C212">
        <v>1.8627931509847084</v>
      </c>
      <c r="D212">
        <v>64.47773038388965</v>
      </c>
    </row>
    <row r="213" spans="1:4" x14ac:dyDescent="0.2">
      <c r="A213" s="10">
        <v>43012.708333333336</v>
      </c>
      <c r="B213" s="10" t="s">
        <v>66</v>
      </c>
      <c r="C213">
        <v>0.50892489494052306</v>
      </c>
      <c r="D213">
        <v>99.196508282908439</v>
      </c>
    </row>
    <row r="214" spans="1:4" x14ac:dyDescent="0.2">
      <c r="A214" s="10">
        <v>43019.708333333336</v>
      </c>
      <c r="B214" s="10" t="s">
        <v>66</v>
      </c>
      <c r="C214">
        <v>0.84887042781787558</v>
      </c>
      <c r="D214">
        <v>79.349335449315319</v>
      </c>
    </row>
    <row r="215" spans="1:4" x14ac:dyDescent="0.2">
      <c r="A215" s="10">
        <v>43026.708333333336</v>
      </c>
      <c r="B215" s="10" t="s">
        <v>66</v>
      </c>
      <c r="C215">
        <v>1.6242790235445024</v>
      </c>
      <c r="D215">
        <v>39.670732916791202</v>
      </c>
    </row>
    <row r="216" spans="1:4" x14ac:dyDescent="0.2">
      <c r="A216" s="10">
        <v>43034.333333333336</v>
      </c>
      <c r="B216" s="10" t="s">
        <v>66</v>
      </c>
      <c r="C216">
        <v>8.0358157351108656E-2</v>
      </c>
      <c r="D216">
        <v>54.629882545752004</v>
      </c>
    </row>
    <row r="217" spans="1:4" x14ac:dyDescent="0.2">
      <c r="A217" s="10">
        <v>43040.708333333336</v>
      </c>
      <c r="B217" s="10" t="s">
        <v>66</v>
      </c>
      <c r="C217" s="1">
        <v>3.4971030083549515</v>
      </c>
      <c r="D217">
        <v>44.642857142856016</v>
      </c>
    </row>
    <row r="218" spans="1:4" x14ac:dyDescent="0.2">
      <c r="A218" s="10">
        <v>43047.708333333336</v>
      </c>
      <c r="B218" s="10" t="s">
        <v>66</v>
      </c>
      <c r="C218" s="1">
        <v>3.264544000410798</v>
      </c>
      <c r="D218">
        <v>24.801587301587301</v>
      </c>
    </row>
    <row r="219" spans="1:4" x14ac:dyDescent="0.2">
      <c r="A219" s="10">
        <v>43054.708333333336</v>
      </c>
      <c r="B219" s="10" t="s">
        <v>66</v>
      </c>
      <c r="C219" s="1">
        <v>2.4092552272121073</v>
      </c>
      <c r="D219">
        <v>66.137566137565202</v>
      </c>
    </row>
    <row r="220" spans="1:4" x14ac:dyDescent="0.2">
      <c r="A220" s="10">
        <v>43061.708333333336</v>
      </c>
      <c r="B220" s="10" t="s">
        <v>66</v>
      </c>
      <c r="C220" s="1">
        <v>2.9551892461505149</v>
      </c>
      <c r="D220">
        <v>34.722222222223067</v>
      </c>
    </row>
    <row r="221" spans="1:4" x14ac:dyDescent="0.2">
      <c r="A221" s="10">
        <v>43068.708333333336</v>
      </c>
      <c r="B221" s="10" t="s">
        <v>66</v>
      </c>
      <c r="C221" s="1">
        <v>4.2039247033600669</v>
      </c>
      <c r="D221">
        <v>128.96825396825508</v>
      </c>
    </row>
    <row r="222" spans="1:4" x14ac:dyDescent="0.2">
      <c r="A222" s="10">
        <v>43075.708333333336</v>
      </c>
      <c r="B222" s="10" t="s">
        <v>66</v>
      </c>
      <c r="C222" s="1">
        <v>4.3401710245950591</v>
      </c>
      <c r="D222">
        <v>183.53174603174688</v>
      </c>
    </row>
    <row r="223" spans="1:4" x14ac:dyDescent="0.2">
      <c r="A223" s="10">
        <v>43082.708333333336</v>
      </c>
      <c r="B223" s="10" t="s">
        <v>66</v>
      </c>
      <c r="C223" s="1">
        <v>2.1704708064170504</v>
      </c>
      <c r="D223">
        <v>34.722222222223067</v>
      </c>
    </row>
    <row r="224" spans="1:4" x14ac:dyDescent="0.2">
      <c r="A224" s="10">
        <v>43089.708333333336</v>
      </c>
      <c r="B224" s="10" t="s">
        <v>66</v>
      </c>
      <c r="C224" s="1">
        <v>1.6257908116179733</v>
      </c>
      <c r="D224">
        <v>54.563492063491779</v>
      </c>
    </row>
    <row r="225" spans="1:4" x14ac:dyDescent="0.2">
      <c r="A225" s="10">
        <v>43096.708333333336</v>
      </c>
      <c r="B225" s="10" t="s">
        <v>66</v>
      </c>
      <c r="C225" s="1">
        <v>2.3005939058525389</v>
      </c>
      <c r="D225">
        <v>57.870370370369898</v>
      </c>
    </row>
    <row r="226" spans="1:4" x14ac:dyDescent="0.2">
      <c r="A226" s="10">
        <v>43103.708333333336</v>
      </c>
      <c r="B226" s="10" t="s">
        <v>66</v>
      </c>
      <c r="C226" s="1">
        <v>2.5473584341464428</v>
      </c>
      <c r="D226">
        <v>24.801587301588711</v>
      </c>
    </row>
    <row r="227" spans="1:4" x14ac:dyDescent="0.2">
      <c r="A227" s="10">
        <v>43110.708333333336</v>
      </c>
      <c r="B227" s="10" t="s">
        <v>66</v>
      </c>
      <c r="C227" s="1">
        <v>1.4000206589568194</v>
      </c>
      <c r="D227">
        <v>64.484126984127542</v>
      </c>
    </row>
    <row r="228" spans="1:4" x14ac:dyDescent="0.2">
      <c r="A228" s="10">
        <v>43117.708333333336</v>
      </c>
      <c r="B228" s="10" t="s">
        <v>66</v>
      </c>
      <c r="C228" s="1">
        <v>2.5846657731254541</v>
      </c>
      <c r="D228">
        <v>24.801587301587301</v>
      </c>
    </row>
    <row r="229" spans="1:4" x14ac:dyDescent="0.2">
      <c r="A229" s="10">
        <v>43124.708333333336</v>
      </c>
      <c r="B229" s="10" t="s">
        <v>66</v>
      </c>
      <c r="C229" s="1">
        <v>2.6630051171422449</v>
      </c>
      <c r="D229">
        <v>34.72222222222166</v>
      </c>
    </row>
    <row r="230" spans="1:4" x14ac:dyDescent="0.2">
      <c r="A230" s="10">
        <v>43131.708333333336</v>
      </c>
      <c r="B230" s="10" t="s">
        <v>66</v>
      </c>
      <c r="C230" s="1">
        <v>15.360567742774021</v>
      </c>
      <c r="D230">
        <v>69.444444444444727</v>
      </c>
    </row>
    <row r="231" spans="1:4" x14ac:dyDescent="0.2">
      <c r="A231" s="10">
        <v>43138.708333333336</v>
      </c>
      <c r="B231" s="10" t="s">
        <v>66</v>
      </c>
      <c r="C231" s="1">
        <v>1.8064217872191053</v>
      </c>
      <c r="D231">
        <v>59.523809523808957</v>
      </c>
    </row>
    <row r="232" spans="1:4" x14ac:dyDescent="0.2">
      <c r="A232" s="10">
        <v>42984.708333333336</v>
      </c>
      <c r="B232" s="10" t="s">
        <v>84</v>
      </c>
      <c r="C232" s="1">
        <v>5.2607329842931927</v>
      </c>
      <c r="D232">
        <v>191.9720767888322</v>
      </c>
    </row>
    <row r="233" spans="1:4" x14ac:dyDescent="0.2">
      <c r="A233" s="10">
        <v>42991.708333333336</v>
      </c>
      <c r="B233" s="10" t="s">
        <v>84</v>
      </c>
      <c r="C233" s="1">
        <v>8.9714285714285733</v>
      </c>
      <c r="D233">
        <v>79.365079365077676</v>
      </c>
    </row>
    <row r="234" spans="1:4" x14ac:dyDescent="0.2">
      <c r="A234" s="10">
        <v>42998.708333333336</v>
      </c>
      <c r="B234" s="10" t="s">
        <v>84</v>
      </c>
      <c r="C234" s="1">
        <v>21.30714285714286</v>
      </c>
      <c r="D234">
        <v>208.3333333333342</v>
      </c>
    </row>
    <row r="235" spans="1:4" x14ac:dyDescent="0.2">
      <c r="A235" s="10">
        <v>43005.708333333336</v>
      </c>
      <c r="B235" s="10" t="s">
        <v>84</v>
      </c>
      <c r="C235" s="1">
        <v>13.457142857142857</v>
      </c>
      <c r="D235">
        <v>64.47773038388965</v>
      </c>
    </row>
    <row r="236" spans="1:4" x14ac:dyDescent="0.2">
      <c r="A236" s="10">
        <v>43012.708333333336</v>
      </c>
      <c r="B236" s="10" t="s">
        <v>84</v>
      </c>
      <c r="C236" s="1">
        <v>24.671428571428578</v>
      </c>
      <c r="D236">
        <v>99.196508282908439</v>
      </c>
    </row>
    <row r="237" spans="1:4" x14ac:dyDescent="0.2">
      <c r="A237" s="10">
        <v>43019.708333333336</v>
      </c>
      <c r="B237" s="10" t="s">
        <v>84</v>
      </c>
      <c r="C237" s="1">
        <v>10.092857142857143</v>
      </c>
      <c r="D237">
        <v>79.349335449315319</v>
      </c>
    </row>
    <row r="238" spans="1:4" x14ac:dyDescent="0.2">
      <c r="A238" s="10">
        <v>43026.708333333336</v>
      </c>
      <c r="B238" s="10" t="s">
        <v>84</v>
      </c>
      <c r="C238" s="1">
        <v>6.3547619047619044</v>
      </c>
      <c r="D238">
        <v>39.670732916791202</v>
      </c>
    </row>
    <row r="239" spans="1:4" x14ac:dyDescent="0.2">
      <c r="A239" s="10">
        <v>43034.333333333336</v>
      </c>
      <c r="B239" s="10" t="s">
        <v>84</v>
      </c>
      <c r="C239" s="1">
        <v>20.185714285714283</v>
      </c>
      <c r="D239">
        <v>54.629882545752004</v>
      </c>
    </row>
    <row r="240" spans="1:4" x14ac:dyDescent="0.2">
      <c r="A240" s="10">
        <v>43040.708333333336</v>
      </c>
      <c r="B240" s="10" t="s">
        <v>84</v>
      </c>
      <c r="C240">
        <v>9.0032428742106152</v>
      </c>
      <c r="D240">
        <v>44.642857142856016</v>
      </c>
    </row>
    <row r="241" spans="1:4" x14ac:dyDescent="0.2">
      <c r="A241" s="10">
        <v>43047.708333333336</v>
      </c>
      <c r="B241" s="10" t="s">
        <v>84</v>
      </c>
      <c r="C241">
        <v>11.616743471582183</v>
      </c>
      <c r="D241">
        <v>24.801587301587301</v>
      </c>
    </row>
    <row r="242" spans="1:4" x14ac:dyDescent="0.2">
      <c r="A242" s="10">
        <v>43054.708333333336</v>
      </c>
      <c r="B242" s="10" t="s">
        <v>84</v>
      </c>
      <c r="C242">
        <v>10.891363713944358</v>
      </c>
      <c r="D242">
        <v>66.137566137565202</v>
      </c>
    </row>
    <row r="243" spans="1:4" x14ac:dyDescent="0.2">
      <c r="A243" s="10">
        <v>43061.708333333336</v>
      </c>
      <c r="B243" s="10" t="s">
        <v>84</v>
      </c>
      <c r="C243">
        <v>9.6006144393241151</v>
      </c>
      <c r="D243">
        <v>34.722222222223067</v>
      </c>
    </row>
    <row r="244" spans="1:4" x14ac:dyDescent="0.2">
      <c r="A244" s="10">
        <v>43068.708333333336</v>
      </c>
      <c r="B244" s="10" t="s">
        <v>84</v>
      </c>
      <c r="C244">
        <v>11.414063833418671</v>
      </c>
      <c r="D244">
        <v>128.96825396825508</v>
      </c>
    </row>
    <row r="245" spans="1:4" x14ac:dyDescent="0.2">
      <c r="A245" s="10">
        <v>43075.708333333336</v>
      </c>
      <c r="B245" s="10" t="s">
        <v>84</v>
      </c>
      <c r="C245">
        <v>10.966035159583546</v>
      </c>
      <c r="D245">
        <v>183.53174603174688</v>
      </c>
    </row>
    <row r="246" spans="1:4" x14ac:dyDescent="0.2">
      <c r="A246" s="10">
        <v>43082.708333333336</v>
      </c>
      <c r="B246" s="10" t="s">
        <v>84</v>
      </c>
      <c r="C246">
        <v>9.7286226318484381</v>
      </c>
      <c r="D246">
        <v>34.722222222223067</v>
      </c>
    </row>
    <row r="247" spans="1:4" x14ac:dyDescent="0.2">
      <c r="A247" s="10">
        <v>43089.708333333336</v>
      </c>
      <c r="B247" s="10" t="s">
        <v>84</v>
      </c>
      <c r="C247">
        <v>6.8121693121693108</v>
      </c>
      <c r="D247">
        <v>54.563492063491779</v>
      </c>
    </row>
    <row r="248" spans="1:4" x14ac:dyDescent="0.2">
      <c r="A248" s="10">
        <v>43096.708333333336</v>
      </c>
      <c r="B248" s="10" t="s">
        <v>84</v>
      </c>
      <c r="C248">
        <v>7.8383683222392904</v>
      </c>
      <c r="D248">
        <v>57.870370370369898</v>
      </c>
    </row>
    <row r="249" spans="1:4" x14ac:dyDescent="0.2">
      <c r="A249" s="10">
        <v>43103.708333333336</v>
      </c>
      <c r="B249" s="10" t="s">
        <v>84</v>
      </c>
      <c r="C249">
        <v>6.1059907834101388</v>
      </c>
      <c r="D249">
        <v>24.801587301588711</v>
      </c>
    </row>
    <row r="250" spans="1:4" x14ac:dyDescent="0.2">
      <c r="A250" s="10">
        <v>43110.708333333336</v>
      </c>
      <c r="B250" s="10" t="s">
        <v>84</v>
      </c>
      <c r="C250">
        <v>5.4808841099163681</v>
      </c>
      <c r="D250">
        <v>64.484126984127542</v>
      </c>
    </row>
    <row r="251" spans="1:4" x14ac:dyDescent="0.2">
      <c r="A251" s="10">
        <v>43117.708333333336</v>
      </c>
      <c r="B251" s="10" t="s">
        <v>84</v>
      </c>
      <c r="C251">
        <v>8.5552142003754934</v>
      </c>
      <c r="D251">
        <v>24.801587301587301</v>
      </c>
    </row>
    <row r="252" spans="1:4" x14ac:dyDescent="0.2">
      <c r="A252" s="10">
        <v>43124.708333333336</v>
      </c>
      <c r="B252" s="10" t="s">
        <v>84</v>
      </c>
      <c r="C252">
        <v>12.256784434203791</v>
      </c>
      <c r="D252">
        <v>34.72222222222166</v>
      </c>
    </row>
    <row r="253" spans="1:4" x14ac:dyDescent="0.2">
      <c r="A253" s="10">
        <v>43131.708333333336</v>
      </c>
      <c r="B253" s="10" t="s">
        <v>84</v>
      </c>
      <c r="C253">
        <v>11.499402628434884</v>
      </c>
      <c r="D253">
        <v>69.444444444444727</v>
      </c>
    </row>
    <row r="254" spans="1:4" x14ac:dyDescent="0.2">
      <c r="A254" s="10">
        <v>43138.708333333336</v>
      </c>
      <c r="B254" s="10" t="s">
        <v>84</v>
      </c>
      <c r="C254">
        <v>8.0026455026455032</v>
      </c>
      <c r="D254">
        <v>59.523809523808957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K34" sqref="K34"/>
    </sheetView>
  </sheetViews>
  <sheetFormatPr defaultRowHeight="12.75" x14ac:dyDescent="0.2"/>
  <cols>
    <col min="1" max="1" width="14.7109375" style="5" bestFit="1" customWidth="1"/>
  </cols>
  <sheetData>
    <row r="1" spans="1:23" x14ac:dyDescent="0.2">
      <c r="A1" s="5" t="s">
        <v>67</v>
      </c>
      <c r="B1" s="5" t="s">
        <v>134</v>
      </c>
      <c r="C1" s="41" t="s">
        <v>139</v>
      </c>
      <c r="D1" s="41" t="s">
        <v>140</v>
      </c>
      <c r="E1" s="41" t="s">
        <v>141</v>
      </c>
      <c r="F1" s="41" t="s">
        <v>142</v>
      </c>
      <c r="G1" s="41" t="s">
        <v>143</v>
      </c>
      <c r="H1" s="41" t="s">
        <v>144</v>
      </c>
      <c r="I1" s="41" t="s">
        <v>145</v>
      </c>
      <c r="J1" s="41" t="s">
        <v>146</v>
      </c>
      <c r="K1" s="41" t="s">
        <v>147</v>
      </c>
      <c r="L1" s="41" t="s">
        <v>84</v>
      </c>
      <c r="M1" s="41" t="s">
        <v>132</v>
      </c>
      <c r="N1" s="41" t="s">
        <v>133</v>
      </c>
      <c r="O1" s="41" t="s">
        <v>135</v>
      </c>
      <c r="P1" s="41" t="s">
        <v>136</v>
      </c>
      <c r="Q1" s="41" t="s">
        <v>137</v>
      </c>
      <c r="R1" s="5" t="s">
        <v>138</v>
      </c>
      <c r="S1" s="5" t="s">
        <v>149</v>
      </c>
      <c r="T1" s="5" t="s">
        <v>150</v>
      </c>
      <c r="U1" s="5" t="s">
        <v>151</v>
      </c>
      <c r="V1" s="41" t="s">
        <v>80</v>
      </c>
      <c r="W1" s="42" t="s">
        <v>148</v>
      </c>
    </row>
    <row r="2" spans="1:23" x14ac:dyDescent="0.2">
      <c r="A2" s="41">
        <v>42984.708333333336</v>
      </c>
      <c r="B2" s="1">
        <v>16.580727654339107</v>
      </c>
      <c r="C2">
        <v>-0.83198308460373305</v>
      </c>
      <c r="D2">
        <v>-0.20788744563753153</v>
      </c>
      <c r="E2">
        <v>0.16461445939889069</v>
      </c>
      <c r="F2">
        <v>-1.8120190468580133</v>
      </c>
      <c r="J2">
        <v>0.27385449401939138</v>
      </c>
      <c r="K2">
        <v>0.25899767990583189</v>
      </c>
      <c r="L2" s="1">
        <v>5.2607329842931927</v>
      </c>
      <c r="V2">
        <v>191.9720767888322</v>
      </c>
      <c r="W2" s="43">
        <f>SUM(B2:Q2)</f>
        <v>19.687037694857136</v>
      </c>
    </row>
    <row r="3" spans="1:23" x14ac:dyDescent="0.2">
      <c r="A3" s="41">
        <v>42991.708333333336</v>
      </c>
      <c r="B3" s="1">
        <v>10.628989170093666</v>
      </c>
      <c r="C3">
        <v>1.8626876202264726</v>
      </c>
      <c r="D3">
        <v>-4.8500685127525721E-2</v>
      </c>
      <c r="E3">
        <v>0.96062165901578878</v>
      </c>
      <c r="F3">
        <v>-0.956194145329753</v>
      </c>
      <c r="J3">
        <v>0.66207027171188904</v>
      </c>
      <c r="K3">
        <v>4.3010168628485099E-2</v>
      </c>
      <c r="L3" s="1">
        <v>8.9714285714285733</v>
      </c>
      <c r="V3">
        <v>79.365079365077676</v>
      </c>
      <c r="W3" s="43">
        <f t="shared" ref="W3:W24" si="0">SUM(B3:Q3)</f>
        <v>22.124112630647595</v>
      </c>
    </row>
    <row r="4" spans="1:23" x14ac:dyDescent="0.2">
      <c r="A4" s="41">
        <v>42998.708333333336</v>
      </c>
      <c r="B4" s="1">
        <v>18.295298864924163</v>
      </c>
      <c r="C4">
        <v>2.2977770773263817</v>
      </c>
      <c r="D4">
        <v>-0.43527795573359329</v>
      </c>
      <c r="E4">
        <v>-3.5766314290600807</v>
      </c>
      <c r="F4">
        <v>-1.9906644530616902</v>
      </c>
      <c r="J4">
        <v>0.72720993956237223</v>
      </c>
      <c r="K4">
        <v>3.5592331212097967</v>
      </c>
      <c r="L4" s="1">
        <v>21.30714285714286</v>
      </c>
      <c r="V4">
        <v>208.3333333333342</v>
      </c>
      <c r="W4" s="43">
        <f t="shared" si="0"/>
        <v>40.184088022310206</v>
      </c>
    </row>
    <row r="5" spans="1:23" x14ac:dyDescent="0.2">
      <c r="A5" s="41">
        <v>43005.708333333336</v>
      </c>
      <c r="B5" s="1">
        <v>8.1091822117886299</v>
      </c>
      <c r="C5">
        <v>4.6238797518748305</v>
      </c>
      <c r="D5">
        <v>-0.51487736715632937</v>
      </c>
      <c r="E5">
        <v>0.5312861784465216</v>
      </c>
      <c r="F5">
        <v>0.79775927801589896</v>
      </c>
      <c r="I5">
        <v>0.19187295677372318</v>
      </c>
      <c r="J5">
        <v>0.44251859346324979</v>
      </c>
      <c r="K5">
        <v>1.8627931509847084</v>
      </c>
      <c r="L5" s="1">
        <v>13.457142857142857</v>
      </c>
      <c r="V5">
        <v>64.47773038388965</v>
      </c>
      <c r="W5" s="43">
        <f t="shared" si="0"/>
        <v>29.501557611334093</v>
      </c>
    </row>
    <row r="6" spans="1:23" x14ac:dyDescent="0.2">
      <c r="A6" s="41">
        <v>43012.708333333336</v>
      </c>
      <c r="B6" s="1">
        <v>11.457399072111</v>
      </c>
      <c r="C6">
        <v>3.98351616684266</v>
      </c>
      <c r="D6">
        <v>-5.8989803022978154E-2</v>
      </c>
      <c r="E6">
        <v>-4.2296245371665462</v>
      </c>
      <c r="F6">
        <v>-0.87256961158755886</v>
      </c>
      <c r="I6">
        <v>-1.6458024147531185</v>
      </c>
      <c r="J6">
        <v>-0.91769207507222539</v>
      </c>
      <c r="K6">
        <v>0.50892489494052306</v>
      </c>
      <c r="L6" s="1">
        <v>24.671428571428578</v>
      </c>
      <c r="V6">
        <v>99.196508282908439</v>
      </c>
      <c r="W6" s="43">
        <f t="shared" si="0"/>
        <v>32.896590263720334</v>
      </c>
    </row>
    <row r="7" spans="1:23" x14ac:dyDescent="0.2">
      <c r="A7" s="41">
        <v>43019.708333333336</v>
      </c>
      <c r="B7" s="1">
        <v>7.7701554212418253</v>
      </c>
      <c r="C7">
        <v>4.3971941245011168</v>
      </c>
      <c r="D7">
        <v>-0.42029907613663631</v>
      </c>
      <c r="E7">
        <v>-0.73829223312762782</v>
      </c>
      <c r="F7">
        <v>-0.88692375507574306</v>
      </c>
      <c r="I7">
        <v>-2.2787326318605463</v>
      </c>
      <c r="J7">
        <v>-1.0313111148165703</v>
      </c>
      <c r="K7">
        <v>0.84887042781787558</v>
      </c>
      <c r="L7" s="1">
        <v>10.092857142857143</v>
      </c>
      <c r="V7">
        <v>79.349335449315319</v>
      </c>
      <c r="W7" s="43">
        <f t="shared" si="0"/>
        <v>17.753518305400839</v>
      </c>
    </row>
    <row r="8" spans="1:23" x14ac:dyDescent="0.2">
      <c r="A8" s="41">
        <v>43026.708333333336</v>
      </c>
      <c r="B8" s="1">
        <v>8.1595166342637437</v>
      </c>
      <c r="C8">
        <v>8.3610653931366858</v>
      </c>
      <c r="D8">
        <v>-0.46350394630253905</v>
      </c>
      <c r="E8">
        <v>-4.9564839235972862</v>
      </c>
      <c r="F8">
        <v>-1.0535659291810879</v>
      </c>
      <c r="I8">
        <v>-2.6080762314547448</v>
      </c>
      <c r="J8">
        <v>-0.61993563130177876</v>
      </c>
      <c r="K8">
        <v>1.6242790235445024</v>
      </c>
      <c r="L8" s="1">
        <v>6.3547619047619044</v>
      </c>
      <c r="V8">
        <v>39.670732916791202</v>
      </c>
      <c r="W8" s="43">
        <f t="shared" si="0"/>
        <v>14.7980572938694</v>
      </c>
    </row>
    <row r="9" spans="1:23" x14ac:dyDescent="0.2">
      <c r="A9" s="41">
        <v>43034.333333333336</v>
      </c>
      <c r="B9" s="1">
        <v>6.7120766149664401</v>
      </c>
      <c r="C9">
        <v>6.8028123431222127</v>
      </c>
      <c r="D9">
        <v>-0.6323030571586572</v>
      </c>
      <c r="E9">
        <v>-5.2928018669396639</v>
      </c>
      <c r="I9">
        <v>-2.1559119491103664</v>
      </c>
      <c r="J9">
        <v>-0.96214168781595955</v>
      </c>
      <c r="K9">
        <v>8.0358157351108656E-2</v>
      </c>
      <c r="L9" s="1">
        <v>20.185714285714283</v>
      </c>
      <c r="V9">
        <v>54.629882545752004</v>
      </c>
      <c r="W9" s="43">
        <f t="shared" si="0"/>
        <v>24.737802840129397</v>
      </c>
    </row>
    <row r="10" spans="1:23" x14ac:dyDescent="0.2">
      <c r="A10" s="41">
        <v>43040.708333333336</v>
      </c>
      <c r="B10" s="1">
        <v>5.1525279902166288</v>
      </c>
      <c r="C10" s="1">
        <v>3.3031609053194773</v>
      </c>
      <c r="D10" s="1">
        <v>1.5938720954243137</v>
      </c>
      <c r="E10" s="1"/>
      <c r="F10">
        <v>-3.1865750904123007</v>
      </c>
      <c r="G10" s="1">
        <v>0.35903407561746065</v>
      </c>
      <c r="H10">
        <v>0.89285714285712037</v>
      </c>
      <c r="I10">
        <v>0</v>
      </c>
      <c r="K10" s="48">
        <v>1.3392857142856807</v>
      </c>
      <c r="L10">
        <v>9.0032428742106152</v>
      </c>
      <c r="M10">
        <v>1.3392857142856804</v>
      </c>
      <c r="N10">
        <v>0</v>
      </c>
      <c r="O10">
        <v>0</v>
      </c>
      <c r="P10">
        <v>0.44642857142856018</v>
      </c>
      <c r="Q10">
        <v>0.44642857142856018</v>
      </c>
      <c r="R10">
        <v>0</v>
      </c>
      <c r="S10">
        <v>0.44642857142856018</v>
      </c>
      <c r="T10">
        <v>0</v>
      </c>
      <c r="U10">
        <v>0</v>
      </c>
      <c r="V10">
        <v>44.642857142856016</v>
      </c>
      <c r="W10" s="43">
        <f t="shared" si="0"/>
        <v>20.689548564661791</v>
      </c>
    </row>
    <row r="11" spans="1:23" x14ac:dyDescent="0.2">
      <c r="A11" s="41">
        <v>43047.708333333336</v>
      </c>
      <c r="B11" s="1">
        <v>6.1082843150151254</v>
      </c>
      <c r="C11" s="1">
        <v>5.2127296988863492</v>
      </c>
      <c r="D11" s="1">
        <v>1.4626895453733899</v>
      </c>
      <c r="E11" s="1"/>
      <c r="F11">
        <v>-3.7178950278719842</v>
      </c>
      <c r="G11" s="1">
        <v>-0.54676074973044198</v>
      </c>
      <c r="H11">
        <v>0.74404761904761896</v>
      </c>
      <c r="I11">
        <v>0.248015873015873</v>
      </c>
      <c r="K11" s="48">
        <v>1.8601190476190477</v>
      </c>
      <c r="L11">
        <v>11.616743471582183</v>
      </c>
      <c r="M11">
        <v>0.99206349206349198</v>
      </c>
      <c r="N11">
        <v>0</v>
      </c>
      <c r="O11">
        <v>0</v>
      </c>
      <c r="P11">
        <v>0</v>
      </c>
      <c r="Q11">
        <v>0</v>
      </c>
      <c r="R11">
        <v>0.248015873015873</v>
      </c>
      <c r="S11">
        <v>0</v>
      </c>
      <c r="T11">
        <v>0</v>
      </c>
      <c r="U11">
        <v>0</v>
      </c>
      <c r="V11">
        <v>24.801587301587301</v>
      </c>
      <c r="W11" s="43">
        <f t="shared" si="0"/>
        <v>23.980037285000652</v>
      </c>
    </row>
    <row r="12" spans="1:23" x14ac:dyDescent="0.2">
      <c r="A12" s="41">
        <v>43054.708333333336</v>
      </c>
      <c r="B12" s="1">
        <v>7.3049268251736139</v>
      </c>
      <c r="C12" s="1">
        <v>3.2147013097751622</v>
      </c>
      <c r="D12" s="1"/>
      <c r="E12" s="1"/>
      <c r="F12">
        <v>-3.6651133090050751</v>
      </c>
      <c r="G12" s="1">
        <v>-0.52994050553038707</v>
      </c>
      <c r="H12">
        <v>3.3068783068782603</v>
      </c>
      <c r="I12">
        <v>0.66137566137565207</v>
      </c>
      <c r="J12">
        <v>0.4883423460939213</v>
      </c>
      <c r="K12" s="48">
        <v>21.825396825396517</v>
      </c>
      <c r="L12">
        <v>10.891363713944401</v>
      </c>
      <c r="M12">
        <v>14.550264550264345</v>
      </c>
      <c r="N12">
        <v>0.66137566137565207</v>
      </c>
      <c r="O12">
        <v>1.3227513227513041</v>
      </c>
      <c r="P12">
        <v>0.66137566137565207</v>
      </c>
      <c r="Q12">
        <v>0</v>
      </c>
      <c r="R12">
        <v>1.3227513227513041</v>
      </c>
      <c r="S12">
        <v>0.66137566137565207</v>
      </c>
      <c r="T12">
        <v>0</v>
      </c>
      <c r="U12">
        <v>0</v>
      </c>
      <c r="V12">
        <v>66.137566137565202</v>
      </c>
      <c r="W12" s="43">
        <f t="shared" si="0"/>
        <v>60.693698369869011</v>
      </c>
    </row>
    <row r="13" spans="1:23" x14ac:dyDescent="0.2">
      <c r="A13" s="41">
        <v>43061.708333333336</v>
      </c>
      <c r="B13" s="1">
        <v>1.5544392641833149</v>
      </c>
      <c r="C13" s="1">
        <v>2.8026423744526059</v>
      </c>
      <c r="D13" s="1"/>
      <c r="E13" s="1"/>
      <c r="F13">
        <v>6.68924007728954</v>
      </c>
      <c r="G13" s="1">
        <v>-0.59381836446374237</v>
      </c>
      <c r="H13">
        <v>0.6944444444444613</v>
      </c>
      <c r="I13">
        <v>0</v>
      </c>
      <c r="K13" s="48">
        <v>1.0416666666666918</v>
      </c>
      <c r="L13">
        <v>9.6006144393241151</v>
      </c>
      <c r="M13">
        <v>0.34722222222223065</v>
      </c>
      <c r="N13">
        <v>0</v>
      </c>
      <c r="O13">
        <v>0</v>
      </c>
      <c r="P13">
        <v>0</v>
      </c>
      <c r="Q13">
        <v>0</v>
      </c>
      <c r="R13">
        <v>0.34722222222223065</v>
      </c>
      <c r="S13">
        <v>0</v>
      </c>
      <c r="T13">
        <v>0</v>
      </c>
      <c r="U13">
        <v>0</v>
      </c>
      <c r="V13">
        <v>34.722222222223067</v>
      </c>
      <c r="W13" s="43">
        <f t="shared" si="0"/>
        <v>22.136451124119219</v>
      </c>
    </row>
    <row r="14" spans="1:23" x14ac:dyDescent="0.2">
      <c r="A14" s="41">
        <v>43068.708333333336</v>
      </c>
      <c r="B14" s="1">
        <v>0.2770102374755265</v>
      </c>
      <c r="C14" s="1">
        <v>6.6159460245262496</v>
      </c>
      <c r="D14" s="1"/>
      <c r="E14" s="1"/>
      <c r="F14">
        <v>-2.3773126910354279</v>
      </c>
      <c r="G14" s="1">
        <v>0.83439103808054937</v>
      </c>
      <c r="H14">
        <v>2.5793650793651017</v>
      </c>
      <c r="I14">
        <v>1.2896825396825509</v>
      </c>
      <c r="K14" s="48">
        <v>7.7380952380953048</v>
      </c>
      <c r="L14">
        <v>11.414063833418671</v>
      </c>
      <c r="M14">
        <v>35.579365079365097</v>
      </c>
      <c r="N14">
        <v>0</v>
      </c>
      <c r="O14">
        <v>0</v>
      </c>
      <c r="P14">
        <v>1.2896825396825509</v>
      </c>
      <c r="Q14">
        <v>0</v>
      </c>
      <c r="R14">
        <v>1.2896825396825509</v>
      </c>
      <c r="S14">
        <v>0</v>
      </c>
      <c r="T14">
        <v>0</v>
      </c>
      <c r="U14">
        <v>0</v>
      </c>
      <c r="V14">
        <v>128.96825396825508</v>
      </c>
      <c r="W14" s="43">
        <f t="shared" si="0"/>
        <v>65.240288918656177</v>
      </c>
    </row>
    <row r="15" spans="1:23" x14ac:dyDescent="0.2">
      <c r="A15" s="41">
        <v>43075.708333333336</v>
      </c>
      <c r="B15" s="1">
        <v>3.3617779580849758</v>
      </c>
      <c r="C15" s="1">
        <v>0.48002846068337363</v>
      </c>
      <c r="D15" s="1"/>
      <c r="E15" s="1"/>
      <c r="F15">
        <v>-3.1272061774899615</v>
      </c>
      <c r="G15" s="1">
        <v>1.6315431247597334</v>
      </c>
      <c r="H15">
        <v>5.5059523809524054</v>
      </c>
      <c r="I15">
        <v>3.6706349206349373</v>
      </c>
      <c r="K15" s="48">
        <v>35.788690476190638</v>
      </c>
      <c r="L15">
        <v>10.966035159583546</v>
      </c>
      <c r="M15">
        <v>35.654200000000003</v>
      </c>
      <c r="N15">
        <v>7.3412698412698747</v>
      </c>
      <c r="O15">
        <v>1.8353174603174687</v>
      </c>
      <c r="P15">
        <v>3.6706349206349373</v>
      </c>
      <c r="Q15">
        <v>1.8353174603174687</v>
      </c>
      <c r="R15">
        <v>7.3412698412698747</v>
      </c>
      <c r="S15">
        <v>1.8353174603174687</v>
      </c>
      <c r="T15">
        <v>1.8353174603174687</v>
      </c>
      <c r="U15">
        <v>0</v>
      </c>
      <c r="V15">
        <v>183.53174603174688</v>
      </c>
      <c r="W15" s="43">
        <f t="shared" si="0"/>
        <v>108.6141959859394</v>
      </c>
    </row>
    <row r="16" spans="1:23" x14ac:dyDescent="0.2">
      <c r="A16" s="41">
        <v>43082.708333333336</v>
      </c>
      <c r="B16" s="1">
        <v>1.0584835432714719</v>
      </c>
      <c r="C16" s="1">
        <v>2.053492377291259</v>
      </c>
      <c r="D16" s="1">
        <v>1.910293453219549</v>
      </c>
      <c r="E16" s="1"/>
      <c r="F16">
        <v>1.4586755582643129</v>
      </c>
      <c r="G16" s="1">
        <v>1.5323180778314101</v>
      </c>
      <c r="H16">
        <v>0.6944444444444613</v>
      </c>
      <c r="I16">
        <v>0</v>
      </c>
      <c r="J16">
        <v>1.0956704777806074</v>
      </c>
      <c r="K16" s="48">
        <v>1.0416666666666918</v>
      </c>
      <c r="L16">
        <v>9.7286226318484381</v>
      </c>
      <c r="M16">
        <v>0.6944444444444613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34.722222222223067</v>
      </c>
      <c r="W16" s="43">
        <f t="shared" si="0"/>
        <v>21.268111675062663</v>
      </c>
    </row>
    <row r="17" spans="1:23" x14ac:dyDescent="0.2">
      <c r="A17" s="41">
        <v>43089.708333333336</v>
      </c>
      <c r="B17" s="1">
        <v>-0.27272771778374061</v>
      </c>
      <c r="C17" s="1">
        <v>1.8878014357378281</v>
      </c>
      <c r="D17" s="1">
        <v>1.3036872476392636</v>
      </c>
      <c r="E17" s="1"/>
      <c r="F17">
        <v>-2.0113556841138518</v>
      </c>
      <c r="G17" s="1">
        <v>2.4819113385650769E-2</v>
      </c>
      <c r="H17">
        <v>0.54563492063491781</v>
      </c>
      <c r="I17">
        <v>0.54563492063491781</v>
      </c>
      <c r="J17">
        <v>0.32080445493820831</v>
      </c>
      <c r="K17" s="48">
        <v>4.9107142857142598</v>
      </c>
      <c r="L17">
        <v>6.8121693121693108</v>
      </c>
      <c r="M17">
        <v>4.9107142857142598</v>
      </c>
      <c r="N17">
        <v>0</v>
      </c>
      <c r="O17">
        <v>0.54563492063491781</v>
      </c>
      <c r="P17">
        <v>0.54563492063491781</v>
      </c>
      <c r="Q17">
        <v>0.54563492063491781</v>
      </c>
      <c r="R17">
        <v>0.54563492063491781</v>
      </c>
      <c r="S17">
        <v>0</v>
      </c>
      <c r="T17">
        <v>0.54563492063491781</v>
      </c>
      <c r="U17">
        <v>0</v>
      </c>
      <c r="V17">
        <v>54.563492063491779</v>
      </c>
      <c r="W17" s="43">
        <f t="shared" si="0"/>
        <v>20.614801336575777</v>
      </c>
    </row>
    <row r="18" spans="1:23" x14ac:dyDescent="0.2">
      <c r="A18" s="41">
        <v>43096.708333333336</v>
      </c>
      <c r="B18" s="1">
        <v>8.1505713586833348</v>
      </c>
      <c r="C18" s="1">
        <v>2.6194317991006364</v>
      </c>
      <c r="D18" s="1"/>
      <c r="E18" s="1"/>
      <c r="F18">
        <v>-2.4031870223963745</v>
      </c>
      <c r="G18" s="1">
        <v>0.97335315666132016</v>
      </c>
      <c r="H18">
        <v>1.1574074074073979</v>
      </c>
      <c r="I18">
        <v>0</v>
      </c>
      <c r="J18">
        <v>0.57159730747841975</v>
      </c>
      <c r="K18" s="48">
        <v>5.2083333333332913</v>
      </c>
      <c r="L18">
        <v>7.8383683222392904</v>
      </c>
      <c r="M18">
        <v>3.4722222222221939</v>
      </c>
      <c r="N18">
        <v>0.57870370370369895</v>
      </c>
      <c r="O18">
        <v>0</v>
      </c>
      <c r="P18">
        <v>0</v>
      </c>
      <c r="Q18">
        <v>0</v>
      </c>
      <c r="R18">
        <v>0.57870370370369895</v>
      </c>
      <c r="S18">
        <v>0</v>
      </c>
      <c r="T18">
        <v>0</v>
      </c>
      <c r="U18">
        <v>0</v>
      </c>
      <c r="V18">
        <v>57.870370370369898</v>
      </c>
      <c r="W18" s="43">
        <f t="shared" si="0"/>
        <v>28.166801588433209</v>
      </c>
    </row>
    <row r="19" spans="1:23" x14ac:dyDescent="0.2">
      <c r="A19" s="41">
        <v>43103.708333333336</v>
      </c>
      <c r="B19" s="1">
        <v>2.9965788798674673</v>
      </c>
      <c r="C19" s="1">
        <v>2.2433493421371127</v>
      </c>
      <c r="D19" s="1"/>
      <c r="E19" s="1"/>
      <c r="F19">
        <v>-2.1166259696046268</v>
      </c>
      <c r="G19" s="1">
        <v>0.56655229623720116</v>
      </c>
      <c r="H19">
        <v>0.49603174603177425</v>
      </c>
      <c r="I19">
        <v>0.24801587301588712</v>
      </c>
      <c r="K19" s="48">
        <v>1.1160714285714921</v>
      </c>
      <c r="L19">
        <v>6.1059907834101388</v>
      </c>
      <c r="M19">
        <v>0.99206349206354849</v>
      </c>
      <c r="N19">
        <v>0</v>
      </c>
      <c r="O19">
        <v>0</v>
      </c>
      <c r="P19">
        <v>0</v>
      </c>
      <c r="Q19">
        <v>0</v>
      </c>
      <c r="R19">
        <v>0.24801587301588712</v>
      </c>
      <c r="S19">
        <v>0</v>
      </c>
      <c r="T19">
        <v>0</v>
      </c>
      <c r="U19">
        <v>0</v>
      </c>
      <c r="V19">
        <v>24.801587301588711</v>
      </c>
      <c r="W19" s="43">
        <f t="shared" si="0"/>
        <v>12.648027871729996</v>
      </c>
    </row>
    <row r="20" spans="1:23" x14ac:dyDescent="0.2">
      <c r="A20" s="41">
        <v>43110.708333333336</v>
      </c>
      <c r="B20" s="1">
        <v>0.15121066679754799</v>
      </c>
      <c r="C20" s="1">
        <v>0.86869817991072074</v>
      </c>
      <c r="D20" s="1"/>
      <c r="E20" s="1"/>
      <c r="F20">
        <v>-1.6745245832689157</v>
      </c>
      <c r="G20" s="1">
        <v>0.59588491035871638</v>
      </c>
      <c r="H20">
        <v>2.5793650793651017</v>
      </c>
      <c r="I20">
        <v>1.2896825396825509</v>
      </c>
      <c r="K20" s="48">
        <v>17.410714285714434</v>
      </c>
      <c r="L20">
        <v>5.4808841099163681</v>
      </c>
      <c r="M20">
        <v>12.896825396825509</v>
      </c>
      <c r="N20">
        <v>1.9345238095238262</v>
      </c>
      <c r="O20">
        <v>1.2896825396825509</v>
      </c>
      <c r="P20">
        <v>1.2896825396825509</v>
      </c>
      <c r="Q20">
        <v>0.64484126984127543</v>
      </c>
      <c r="R20">
        <v>1.2896825396825509</v>
      </c>
      <c r="S20">
        <v>0.64484126984127543</v>
      </c>
      <c r="T20">
        <v>0.64484126984127543</v>
      </c>
      <c r="U20">
        <v>0</v>
      </c>
      <c r="V20">
        <v>64.484126984127542</v>
      </c>
      <c r="W20" s="43">
        <f t="shared" si="0"/>
        <v>44.757470744032233</v>
      </c>
    </row>
    <row r="21" spans="1:23" x14ac:dyDescent="0.2">
      <c r="A21" s="41">
        <v>43117.708333333336</v>
      </c>
      <c r="B21" s="1">
        <v>3.6156270864707571</v>
      </c>
      <c r="C21" s="1">
        <v>3.8986977552686617</v>
      </c>
      <c r="D21" s="1"/>
      <c r="E21" s="1"/>
      <c r="F21">
        <v>-1.910410609764096</v>
      </c>
      <c r="G21" s="1">
        <v>2.018614367818262</v>
      </c>
      <c r="H21">
        <v>0.49603174603174599</v>
      </c>
      <c r="I21">
        <v>0</v>
      </c>
      <c r="J21">
        <v>0.93738726609754219</v>
      </c>
      <c r="K21" s="48">
        <v>0.74404761904761896</v>
      </c>
      <c r="L21">
        <v>8.5552142003754934</v>
      </c>
      <c r="M21">
        <v>0.248015873015873</v>
      </c>
      <c r="N21">
        <v>0</v>
      </c>
      <c r="O21">
        <v>0</v>
      </c>
      <c r="P21">
        <v>0</v>
      </c>
      <c r="Q21">
        <v>0</v>
      </c>
      <c r="R21">
        <v>0.248015873015873</v>
      </c>
      <c r="S21">
        <v>0</v>
      </c>
      <c r="T21">
        <v>0</v>
      </c>
      <c r="U21">
        <v>0</v>
      </c>
      <c r="V21">
        <v>24.801587301587301</v>
      </c>
      <c r="W21" s="43">
        <f t="shared" si="0"/>
        <v>18.603225304361857</v>
      </c>
    </row>
    <row r="22" spans="1:23" x14ac:dyDescent="0.2">
      <c r="A22" s="41">
        <v>43124.708333333336</v>
      </c>
      <c r="B22" s="1">
        <v>-0.4591748678487767</v>
      </c>
      <c r="C22" s="1">
        <v>0.93801628339028797</v>
      </c>
      <c r="D22" s="1"/>
      <c r="E22" s="1"/>
      <c r="F22">
        <v>-2.3933220773326296</v>
      </c>
      <c r="G22" s="1">
        <v>1.4463970626848031</v>
      </c>
      <c r="H22">
        <v>0.69444444444443321</v>
      </c>
      <c r="I22">
        <v>0</v>
      </c>
      <c r="K22" s="48">
        <v>1.5624999999999747</v>
      </c>
      <c r="L22">
        <v>12.256784434203791</v>
      </c>
      <c r="M22">
        <v>1.0416666666666499</v>
      </c>
      <c r="N22">
        <v>0</v>
      </c>
      <c r="O22">
        <v>0</v>
      </c>
      <c r="P22">
        <v>0</v>
      </c>
      <c r="Q22">
        <v>0</v>
      </c>
      <c r="R22">
        <v>0.3472222222222166</v>
      </c>
      <c r="S22">
        <v>0</v>
      </c>
      <c r="T22">
        <v>0</v>
      </c>
      <c r="U22">
        <v>0</v>
      </c>
      <c r="V22">
        <v>34.72222222222166</v>
      </c>
      <c r="W22" s="43">
        <f t="shared" si="0"/>
        <v>15.087311946208533</v>
      </c>
    </row>
    <row r="23" spans="1:23" x14ac:dyDescent="0.2">
      <c r="A23" s="41">
        <v>43131.708333333336</v>
      </c>
      <c r="B23" s="1">
        <v>2.5640310774600863</v>
      </c>
      <c r="C23" s="1">
        <v>1.9347521532386105</v>
      </c>
      <c r="D23" s="1"/>
      <c r="E23" s="1"/>
      <c r="F23">
        <v>-2.2585141021341033</v>
      </c>
      <c r="G23" s="1">
        <v>-5.6836368844238157E-2</v>
      </c>
      <c r="H23">
        <v>1.3888888888888946</v>
      </c>
      <c r="I23">
        <v>1.3888888888888946</v>
      </c>
      <c r="K23" s="48">
        <v>12.50000000000005</v>
      </c>
      <c r="L23">
        <v>11.499402628434884</v>
      </c>
      <c r="M23">
        <v>9.0277777777778141</v>
      </c>
      <c r="N23">
        <v>0.69444444444444731</v>
      </c>
      <c r="O23">
        <v>0.69444444444444731</v>
      </c>
      <c r="P23">
        <v>1.3888888888888946</v>
      </c>
      <c r="Q23">
        <v>0.69444444444444731</v>
      </c>
      <c r="R23">
        <v>1.3888888888888946</v>
      </c>
      <c r="S23">
        <v>0</v>
      </c>
      <c r="T23">
        <v>0.69444444444444731</v>
      </c>
      <c r="U23">
        <v>0</v>
      </c>
      <c r="V23">
        <v>69.444444444444727</v>
      </c>
      <c r="W23" s="43">
        <f t="shared" si="0"/>
        <v>41.46061316593314</v>
      </c>
    </row>
    <row r="24" spans="1:23" x14ac:dyDescent="0.2">
      <c r="A24" s="41">
        <v>43138.708333333336</v>
      </c>
      <c r="B24" s="1">
        <v>2.4456160795978725</v>
      </c>
      <c r="C24" s="1">
        <v>3.9632631605322919</v>
      </c>
      <c r="D24" s="1"/>
      <c r="E24" s="1"/>
      <c r="F24">
        <v>-2.9771695410103405</v>
      </c>
      <c r="G24" s="1">
        <v>-0.60015165934590287</v>
      </c>
      <c r="H24">
        <v>4.7619047619047166</v>
      </c>
      <c r="I24">
        <v>3.5714285714285374</v>
      </c>
      <c r="K24" s="48">
        <v>2.6785714285714031</v>
      </c>
      <c r="L24">
        <v>8.0026455026455032</v>
      </c>
      <c r="M24">
        <v>29.761904761904479</v>
      </c>
      <c r="N24">
        <v>1.1904761904761791</v>
      </c>
      <c r="O24">
        <v>0.59523809523808957</v>
      </c>
      <c r="P24">
        <v>2.3809523809523583</v>
      </c>
      <c r="Q24">
        <v>1.7857142857142687</v>
      </c>
      <c r="R24">
        <v>0.59523809523808957</v>
      </c>
      <c r="S24">
        <v>3.5714285714285374</v>
      </c>
      <c r="T24">
        <v>1.1904761904761791</v>
      </c>
      <c r="U24">
        <v>0.59523809523808957</v>
      </c>
      <c r="V24">
        <v>59.523809523808957</v>
      </c>
      <c r="W24" s="43">
        <f t="shared" si="0"/>
        <v>57.560394018609458</v>
      </c>
    </row>
    <row r="26" spans="1:23" x14ac:dyDescent="0.2">
      <c r="A26" s="44" t="s">
        <v>153</v>
      </c>
      <c r="B26">
        <f>AVERAGE(B2:B24)</f>
        <v>5.7270664495823373</v>
      </c>
      <c r="C26">
        <f t="shared" ref="C26:U26" si="1">AVERAGE(C2:C24)</f>
        <v>3.1971156805511849</v>
      </c>
      <c r="D26">
        <f t="shared" si="1"/>
        <v>0.29074191711506048</v>
      </c>
      <c r="E26">
        <f t="shared" si="1"/>
        <v>-2.1421639616287504</v>
      </c>
      <c r="F26">
        <f t="shared" si="1"/>
        <v>-1.4747942687710811</v>
      </c>
      <c r="G26">
        <f t="shared" si="1"/>
        <v>0.51035997170135972</v>
      </c>
      <c r="H26">
        <f t="shared" si="1"/>
        <v>1.7691798941798942</v>
      </c>
      <c r="I26">
        <f t="shared" si="1"/>
        <v>0.22083547589773742</v>
      </c>
      <c r="J26">
        <f t="shared" si="1"/>
        <v>0.15295189554915906</v>
      </c>
      <c r="K26">
        <f t="shared" si="1"/>
        <v>5.4587973756633001</v>
      </c>
      <c r="L26">
        <f t="shared" si="1"/>
        <v>10.872754547481572</v>
      </c>
      <c r="M26">
        <f t="shared" si="1"/>
        <v>10.100535731922376</v>
      </c>
      <c r="N26">
        <f t="shared" si="1"/>
        <v>0.82671957671957841</v>
      </c>
      <c r="O26">
        <f t="shared" si="1"/>
        <v>0.41887125220458521</v>
      </c>
      <c r="P26">
        <f t="shared" si="1"/>
        <v>0.77821869488536133</v>
      </c>
      <c r="Q26">
        <f t="shared" si="1"/>
        <v>0.39682539682539592</v>
      </c>
      <c r="R26">
        <f t="shared" si="1"/>
        <v>1.052689594356264</v>
      </c>
      <c r="S26">
        <f t="shared" si="1"/>
        <v>0.47729276895943296</v>
      </c>
      <c r="T26">
        <f t="shared" si="1"/>
        <v>0.32738095238095255</v>
      </c>
      <c r="U26">
        <f t="shared" si="1"/>
        <v>3.9682539682539306E-2</v>
      </c>
      <c r="V26" s="47">
        <f>SUM(B26:U26)</f>
        <v>39.001061485258255</v>
      </c>
    </row>
    <row r="27" spans="1:23" x14ac:dyDescent="0.2">
      <c r="A27" t="s">
        <v>152</v>
      </c>
      <c r="B27" s="24">
        <f>(B26/$V$26)*100</f>
        <v>14.684386094842758</v>
      </c>
      <c r="C27" s="24">
        <f t="shared" ref="C27:U27" si="2">(C26/$V$26)*100</f>
        <v>8.1975093979420048</v>
      </c>
      <c r="D27" s="24">
        <f t="shared" si="2"/>
        <v>0.7454718052352397</v>
      </c>
      <c r="E27" s="24">
        <f t="shared" si="2"/>
        <v>-5.4925786120935518</v>
      </c>
      <c r="F27" s="24">
        <f t="shared" si="2"/>
        <v>-3.7814208449904072</v>
      </c>
      <c r="G27" s="24">
        <f t="shared" si="2"/>
        <v>1.3085796956943523</v>
      </c>
      <c r="H27" s="24">
        <f t="shared" si="2"/>
        <v>4.5362352377219644</v>
      </c>
      <c r="I27" s="24">
        <f t="shared" si="2"/>
        <v>0.5662293986054957</v>
      </c>
      <c r="J27" s="25">
        <f t="shared" si="2"/>
        <v>0.39217367354725025</v>
      </c>
      <c r="K27" s="25">
        <f t="shared" si="2"/>
        <v>13.996535396162574</v>
      </c>
      <c r="L27" s="45">
        <f t="shared" si="2"/>
        <v>27.878099039923026</v>
      </c>
      <c r="M27" s="25">
        <f t="shared" si="2"/>
        <v>25.898104685535824</v>
      </c>
      <c r="N27" s="46">
        <f t="shared" si="2"/>
        <v>2.1197360923934454</v>
      </c>
      <c r="O27" s="46">
        <f t="shared" si="2"/>
        <v>1.0739996201460094</v>
      </c>
      <c r="P27" s="46">
        <f t="shared" si="2"/>
        <v>1.9953782416396919</v>
      </c>
      <c r="Q27" s="46">
        <f t="shared" si="2"/>
        <v>1.0174733243488494</v>
      </c>
      <c r="R27" s="46">
        <f t="shared" si="2"/>
        <v>2.6991306243143227</v>
      </c>
      <c r="S27" s="46">
        <f t="shared" si="2"/>
        <v>1.2237943040084731</v>
      </c>
      <c r="T27" s="46">
        <f>(T26/$V$26)*100</f>
        <v>0.83941549258780312</v>
      </c>
      <c r="U27" s="46">
        <f t="shared" si="2"/>
        <v>0.10174733243488421</v>
      </c>
      <c r="V27">
        <f>(V26/$V$26)*100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Masdar_Institute_roof</vt:lpstr>
      <vt:lpstr>Masdar_Field</vt:lpstr>
      <vt:lpstr>EXPO2020_Dubai</vt:lpstr>
      <vt:lpstr>summary_MI_roof</vt:lpstr>
      <vt:lpstr>Masdar_Roof_PMF</vt:lpstr>
      <vt:lpstr>summary_MI_field_station</vt:lpstr>
      <vt:lpstr>Masdar_Field_PMF</vt:lpstr>
    </vt:vector>
  </TitlesOfParts>
  <Company>JRC -European Commission-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marellu</dc:creator>
  <cp:lastModifiedBy>Federico Karagulian</cp:lastModifiedBy>
  <dcterms:created xsi:type="dcterms:W3CDTF">2006-03-24T14:11:52Z</dcterms:created>
  <dcterms:modified xsi:type="dcterms:W3CDTF">2018-05-29T15:21:06Z</dcterms:modified>
</cp:coreProperties>
</file>